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local\課\市民課\庶務・年金係\31_住基統計\50_オープンデータ\公表データ\平成31年\"/>
    </mc:Choice>
  </mc:AlternateContent>
  <bookViews>
    <workbookView xWindow="90" yWindow="45" windowWidth="13125" windowHeight="7530" tabRatio="677"/>
  </bookViews>
  <sheets>
    <sheet name="1201" sheetId="18" r:id="rId1"/>
    <sheet name="1101" sheetId="19" r:id="rId2"/>
    <sheet name="1001" sheetId="20" r:id="rId3"/>
    <sheet name="0901" sheetId="21" r:id="rId4"/>
    <sheet name="0801" sheetId="22" r:id="rId5"/>
    <sheet name="0701" sheetId="23" r:id="rId6"/>
    <sheet name="0601" sheetId="24" r:id="rId7"/>
    <sheet name="0501" sheetId="25" r:id="rId8"/>
    <sheet name="0401" sheetId="13" r:id="rId9"/>
    <sheet name="0301" sheetId="15" r:id="rId10"/>
    <sheet name="0201" sheetId="16" r:id="rId11"/>
    <sheet name="0101" sheetId="17" r:id="rId12"/>
  </sheets>
  <definedNames>
    <definedName name="_AB6020" localSheetId="11">'0101'!$A$3:$F$77</definedName>
    <definedName name="_AB6020" localSheetId="10">'0201'!$A$3:$F$77</definedName>
    <definedName name="_AB6020" localSheetId="9">'0301'!$A$3:$F$77</definedName>
    <definedName name="_AB6020" localSheetId="8">'0401'!$A$3:$F$70</definedName>
    <definedName name="_AB6020" localSheetId="7">'0501'!$A$3:$F$77</definedName>
    <definedName name="_AB6020" localSheetId="6">'0601'!$A$3:$F$77</definedName>
    <definedName name="_AB6020" localSheetId="5">'0701'!$A$3:$F$77</definedName>
    <definedName name="_AB6020" localSheetId="4">'0801'!$A$3:$F$77</definedName>
    <definedName name="_AB6020" localSheetId="3">'0901'!$A$3:$F$71</definedName>
    <definedName name="_AB6020" localSheetId="2">'1001'!$A$3:$F$77</definedName>
    <definedName name="_AB6020" localSheetId="1">'1101'!$A$3:$F$77</definedName>
    <definedName name="_AB6020" localSheetId="0">'1201'!$A$3:$F$77</definedName>
    <definedName name="_AB6020">#REF!</definedName>
    <definedName name="_xlnm.Print_Area" localSheetId="11">'0101'!$A$1:$M$45</definedName>
    <definedName name="_xlnm.Print_Area" localSheetId="10">'0201'!$A$1:$M$45</definedName>
    <definedName name="_xlnm.Print_Area" localSheetId="9">'0301'!$A$1:$M$45</definedName>
    <definedName name="_xlnm.Print_Area" localSheetId="8">'0401'!$A$1:$M$45</definedName>
    <definedName name="_xlnm.Print_Area" localSheetId="6">'0601'!$A$1:$M$45</definedName>
    <definedName name="_xlnm.Print_Area" localSheetId="5">'0701'!$A$1:$M$45</definedName>
    <definedName name="_xlnm.Print_Area" localSheetId="3">'0901'!$A$1:$M$44</definedName>
    <definedName name="_xlnm.Print_Area" localSheetId="0">'1201'!$A$1:$M$44</definedName>
  </definedNames>
  <calcPr calcId="162913"/>
</workbook>
</file>

<file path=xl/calcChain.xml><?xml version="1.0" encoding="utf-8"?>
<calcChain xmlns="http://schemas.openxmlformats.org/spreadsheetml/2006/main">
  <c r="K41" i="18" l="1"/>
  <c r="J41" i="18"/>
  <c r="I41" i="18"/>
  <c r="K41" i="19" l="1"/>
  <c r="J41" i="19"/>
  <c r="I41" i="19"/>
  <c r="K41" i="20" l="1"/>
  <c r="J41" i="20"/>
  <c r="I41" i="20"/>
  <c r="K41" i="21" l="1"/>
  <c r="J41" i="21"/>
  <c r="I41" i="21"/>
  <c r="D13" i="23" l="1"/>
  <c r="E13" i="23"/>
  <c r="C13" i="23"/>
  <c r="J35" i="23" l="1"/>
  <c r="K35" i="23"/>
  <c r="I35" i="23"/>
  <c r="K41" i="24"/>
  <c r="J41" i="24"/>
  <c r="I41" i="24"/>
  <c r="K41" i="25"/>
  <c r="J41" i="25"/>
  <c r="I41" i="25"/>
  <c r="K41" i="13"/>
  <c r="J41" i="13"/>
  <c r="I41" i="13"/>
  <c r="L39" i="13"/>
  <c r="K41" i="15"/>
  <c r="J41" i="15"/>
  <c r="I41" i="15"/>
  <c r="F4" i="15"/>
  <c r="F5" i="15"/>
  <c r="F6" i="15"/>
  <c r="F7" i="15"/>
  <c r="F8" i="15"/>
  <c r="F9" i="15"/>
  <c r="F10" i="15"/>
  <c r="F11" i="15"/>
  <c r="F12" i="15"/>
  <c r="F14" i="15"/>
  <c r="F15" i="15"/>
  <c r="F16" i="15"/>
  <c r="F17" i="15"/>
  <c r="F18" i="15"/>
  <c r="F19" i="15"/>
  <c r="F20" i="15"/>
  <c r="L39" i="23"/>
  <c r="L30" i="23"/>
  <c r="L31" i="23"/>
  <c r="L32" i="23"/>
  <c r="L33" i="23"/>
  <c r="L34" i="23"/>
  <c r="L29" i="23"/>
  <c r="L25" i="23"/>
  <c r="L26" i="23"/>
  <c r="L27" i="23"/>
  <c r="L24" i="23"/>
  <c r="L21" i="23"/>
  <c r="L22" i="23"/>
  <c r="L20" i="23"/>
  <c r="L15" i="23"/>
  <c r="L16" i="23"/>
  <c r="L17" i="23"/>
  <c r="L18" i="23"/>
  <c r="L14" i="23"/>
  <c r="L5" i="23"/>
  <c r="L6" i="23"/>
  <c r="L7" i="23"/>
  <c r="L8" i="23"/>
  <c r="L9" i="23"/>
  <c r="L10" i="23"/>
  <c r="L11" i="23"/>
  <c r="L12" i="23"/>
  <c r="L4" i="23"/>
  <c r="F39" i="23"/>
  <c r="F40" i="23"/>
  <c r="F41" i="23"/>
  <c r="F42" i="23"/>
  <c r="F43" i="23"/>
  <c r="F38" i="23"/>
  <c r="F34" i="23"/>
  <c r="F35" i="23"/>
  <c r="F36" i="23"/>
  <c r="F33" i="23"/>
  <c r="F29" i="23"/>
  <c r="F30" i="23"/>
  <c r="F31" i="23"/>
  <c r="F28" i="23"/>
  <c r="F23" i="23"/>
  <c r="F24" i="23"/>
  <c r="F25" i="23"/>
  <c r="F26" i="23"/>
  <c r="F22" i="23"/>
  <c r="F15" i="23"/>
  <c r="F16" i="23"/>
  <c r="F17" i="23"/>
  <c r="F18" i="23"/>
  <c r="F19" i="23"/>
  <c r="F20" i="23"/>
  <c r="F14" i="23"/>
  <c r="F6" i="23"/>
  <c r="F7" i="23"/>
  <c r="F8" i="23"/>
  <c r="F9" i="23"/>
  <c r="F10" i="23"/>
  <c r="F11" i="23"/>
  <c r="F12" i="23"/>
  <c r="F5" i="23"/>
  <c r="F4" i="23"/>
  <c r="I13" i="22"/>
  <c r="J13" i="22"/>
  <c r="K13" i="22"/>
  <c r="C21" i="22"/>
  <c r="D21" i="22"/>
  <c r="E21" i="22"/>
  <c r="C32" i="19"/>
  <c r="D32" i="19"/>
  <c r="F32" i="19"/>
  <c r="E32" i="19"/>
  <c r="I19" i="18"/>
  <c r="J19" i="18"/>
  <c r="K19" i="18"/>
  <c r="L19" i="18"/>
  <c r="L41" i="13"/>
  <c r="I35" i="13"/>
  <c r="J35" i="13"/>
  <c r="L35" i="13"/>
  <c r="K35" i="13"/>
  <c r="M48" i="18"/>
  <c r="L39" i="21"/>
  <c r="L39" i="24"/>
  <c r="I23" i="24"/>
  <c r="J23" i="24"/>
  <c r="K23" i="24"/>
  <c r="L23" i="24"/>
  <c r="C27" i="25"/>
  <c r="D27" i="25"/>
  <c r="E27" i="25"/>
  <c r="C27" i="17"/>
  <c r="D27" i="17"/>
  <c r="E27" i="17"/>
  <c r="F27" i="17" s="1"/>
  <c r="L39" i="25"/>
  <c r="F4" i="25"/>
  <c r="F5" i="25"/>
  <c r="F6" i="25"/>
  <c r="F7" i="25"/>
  <c r="F8" i="25"/>
  <c r="F9" i="25"/>
  <c r="F10" i="25"/>
  <c r="F11" i="25"/>
  <c r="F12" i="25"/>
  <c r="F14" i="25"/>
  <c r="F15" i="25"/>
  <c r="F16" i="25"/>
  <c r="F17" i="25"/>
  <c r="F18" i="25"/>
  <c r="F19" i="25"/>
  <c r="F20" i="25"/>
  <c r="E44" i="25"/>
  <c r="D44" i="25"/>
  <c r="F44" i="25"/>
  <c r="C44" i="25"/>
  <c r="F43" i="25"/>
  <c r="F42" i="25"/>
  <c r="F41" i="25"/>
  <c r="F40" i="25"/>
  <c r="F39" i="25"/>
  <c r="F38" i="25"/>
  <c r="E37" i="25"/>
  <c r="F37" i="25"/>
  <c r="D37" i="25"/>
  <c r="C37" i="25"/>
  <c r="F36" i="25"/>
  <c r="K35" i="25"/>
  <c r="J35" i="25"/>
  <c r="L35" i="25"/>
  <c r="I35" i="25"/>
  <c r="F35" i="25"/>
  <c r="L34" i="25"/>
  <c r="F34" i="25"/>
  <c r="L33" i="25"/>
  <c r="F33" i="25"/>
  <c r="L32" i="25"/>
  <c r="E32" i="25"/>
  <c r="D32" i="25"/>
  <c r="F32" i="25"/>
  <c r="C32" i="25"/>
  <c r="L31" i="25"/>
  <c r="F31" i="25"/>
  <c r="L30" i="25"/>
  <c r="F30" i="25"/>
  <c r="L29" i="25"/>
  <c r="F29" i="25"/>
  <c r="K28" i="25"/>
  <c r="J28" i="25"/>
  <c r="L28" i="25"/>
  <c r="I28" i="25"/>
  <c r="F28" i="25"/>
  <c r="L27" i="25"/>
  <c r="F27" i="25"/>
  <c r="L26" i="25"/>
  <c r="F26" i="25"/>
  <c r="L25" i="25"/>
  <c r="F25" i="25"/>
  <c r="L24" i="25"/>
  <c r="F24" i="25"/>
  <c r="K23" i="25"/>
  <c r="J23" i="25"/>
  <c r="L23" i="25"/>
  <c r="I23" i="25"/>
  <c r="F23" i="25"/>
  <c r="L22" i="25"/>
  <c r="F22" i="25"/>
  <c r="L21" i="25"/>
  <c r="E21" i="25"/>
  <c r="D21" i="25"/>
  <c r="F21" i="25"/>
  <c r="C21" i="25"/>
  <c r="L20" i="25"/>
  <c r="K19" i="25"/>
  <c r="J19" i="25"/>
  <c r="L19" i="25"/>
  <c r="I19" i="25"/>
  <c r="L18" i="25"/>
  <c r="L17" i="25"/>
  <c r="L16" i="25"/>
  <c r="L15" i="25"/>
  <c r="L14" i="25"/>
  <c r="K13" i="25"/>
  <c r="J13" i="25"/>
  <c r="L13" i="25"/>
  <c r="I13" i="25"/>
  <c r="E13" i="25"/>
  <c r="K37" i="25"/>
  <c r="D13" i="25"/>
  <c r="C13" i="25"/>
  <c r="L12" i="25"/>
  <c r="L11" i="25"/>
  <c r="L10" i="25"/>
  <c r="L9" i="25"/>
  <c r="L8" i="25"/>
  <c r="L7" i="25"/>
  <c r="L6" i="25"/>
  <c r="L5" i="25"/>
  <c r="L4" i="25"/>
  <c r="E44" i="24"/>
  <c r="D44" i="24"/>
  <c r="F44" i="24"/>
  <c r="C44" i="24"/>
  <c r="F43" i="24"/>
  <c r="F42" i="24"/>
  <c r="F41" i="24"/>
  <c r="F40" i="24"/>
  <c r="F39" i="24"/>
  <c r="F38" i="24"/>
  <c r="E37" i="24"/>
  <c r="D37" i="24"/>
  <c r="F37" i="24"/>
  <c r="C37" i="24"/>
  <c r="F36" i="24"/>
  <c r="K35" i="24"/>
  <c r="J35" i="24"/>
  <c r="L35" i="24"/>
  <c r="I35" i="24"/>
  <c r="F35" i="24"/>
  <c r="L34" i="24"/>
  <c r="F34" i="24"/>
  <c r="L33" i="24"/>
  <c r="F33" i="24"/>
  <c r="L32" i="24"/>
  <c r="E32" i="24"/>
  <c r="D32" i="24"/>
  <c r="F32" i="24"/>
  <c r="C32" i="24"/>
  <c r="L31" i="24"/>
  <c r="F31" i="24"/>
  <c r="L30" i="24"/>
  <c r="F30" i="24"/>
  <c r="L29" i="24"/>
  <c r="F29" i="24"/>
  <c r="K28" i="24"/>
  <c r="J28" i="24"/>
  <c r="L28" i="24"/>
  <c r="I28" i="24"/>
  <c r="F28" i="24"/>
  <c r="L27" i="24"/>
  <c r="E27" i="24"/>
  <c r="D27" i="24"/>
  <c r="F27" i="24"/>
  <c r="C27" i="24"/>
  <c r="L26" i="24"/>
  <c r="F26" i="24"/>
  <c r="L25" i="24"/>
  <c r="F25" i="24"/>
  <c r="L24" i="24"/>
  <c r="F24" i="24"/>
  <c r="F23" i="24"/>
  <c r="L22" i="24"/>
  <c r="F22" i="24"/>
  <c r="L21" i="24"/>
  <c r="E21" i="24"/>
  <c r="D21" i="24"/>
  <c r="F21" i="24"/>
  <c r="C21" i="24"/>
  <c r="L20" i="24"/>
  <c r="F20" i="24"/>
  <c r="K19" i="24"/>
  <c r="J19" i="24"/>
  <c r="L19" i="24"/>
  <c r="I19" i="24"/>
  <c r="F19" i="24"/>
  <c r="L18" i="24"/>
  <c r="F18" i="24"/>
  <c r="L17" i="24"/>
  <c r="F17" i="24"/>
  <c r="L16" i="24"/>
  <c r="F16" i="24"/>
  <c r="L15" i="24"/>
  <c r="F15" i="24"/>
  <c r="L14" i="24"/>
  <c r="F14" i="24"/>
  <c r="K13" i="24"/>
  <c r="J13" i="24"/>
  <c r="L13" i="24"/>
  <c r="I13" i="24"/>
  <c r="E13" i="24"/>
  <c r="D13" i="24"/>
  <c r="F13" i="24"/>
  <c r="C13" i="24"/>
  <c r="L12" i="24"/>
  <c r="F12" i="24"/>
  <c r="L11" i="24"/>
  <c r="F11" i="24"/>
  <c r="L10" i="24"/>
  <c r="F10" i="24"/>
  <c r="L9" i="24"/>
  <c r="F9" i="24"/>
  <c r="L8" i="24"/>
  <c r="F8" i="24"/>
  <c r="L7" i="24"/>
  <c r="F7" i="24"/>
  <c r="L6" i="24"/>
  <c r="F6" i="24"/>
  <c r="L5" i="24"/>
  <c r="F5" i="24"/>
  <c r="L4" i="24"/>
  <c r="F4" i="24"/>
  <c r="E44" i="23"/>
  <c r="D44" i="23"/>
  <c r="C44" i="23"/>
  <c r="E37" i="23"/>
  <c r="D37" i="23"/>
  <c r="C37" i="23"/>
  <c r="E32" i="23"/>
  <c r="D32" i="23"/>
  <c r="F32" i="23" s="1"/>
  <c r="C32" i="23"/>
  <c r="K28" i="23"/>
  <c r="J28" i="23"/>
  <c r="L28" i="23" s="1"/>
  <c r="I28" i="23"/>
  <c r="E27" i="23"/>
  <c r="D27" i="23"/>
  <c r="C27" i="23"/>
  <c r="K23" i="23"/>
  <c r="J23" i="23"/>
  <c r="I23" i="23"/>
  <c r="E21" i="23"/>
  <c r="D21" i="23"/>
  <c r="F21" i="23"/>
  <c r="C21" i="23"/>
  <c r="K19" i="23"/>
  <c r="J19" i="23"/>
  <c r="I19" i="23"/>
  <c r="K13" i="23"/>
  <c r="J13" i="23"/>
  <c r="L13" i="23" s="1"/>
  <c r="I13" i="23"/>
  <c r="F13" i="23"/>
  <c r="E44" i="22"/>
  <c r="D44" i="22"/>
  <c r="C44" i="22"/>
  <c r="F43" i="22"/>
  <c r="F42" i="22"/>
  <c r="F41" i="22"/>
  <c r="F40" i="22"/>
  <c r="F39" i="22"/>
  <c r="F38" i="22"/>
  <c r="E37" i="22"/>
  <c r="D37" i="22"/>
  <c r="C37" i="22"/>
  <c r="F36" i="22"/>
  <c r="K35" i="22"/>
  <c r="J35" i="22"/>
  <c r="I35" i="22"/>
  <c r="F35" i="22"/>
  <c r="L34" i="22"/>
  <c r="F34" i="22"/>
  <c r="L33" i="22"/>
  <c r="F33" i="22"/>
  <c r="L32" i="22"/>
  <c r="E32" i="22"/>
  <c r="D32" i="22"/>
  <c r="C32" i="22"/>
  <c r="L31" i="22"/>
  <c r="F31" i="22"/>
  <c r="L30" i="22"/>
  <c r="F30" i="22"/>
  <c r="L29" i="22"/>
  <c r="F29" i="22"/>
  <c r="K28" i="22"/>
  <c r="J28" i="22"/>
  <c r="I28" i="22"/>
  <c r="F28" i="22"/>
  <c r="L27" i="22"/>
  <c r="E27" i="22"/>
  <c r="D27" i="22"/>
  <c r="C27" i="22"/>
  <c r="L26" i="22"/>
  <c r="F26" i="22"/>
  <c r="L25" i="22"/>
  <c r="F25" i="22"/>
  <c r="L24" i="22"/>
  <c r="F24" i="22"/>
  <c r="K23" i="22"/>
  <c r="J23" i="22"/>
  <c r="L23" i="22" s="1"/>
  <c r="I23" i="22"/>
  <c r="F23" i="22"/>
  <c r="L22" i="22"/>
  <c r="F22" i="22"/>
  <c r="L21" i="22"/>
  <c r="L20" i="22"/>
  <c r="F20" i="22"/>
  <c r="K19" i="22"/>
  <c r="J19" i="22"/>
  <c r="I19" i="22"/>
  <c r="F19" i="22"/>
  <c r="L18" i="22"/>
  <c r="F18" i="22"/>
  <c r="L17" i="22"/>
  <c r="F17" i="22"/>
  <c r="L16" i="22"/>
  <c r="F16" i="22"/>
  <c r="L15" i="22"/>
  <c r="F15" i="22"/>
  <c r="L14" i="22"/>
  <c r="F14" i="22"/>
  <c r="E13" i="22"/>
  <c r="D13" i="22"/>
  <c r="C13" i="22"/>
  <c r="L12" i="22"/>
  <c r="F12" i="22"/>
  <c r="L11" i="22"/>
  <c r="F11" i="22"/>
  <c r="L10" i="22"/>
  <c r="F10" i="22"/>
  <c r="L9" i="22"/>
  <c r="F9" i="22"/>
  <c r="L8" i="22"/>
  <c r="F8" i="22"/>
  <c r="L7" i="22"/>
  <c r="F7" i="22"/>
  <c r="L6" i="22"/>
  <c r="F6" i="22"/>
  <c r="L5" i="22"/>
  <c r="F5" i="22"/>
  <c r="L4" i="22"/>
  <c r="F4" i="22"/>
  <c r="E44" i="21"/>
  <c r="D44" i="21"/>
  <c r="F44" i="21"/>
  <c r="C44" i="21"/>
  <c r="F43" i="21"/>
  <c r="F42" i="21"/>
  <c r="F41" i="21"/>
  <c r="F40" i="21"/>
  <c r="F39" i="21"/>
  <c r="F38" i="21"/>
  <c r="E37" i="21"/>
  <c r="D37" i="21"/>
  <c r="F37" i="21" s="1"/>
  <c r="C37" i="21"/>
  <c r="F36" i="21"/>
  <c r="K35" i="21"/>
  <c r="J35" i="21"/>
  <c r="L35" i="21" s="1"/>
  <c r="I35" i="21"/>
  <c r="F35" i="21"/>
  <c r="L34" i="21"/>
  <c r="F34" i="21"/>
  <c r="L33" i="21"/>
  <c r="F33" i="21"/>
  <c r="L32" i="21"/>
  <c r="E32" i="21"/>
  <c r="D32" i="21"/>
  <c r="F32" i="21"/>
  <c r="C32" i="21"/>
  <c r="L31" i="21"/>
  <c r="F31" i="21"/>
  <c r="L30" i="21"/>
  <c r="F30" i="21"/>
  <c r="L29" i="21"/>
  <c r="F29" i="21"/>
  <c r="K28" i="21"/>
  <c r="J28" i="21"/>
  <c r="L28" i="21" s="1"/>
  <c r="I28" i="21"/>
  <c r="F28" i="21"/>
  <c r="L27" i="21"/>
  <c r="E27" i="21"/>
  <c r="D27" i="21"/>
  <c r="F27" i="21"/>
  <c r="C27" i="21"/>
  <c r="L26" i="21"/>
  <c r="F26" i="21"/>
  <c r="L25" i="21"/>
  <c r="F25" i="21"/>
  <c r="L24" i="21"/>
  <c r="F24" i="21"/>
  <c r="K23" i="21"/>
  <c r="J23" i="21"/>
  <c r="L23" i="21" s="1"/>
  <c r="I23" i="21"/>
  <c r="F23" i="21"/>
  <c r="L22" i="21"/>
  <c r="F22" i="21"/>
  <c r="L21" i="21"/>
  <c r="E21" i="21"/>
  <c r="D21" i="21"/>
  <c r="C21" i="21"/>
  <c r="L20" i="21"/>
  <c r="F20" i="21"/>
  <c r="K19" i="21"/>
  <c r="J19" i="21"/>
  <c r="L19" i="21"/>
  <c r="I19" i="21"/>
  <c r="F19" i="21"/>
  <c r="L18" i="21"/>
  <c r="F18" i="21"/>
  <c r="L17" i="21"/>
  <c r="F17" i="21"/>
  <c r="L16" i="21"/>
  <c r="F16" i="21"/>
  <c r="L15" i="21"/>
  <c r="F15" i="21"/>
  <c r="L14" i="21"/>
  <c r="F14" i="21"/>
  <c r="K13" i="21"/>
  <c r="J13" i="21"/>
  <c r="L13" i="21" s="1"/>
  <c r="I13" i="21"/>
  <c r="E13" i="21"/>
  <c r="K37" i="21" s="1"/>
  <c r="D13" i="21"/>
  <c r="L41" i="21"/>
  <c r="C13" i="21"/>
  <c r="I37" i="21" s="1"/>
  <c r="L12" i="21"/>
  <c r="F12" i="21"/>
  <c r="L11" i="21"/>
  <c r="F11" i="21"/>
  <c r="L10" i="21"/>
  <c r="F10" i="21"/>
  <c r="L9" i="21"/>
  <c r="F9" i="21"/>
  <c r="L8" i="21"/>
  <c r="F8" i="21"/>
  <c r="L7" i="21"/>
  <c r="F7" i="21"/>
  <c r="L6" i="21"/>
  <c r="F6" i="21"/>
  <c r="L5" i="21"/>
  <c r="F5" i="21"/>
  <c r="L4" i="21"/>
  <c r="F4" i="21"/>
  <c r="E44" i="20"/>
  <c r="D44" i="20"/>
  <c r="F44" i="20"/>
  <c r="C44" i="20"/>
  <c r="F43" i="20"/>
  <c r="F42" i="20"/>
  <c r="F41" i="20"/>
  <c r="F40" i="20"/>
  <c r="L39" i="20"/>
  <c r="F39" i="20"/>
  <c r="F38" i="20"/>
  <c r="E37" i="20"/>
  <c r="D37" i="20"/>
  <c r="F37" i="20" s="1"/>
  <c r="C37" i="20"/>
  <c r="F36" i="20"/>
  <c r="K35" i="20"/>
  <c r="J35" i="20"/>
  <c r="L35" i="20"/>
  <c r="I35" i="20"/>
  <c r="F35" i="20"/>
  <c r="L34" i="20"/>
  <c r="F34" i="20"/>
  <c r="L33" i="20"/>
  <c r="F33" i="20"/>
  <c r="L32" i="20"/>
  <c r="E32" i="20"/>
  <c r="D32" i="20"/>
  <c r="F32" i="20"/>
  <c r="C32" i="20"/>
  <c r="L31" i="20"/>
  <c r="F31" i="20"/>
  <c r="L30" i="20"/>
  <c r="F30" i="20"/>
  <c r="L29" i="20"/>
  <c r="F29" i="20"/>
  <c r="K28" i="20"/>
  <c r="J28" i="20"/>
  <c r="L28" i="20"/>
  <c r="I28" i="20"/>
  <c r="F28" i="20"/>
  <c r="L27" i="20"/>
  <c r="E27" i="20"/>
  <c r="D27" i="20"/>
  <c r="F27" i="20"/>
  <c r="C27" i="20"/>
  <c r="L26" i="20"/>
  <c r="F26" i="20"/>
  <c r="L25" i="20"/>
  <c r="F25" i="20"/>
  <c r="L24" i="20"/>
  <c r="F24" i="20"/>
  <c r="K23" i="20"/>
  <c r="J23" i="20"/>
  <c r="L23" i="20" s="1"/>
  <c r="I23" i="20"/>
  <c r="F23" i="20"/>
  <c r="L22" i="20"/>
  <c r="F22" i="20"/>
  <c r="L21" i="20"/>
  <c r="E21" i="20"/>
  <c r="D21" i="20"/>
  <c r="F21" i="20"/>
  <c r="C21" i="20"/>
  <c r="L20" i="20"/>
  <c r="F20" i="20"/>
  <c r="K19" i="20"/>
  <c r="J19" i="20"/>
  <c r="L19" i="20"/>
  <c r="I19" i="20"/>
  <c r="F19" i="20"/>
  <c r="L18" i="20"/>
  <c r="F18" i="20"/>
  <c r="L17" i="20"/>
  <c r="F17" i="20"/>
  <c r="L16" i="20"/>
  <c r="F16" i="20"/>
  <c r="L15" i="20"/>
  <c r="F15" i="20"/>
  <c r="L14" i="20"/>
  <c r="F14" i="20"/>
  <c r="K13" i="20"/>
  <c r="J13" i="20"/>
  <c r="L13" i="20"/>
  <c r="I13" i="20"/>
  <c r="E13" i="20"/>
  <c r="D13" i="20"/>
  <c r="C13" i="20"/>
  <c r="L12" i="20"/>
  <c r="F12" i="20"/>
  <c r="L11" i="20"/>
  <c r="F11" i="20"/>
  <c r="L10" i="20"/>
  <c r="F10" i="20"/>
  <c r="L9" i="20"/>
  <c r="F9" i="20"/>
  <c r="L8" i="20"/>
  <c r="F8" i="20"/>
  <c r="L7" i="20"/>
  <c r="F7" i="20"/>
  <c r="L6" i="20"/>
  <c r="F6" i="20"/>
  <c r="L5" i="20"/>
  <c r="F5" i="20"/>
  <c r="L4" i="20"/>
  <c r="F4" i="20"/>
  <c r="E44" i="19"/>
  <c r="D44" i="19"/>
  <c r="F44" i="19"/>
  <c r="C44" i="19"/>
  <c r="F43" i="19"/>
  <c r="F42" i="19"/>
  <c r="F41" i="19"/>
  <c r="F40" i="19"/>
  <c r="F39" i="19"/>
  <c r="F38" i="19"/>
  <c r="E37" i="19"/>
  <c r="D37" i="19"/>
  <c r="F37" i="19"/>
  <c r="C37" i="19"/>
  <c r="F36" i="19"/>
  <c r="K35" i="19"/>
  <c r="J35" i="19"/>
  <c r="L35" i="19"/>
  <c r="I35" i="19"/>
  <c r="F35" i="19"/>
  <c r="L34" i="19"/>
  <c r="F34" i="19"/>
  <c r="L33" i="19"/>
  <c r="F33" i="19"/>
  <c r="L32" i="19"/>
  <c r="L31" i="19"/>
  <c r="F31" i="19"/>
  <c r="L30" i="19"/>
  <c r="F30" i="19"/>
  <c r="L29" i="19"/>
  <c r="F29" i="19"/>
  <c r="K28" i="19"/>
  <c r="J28" i="19"/>
  <c r="L28" i="19"/>
  <c r="I28" i="19"/>
  <c r="F28" i="19"/>
  <c r="L27" i="19"/>
  <c r="E27" i="19"/>
  <c r="D27" i="19"/>
  <c r="C27" i="19"/>
  <c r="L26" i="19"/>
  <c r="F26" i="19"/>
  <c r="L25" i="19"/>
  <c r="F25" i="19"/>
  <c r="L24" i="19"/>
  <c r="F24" i="19"/>
  <c r="K23" i="19"/>
  <c r="J23" i="19"/>
  <c r="L23" i="19" s="1"/>
  <c r="I23" i="19"/>
  <c r="F23" i="19"/>
  <c r="L22" i="19"/>
  <c r="F22" i="19"/>
  <c r="L21" i="19"/>
  <c r="E21" i="19"/>
  <c r="D21" i="19"/>
  <c r="F21" i="19"/>
  <c r="C21" i="19"/>
  <c r="L20" i="19"/>
  <c r="F20" i="19"/>
  <c r="K19" i="19"/>
  <c r="J19" i="19"/>
  <c r="L19" i="19"/>
  <c r="I19" i="19"/>
  <c r="F19" i="19"/>
  <c r="L18" i="19"/>
  <c r="F18" i="19"/>
  <c r="L17" i="19"/>
  <c r="F17" i="19"/>
  <c r="L16" i="19"/>
  <c r="F16" i="19"/>
  <c r="L15" i="19"/>
  <c r="F15" i="19"/>
  <c r="L14" i="19"/>
  <c r="F14" i="19"/>
  <c r="K13" i="19"/>
  <c r="J13" i="19"/>
  <c r="L13" i="19"/>
  <c r="I13" i="19"/>
  <c r="E13" i="19"/>
  <c r="D13" i="19"/>
  <c r="J37" i="19" s="1"/>
  <c r="C13" i="19"/>
  <c r="I37" i="19" s="1"/>
  <c r="L12" i="19"/>
  <c r="F12" i="19"/>
  <c r="L11" i="19"/>
  <c r="F11" i="19"/>
  <c r="L10" i="19"/>
  <c r="F10" i="19"/>
  <c r="L9" i="19"/>
  <c r="F9" i="19"/>
  <c r="L8" i="19"/>
  <c r="F8" i="19"/>
  <c r="L7" i="19"/>
  <c r="F7" i="19"/>
  <c r="L6" i="19"/>
  <c r="F6" i="19"/>
  <c r="L5" i="19"/>
  <c r="F5" i="19"/>
  <c r="L4" i="19"/>
  <c r="F4" i="19"/>
  <c r="E44" i="18"/>
  <c r="D44" i="18"/>
  <c r="F44" i="18"/>
  <c r="C44" i="18"/>
  <c r="F43" i="18"/>
  <c r="F42" i="18"/>
  <c r="F41" i="18"/>
  <c r="F40" i="18"/>
  <c r="F39" i="18"/>
  <c r="F38" i="18"/>
  <c r="E37" i="18"/>
  <c r="D37" i="18"/>
  <c r="F37" i="18"/>
  <c r="C37" i="18"/>
  <c r="F36" i="18"/>
  <c r="K35" i="18"/>
  <c r="J35" i="18"/>
  <c r="L35" i="18" s="1"/>
  <c r="I35" i="18"/>
  <c r="F35" i="18"/>
  <c r="L34" i="18"/>
  <c r="F34" i="18"/>
  <c r="L33" i="18"/>
  <c r="F33" i="18"/>
  <c r="L32" i="18"/>
  <c r="E32" i="18"/>
  <c r="D32" i="18"/>
  <c r="F32" i="18"/>
  <c r="C32" i="18"/>
  <c r="L31" i="18"/>
  <c r="F31" i="18"/>
  <c r="L30" i="18"/>
  <c r="F30" i="18"/>
  <c r="L29" i="18"/>
  <c r="F29" i="18"/>
  <c r="K28" i="18"/>
  <c r="J28" i="18"/>
  <c r="L28" i="18" s="1"/>
  <c r="I28" i="18"/>
  <c r="F28" i="18"/>
  <c r="L27" i="18"/>
  <c r="E27" i="18"/>
  <c r="D27" i="18"/>
  <c r="F27" i="18"/>
  <c r="C27" i="18"/>
  <c r="L26" i="18"/>
  <c r="F26" i="18"/>
  <c r="L25" i="18"/>
  <c r="F25" i="18"/>
  <c r="L24" i="18"/>
  <c r="F24" i="18"/>
  <c r="K23" i="18"/>
  <c r="J23" i="18"/>
  <c r="L23" i="18" s="1"/>
  <c r="I23" i="18"/>
  <c r="F23" i="18"/>
  <c r="L22" i="18"/>
  <c r="F22" i="18"/>
  <c r="L21" i="18"/>
  <c r="E21" i="18"/>
  <c r="D21" i="18"/>
  <c r="F21" i="18"/>
  <c r="C21" i="18"/>
  <c r="L20" i="18"/>
  <c r="F20" i="18"/>
  <c r="F19" i="18"/>
  <c r="L18" i="18"/>
  <c r="F18" i="18"/>
  <c r="L17" i="18"/>
  <c r="F17" i="18"/>
  <c r="L16" i="18"/>
  <c r="F16" i="18"/>
  <c r="L15" i="18"/>
  <c r="F15" i="18"/>
  <c r="L14" i="18"/>
  <c r="F14" i="18"/>
  <c r="K13" i="18"/>
  <c r="J13" i="18"/>
  <c r="L13" i="18"/>
  <c r="I13" i="18"/>
  <c r="E13" i="18"/>
  <c r="D13" i="18"/>
  <c r="C13" i="18"/>
  <c r="L12" i="18"/>
  <c r="F12" i="18"/>
  <c r="L11" i="18"/>
  <c r="F11" i="18"/>
  <c r="L10" i="18"/>
  <c r="F10" i="18"/>
  <c r="L9" i="18"/>
  <c r="F9" i="18"/>
  <c r="L8" i="18"/>
  <c r="F8" i="18"/>
  <c r="L7" i="18"/>
  <c r="F7" i="18"/>
  <c r="L6" i="18"/>
  <c r="F6" i="18"/>
  <c r="L5" i="18"/>
  <c r="F5" i="18"/>
  <c r="L4" i="18"/>
  <c r="F4" i="18"/>
  <c r="E44" i="17"/>
  <c r="D44" i="17"/>
  <c r="F44" i="17" s="1"/>
  <c r="C44" i="17"/>
  <c r="F43" i="17"/>
  <c r="F42" i="17"/>
  <c r="F41" i="17"/>
  <c r="F40" i="17"/>
  <c r="L39" i="17"/>
  <c r="F39" i="17"/>
  <c r="F38" i="17"/>
  <c r="E37" i="17"/>
  <c r="D37" i="17"/>
  <c r="C37" i="17"/>
  <c r="F36" i="17"/>
  <c r="K35" i="17"/>
  <c r="J35" i="17"/>
  <c r="L35" i="17" s="1"/>
  <c r="I35" i="17"/>
  <c r="I37" i="17" s="1"/>
  <c r="I41" i="17" s="1"/>
  <c r="F35" i="17"/>
  <c r="L34" i="17"/>
  <c r="F34" i="17"/>
  <c r="L33" i="17"/>
  <c r="F33" i="17"/>
  <c r="L32" i="17"/>
  <c r="E32" i="17"/>
  <c r="D32" i="17"/>
  <c r="F32" i="17" s="1"/>
  <c r="C32" i="17"/>
  <c r="L31" i="17"/>
  <c r="F31" i="17"/>
  <c r="L30" i="17"/>
  <c r="F30" i="17"/>
  <c r="L29" i="17"/>
  <c r="F29" i="17"/>
  <c r="K28" i="17"/>
  <c r="L28" i="17" s="1"/>
  <c r="J28" i="17"/>
  <c r="I28" i="17"/>
  <c r="F28" i="17"/>
  <c r="L27" i="17"/>
  <c r="L26" i="17"/>
  <c r="F26" i="17"/>
  <c r="L25" i="17"/>
  <c r="F25" i="17"/>
  <c r="L24" i="17"/>
  <c r="F24" i="17"/>
  <c r="K23" i="17"/>
  <c r="L23" i="17" s="1"/>
  <c r="J23" i="17"/>
  <c r="I23" i="17"/>
  <c r="F23" i="17"/>
  <c r="L22" i="17"/>
  <c r="F22" i="17"/>
  <c r="L21" i="17"/>
  <c r="E21" i="17"/>
  <c r="D21" i="17"/>
  <c r="F21" i="17" s="1"/>
  <c r="C21" i="17"/>
  <c r="L20" i="17"/>
  <c r="F20" i="17"/>
  <c r="K19" i="17"/>
  <c r="L19" i="17" s="1"/>
  <c r="J19" i="17"/>
  <c r="I19" i="17"/>
  <c r="F19" i="17"/>
  <c r="L18" i="17"/>
  <c r="F18" i="17"/>
  <c r="L17" i="17"/>
  <c r="F17" i="17"/>
  <c r="L16" i="17"/>
  <c r="F16" i="17"/>
  <c r="L15" i="17"/>
  <c r="F15" i="17"/>
  <c r="L14" i="17"/>
  <c r="F14" i="17"/>
  <c r="K13" i="17"/>
  <c r="J13" i="17"/>
  <c r="L13" i="17" s="1"/>
  <c r="I13" i="17"/>
  <c r="E13" i="17"/>
  <c r="D13" i="17"/>
  <c r="C13" i="17"/>
  <c r="L12" i="17"/>
  <c r="F12" i="17"/>
  <c r="L11" i="17"/>
  <c r="F11" i="17"/>
  <c r="L10" i="17"/>
  <c r="F10" i="17"/>
  <c r="L9" i="17"/>
  <c r="F9" i="17"/>
  <c r="L8" i="17"/>
  <c r="F8" i="17"/>
  <c r="L7" i="17"/>
  <c r="F7" i="17"/>
  <c r="L6" i="17"/>
  <c r="F6" i="17"/>
  <c r="L5" i="17"/>
  <c r="F5" i="17"/>
  <c r="L4" i="17"/>
  <c r="F4" i="17"/>
  <c r="E44" i="16"/>
  <c r="D44" i="16"/>
  <c r="F44" i="16"/>
  <c r="C44" i="16"/>
  <c r="F43" i="16"/>
  <c r="F42" i="16"/>
  <c r="L41" i="16"/>
  <c r="F41" i="16"/>
  <c r="F40" i="16"/>
  <c r="L39" i="16"/>
  <c r="F39" i="16"/>
  <c r="F38" i="16"/>
  <c r="E37" i="16"/>
  <c r="D37" i="16"/>
  <c r="F37" i="16"/>
  <c r="C37" i="16"/>
  <c r="F36" i="16"/>
  <c r="K35" i="16"/>
  <c r="J35" i="16"/>
  <c r="L35" i="16"/>
  <c r="I35" i="16"/>
  <c r="F35" i="16"/>
  <c r="L34" i="16"/>
  <c r="F34" i="16"/>
  <c r="L33" i="16"/>
  <c r="F33" i="16"/>
  <c r="L32" i="16"/>
  <c r="E32" i="16"/>
  <c r="D32" i="16"/>
  <c r="F32" i="16"/>
  <c r="C32" i="16"/>
  <c r="L31" i="16"/>
  <c r="F31" i="16"/>
  <c r="L30" i="16"/>
  <c r="F30" i="16"/>
  <c r="L29" i="16"/>
  <c r="F29" i="16"/>
  <c r="K28" i="16"/>
  <c r="J28" i="16"/>
  <c r="L28" i="16"/>
  <c r="I28" i="16"/>
  <c r="F28" i="16"/>
  <c r="L27" i="16"/>
  <c r="E27" i="16"/>
  <c r="D27" i="16"/>
  <c r="F27" i="16"/>
  <c r="C27" i="16"/>
  <c r="L26" i="16"/>
  <c r="F26" i="16"/>
  <c r="L25" i="16"/>
  <c r="F25" i="16"/>
  <c r="L24" i="16"/>
  <c r="F24" i="16"/>
  <c r="K23" i="16"/>
  <c r="J23" i="16"/>
  <c r="L23" i="16"/>
  <c r="I23" i="16"/>
  <c r="F23" i="16"/>
  <c r="L22" i="16"/>
  <c r="F22" i="16"/>
  <c r="L21" i="16"/>
  <c r="E21" i="16"/>
  <c r="D21" i="16"/>
  <c r="F21" i="16"/>
  <c r="C21" i="16"/>
  <c r="L20" i="16"/>
  <c r="F20" i="16"/>
  <c r="K19" i="16"/>
  <c r="J19" i="16"/>
  <c r="L19" i="16"/>
  <c r="I19" i="16"/>
  <c r="F19" i="16"/>
  <c r="L18" i="16"/>
  <c r="F18" i="16"/>
  <c r="L17" i="16"/>
  <c r="F17" i="16"/>
  <c r="L16" i="16"/>
  <c r="F16" i="16"/>
  <c r="L15" i="16"/>
  <c r="F15" i="16"/>
  <c r="L14" i="16"/>
  <c r="F14" i="16"/>
  <c r="K13" i="16"/>
  <c r="J13" i="16"/>
  <c r="L13" i="16"/>
  <c r="I13" i="16"/>
  <c r="E13" i="16"/>
  <c r="K37" i="16"/>
  <c r="D13" i="16"/>
  <c r="C13" i="16"/>
  <c r="I37" i="16"/>
  <c r="L12" i="16"/>
  <c r="F12" i="16"/>
  <c r="L11" i="16"/>
  <c r="F11" i="16"/>
  <c r="L10" i="16"/>
  <c r="F10" i="16"/>
  <c r="L9" i="16"/>
  <c r="F9" i="16"/>
  <c r="L8" i="16"/>
  <c r="F8" i="16"/>
  <c r="L7" i="16"/>
  <c r="F7" i="16"/>
  <c r="L6" i="16"/>
  <c r="F6" i="16"/>
  <c r="L5" i="16"/>
  <c r="F5" i="16"/>
  <c r="L4" i="16"/>
  <c r="F4" i="16"/>
  <c r="E44" i="15"/>
  <c r="D44" i="15"/>
  <c r="C44" i="15"/>
  <c r="F43" i="15"/>
  <c r="F42" i="15"/>
  <c r="F41" i="15"/>
  <c r="F40" i="15"/>
  <c r="L39" i="15"/>
  <c r="F39" i="15"/>
  <c r="F38" i="15"/>
  <c r="E37" i="15"/>
  <c r="D37" i="15"/>
  <c r="F37" i="15"/>
  <c r="C37" i="15"/>
  <c r="F36" i="15"/>
  <c r="K35" i="15"/>
  <c r="J35" i="15"/>
  <c r="L35" i="15"/>
  <c r="I35" i="15"/>
  <c r="F35" i="15"/>
  <c r="L34" i="15"/>
  <c r="F34" i="15"/>
  <c r="L33" i="15"/>
  <c r="F33" i="15"/>
  <c r="L32" i="15"/>
  <c r="E32" i="15"/>
  <c r="D32" i="15"/>
  <c r="C32" i="15"/>
  <c r="L31" i="15"/>
  <c r="F31" i="15"/>
  <c r="L30" i="15"/>
  <c r="F30" i="15"/>
  <c r="L29" i="15"/>
  <c r="F29" i="15"/>
  <c r="K28" i="15"/>
  <c r="J28" i="15"/>
  <c r="L28" i="15"/>
  <c r="I28" i="15"/>
  <c r="F28" i="15"/>
  <c r="L27" i="15"/>
  <c r="E27" i="15"/>
  <c r="D27" i="15"/>
  <c r="C27" i="15"/>
  <c r="L26" i="15"/>
  <c r="F26" i="15"/>
  <c r="L25" i="15"/>
  <c r="F25" i="15"/>
  <c r="L24" i="15"/>
  <c r="F24" i="15"/>
  <c r="K23" i="15"/>
  <c r="J23" i="15"/>
  <c r="L23" i="15"/>
  <c r="I23" i="15"/>
  <c r="F23" i="15"/>
  <c r="L22" i="15"/>
  <c r="F22" i="15"/>
  <c r="L21" i="15"/>
  <c r="E21" i="15"/>
  <c r="D21" i="15"/>
  <c r="C21" i="15"/>
  <c r="L20" i="15"/>
  <c r="K19" i="15"/>
  <c r="J19" i="15"/>
  <c r="L19" i="15"/>
  <c r="I19" i="15"/>
  <c r="L18" i="15"/>
  <c r="L17" i="15"/>
  <c r="L16" i="15"/>
  <c r="L15" i="15"/>
  <c r="L14" i="15"/>
  <c r="K13" i="15"/>
  <c r="J13" i="15"/>
  <c r="L13" i="15"/>
  <c r="I13" i="15"/>
  <c r="E13" i="15"/>
  <c r="D13" i="15"/>
  <c r="C13" i="15"/>
  <c r="I37" i="15"/>
  <c r="L12" i="15"/>
  <c r="L11" i="15"/>
  <c r="L10" i="15"/>
  <c r="L9" i="15"/>
  <c r="L8" i="15"/>
  <c r="L7" i="15"/>
  <c r="L6" i="15"/>
  <c r="L5" i="15"/>
  <c r="L4" i="15"/>
  <c r="E44" i="13"/>
  <c r="D44" i="13"/>
  <c r="F44" i="13"/>
  <c r="C44" i="13"/>
  <c r="F43" i="13"/>
  <c r="F42" i="13"/>
  <c r="F41" i="13"/>
  <c r="F40" i="13"/>
  <c r="F39" i="13"/>
  <c r="F38" i="13"/>
  <c r="E37" i="13"/>
  <c r="D37" i="13"/>
  <c r="C37" i="13"/>
  <c r="F36" i="13"/>
  <c r="F35" i="13"/>
  <c r="L34" i="13"/>
  <c r="F34" i="13"/>
  <c r="L33" i="13"/>
  <c r="F33" i="13"/>
  <c r="L32" i="13"/>
  <c r="E32" i="13"/>
  <c r="D32" i="13"/>
  <c r="F32" i="13"/>
  <c r="C32" i="13"/>
  <c r="L31" i="13"/>
  <c r="F31" i="13"/>
  <c r="L30" i="13"/>
  <c r="F30" i="13"/>
  <c r="L29" i="13"/>
  <c r="F29" i="13"/>
  <c r="K28" i="13"/>
  <c r="J28" i="13"/>
  <c r="L28" i="13"/>
  <c r="I28" i="13"/>
  <c r="F28" i="13"/>
  <c r="L27" i="13"/>
  <c r="E27" i="13"/>
  <c r="D27" i="13"/>
  <c r="F27" i="13"/>
  <c r="C27" i="13"/>
  <c r="L26" i="13"/>
  <c r="F26" i="13"/>
  <c r="L25" i="13"/>
  <c r="F25" i="13"/>
  <c r="L24" i="13"/>
  <c r="F24" i="13"/>
  <c r="K23" i="13"/>
  <c r="J23" i="13"/>
  <c r="L23" i="13"/>
  <c r="I23" i="13"/>
  <c r="F23" i="13"/>
  <c r="L22" i="13"/>
  <c r="F22" i="13"/>
  <c r="L21" i="13"/>
  <c r="E21" i="13"/>
  <c r="D21" i="13"/>
  <c r="F21" i="13"/>
  <c r="C21" i="13"/>
  <c r="L20" i="13"/>
  <c r="F20" i="13"/>
  <c r="K19" i="13"/>
  <c r="J19" i="13"/>
  <c r="L19" i="13"/>
  <c r="I19" i="13"/>
  <c r="F19" i="13"/>
  <c r="L18" i="13"/>
  <c r="F18" i="13"/>
  <c r="L17" i="13"/>
  <c r="F17" i="13"/>
  <c r="L16" i="13"/>
  <c r="F16" i="13"/>
  <c r="L15" i="13"/>
  <c r="F15" i="13"/>
  <c r="L14" i="13"/>
  <c r="F14" i="13"/>
  <c r="K13" i="13"/>
  <c r="J13" i="13"/>
  <c r="L13" i="13"/>
  <c r="I13" i="13"/>
  <c r="E13" i="13"/>
  <c r="D13" i="13"/>
  <c r="F13" i="13"/>
  <c r="C13" i="13"/>
  <c r="I37" i="13"/>
  <c r="L12" i="13"/>
  <c r="F12" i="13"/>
  <c r="L11" i="13"/>
  <c r="F11" i="13"/>
  <c r="L10" i="13"/>
  <c r="F10" i="13"/>
  <c r="L9" i="13"/>
  <c r="F9" i="13"/>
  <c r="L8" i="13"/>
  <c r="F8" i="13"/>
  <c r="L7" i="13"/>
  <c r="F7" i="13"/>
  <c r="L6" i="13"/>
  <c r="F6" i="13"/>
  <c r="L5" i="13"/>
  <c r="F5" i="13"/>
  <c r="L4" i="13"/>
  <c r="F4" i="13"/>
  <c r="F13" i="25"/>
  <c r="F13" i="19"/>
  <c r="L41" i="18"/>
  <c r="L41" i="15"/>
  <c r="L41" i="19"/>
  <c r="F27" i="19"/>
  <c r="F13" i="20"/>
  <c r="F21" i="21"/>
  <c r="L39" i="22"/>
  <c r="L41" i="25"/>
  <c r="L39" i="19"/>
  <c r="L41" i="24"/>
  <c r="L41" i="20"/>
  <c r="F44" i="15"/>
  <c r="F32" i="15"/>
  <c r="F27" i="15"/>
  <c r="F13" i="15"/>
  <c r="K37" i="15"/>
  <c r="F21" i="15"/>
  <c r="J37" i="15"/>
  <c r="L37" i="15"/>
  <c r="F13" i="18"/>
  <c r="J37" i="16"/>
  <c r="L37" i="16"/>
  <c r="F13" i="16"/>
  <c r="F13" i="17"/>
  <c r="K37" i="18"/>
  <c r="J37" i="13"/>
  <c r="F37" i="13"/>
  <c r="K37" i="13"/>
  <c r="L37" i="13"/>
  <c r="I37" i="25"/>
  <c r="J37" i="25"/>
  <c r="L37" i="25"/>
  <c r="J37" i="24"/>
  <c r="I37" i="24"/>
  <c r="K37" i="24"/>
  <c r="L37" i="24"/>
  <c r="K37" i="23"/>
  <c r="I37" i="18" l="1"/>
  <c r="J37" i="18"/>
  <c r="L37" i="18" s="1"/>
  <c r="K37" i="19"/>
  <c r="L37" i="19"/>
  <c r="K37" i="20"/>
  <c r="J37" i="20"/>
  <c r="I37" i="20"/>
  <c r="J37" i="21"/>
  <c r="L37" i="21" s="1"/>
  <c r="F13" i="21"/>
  <c r="L19" i="22"/>
  <c r="J37" i="22"/>
  <c r="J41" i="22" s="1"/>
  <c r="F27" i="22"/>
  <c r="I37" i="22"/>
  <c r="I41" i="22" s="1"/>
  <c r="F37" i="22"/>
  <c r="F13" i="22"/>
  <c r="J37" i="17"/>
  <c r="K37" i="17"/>
  <c r="K41" i="17" s="1"/>
  <c r="F37" i="17"/>
  <c r="J41" i="17"/>
  <c r="L28" i="22"/>
  <c r="L13" i="22"/>
  <c r="F44" i="22"/>
  <c r="F32" i="22"/>
  <c r="F21" i="22"/>
  <c r="L23" i="23"/>
  <c r="F37" i="23"/>
  <c r="L19" i="23"/>
  <c r="F27" i="23"/>
  <c r="F44" i="23"/>
  <c r="L35" i="22"/>
  <c r="K37" i="22"/>
  <c r="L35" i="23"/>
  <c r="J37" i="23"/>
  <c r="L37" i="23" s="1"/>
  <c r="I37" i="23"/>
  <c r="L41" i="23"/>
  <c r="L39" i="18" l="1"/>
  <c r="L37" i="20"/>
  <c r="L37" i="22"/>
  <c r="K41" i="22"/>
  <c r="L41" i="22" s="1"/>
  <c r="L37" i="17"/>
  <c r="L41" i="17"/>
</calcChain>
</file>

<file path=xl/sharedStrings.xml><?xml version="1.0" encoding="utf-8"?>
<sst xmlns="http://schemas.openxmlformats.org/spreadsheetml/2006/main" count="1200" uniqueCount="42">
  <si>
    <t>地域(町丁目）</t>
    <rPh sb="0" eb="2">
      <t>チイキ</t>
    </rPh>
    <rPh sb="3" eb="4">
      <t>マチ</t>
    </rPh>
    <rPh sb="4" eb="5">
      <t>チョウ</t>
    </rPh>
    <rPh sb="5" eb="6">
      <t>メ</t>
    </rPh>
    <phoneticPr fontId="2"/>
  </si>
  <si>
    <t>世帯数</t>
    <rPh sb="0" eb="3">
      <t>セタイスウ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</si>
  <si>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</si>
  <si>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</si>
  <si>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２丁目</t>
    <rPh sb="1" eb="3">
      <t>チョウメ</t>
    </rPh>
    <phoneticPr fontId="2"/>
  </si>
  <si>
    <t>小　　計</t>
    <rPh sb="0" eb="1">
      <t>ショウ</t>
    </rPh>
    <rPh sb="3" eb="4">
      <t>ケイ</t>
    </rPh>
    <phoneticPr fontId="2"/>
  </si>
  <si>
    <t>合　　計</t>
    <rPh sb="0" eb="1">
      <t>ゴウ</t>
    </rPh>
    <rPh sb="3" eb="4">
      <t>ケイ</t>
    </rPh>
    <phoneticPr fontId="2"/>
  </si>
  <si>
    <t>人　　　口</t>
    <rPh sb="0" eb="1">
      <t>ヒト</t>
    </rPh>
    <rPh sb="4" eb="5">
      <t>クチ</t>
    </rPh>
    <phoneticPr fontId="2"/>
  </si>
  <si>
    <t>１丁目</t>
    <rPh sb="1" eb="3">
      <t>チョウメ</t>
    </rPh>
    <phoneticPr fontId="2"/>
  </si>
  <si>
    <t>下連雀　</t>
    <rPh sb="0" eb="3">
      <t>シモレンジャク</t>
    </rPh>
    <phoneticPr fontId="2"/>
  </si>
  <si>
    <t>３丁目</t>
    <rPh sb="1" eb="3">
      <t>チョウメ</t>
    </rPh>
    <phoneticPr fontId="2"/>
  </si>
  <si>
    <t>４丁目</t>
    <rPh sb="1" eb="3">
      <t>チョウメ</t>
    </rPh>
    <phoneticPr fontId="2"/>
  </si>
  <si>
    <t>５丁目</t>
    <rPh sb="1" eb="3">
      <t>チョウメ</t>
    </rPh>
    <phoneticPr fontId="2"/>
  </si>
  <si>
    <t>６丁目</t>
    <rPh sb="1" eb="3">
      <t>チョウメ</t>
    </rPh>
    <phoneticPr fontId="2"/>
  </si>
  <si>
    <t>７丁目</t>
    <rPh sb="1" eb="3">
      <t>チョウメ</t>
    </rPh>
    <phoneticPr fontId="2"/>
  </si>
  <si>
    <t>８丁目</t>
    <rPh sb="1" eb="3">
      <t>チョウメ</t>
    </rPh>
    <phoneticPr fontId="2"/>
  </si>
  <si>
    <t>９丁目</t>
    <rPh sb="1" eb="3">
      <t>チョウメ</t>
    </rPh>
    <phoneticPr fontId="2"/>
  </si>
  <si>
    <t>井の頭　</t>
    <rPh sb="0" eb="1">
      <t>イ</t>
    </rPh>
    <rPh sb="2" eb="3">
      <t>カシラ</t>
    </rPh>
    <phoneticPr fontId="2"/>
  </si>
  <si>
    <t>上連雀</t>
    <rPh sb="0" eb="3">
      <t>カミレンジャク</t>
    </rPh>
    <phoneticPr fontId="2"/>
  </si>
  <si>
    <t>深大寺　</t>
    <rPh sb="0" eb="3">
      <t>ジンダイジ</t>
    </rPh>
    <phoneticPr fontId="2"/>
  </si>
  <si>
    <t>総　計</t>
    <rPh sb="0" eb="1">
      <t>フサ</t>
    </rPh>
    <rPh sb="2" eb="3">
      <t>ケイ</t>
    </rPh>
    <phoneticPr fontId="2"/>
  </si>
  <si>
    <t>井　口　　</t>
    <rPh sb="0" eb="1">
      <t>セイ</t>
    </rPh>
    <rPh sb="2" eb="3">
      <t>クチ</t>
    </rPh>
    <phoneticPr fontId="2"/>
  </si>
  <si>
    <t>野　崎　　</t>
    <rPh sb="0" eb="1">
      <t>ノ</t>
    </rPh>
    <rPh sb="2" eb="3">
      <t>ザキ</t>
    </rPh>
    <phoneticPr fontId="2"/>
  </si>
  <si>
    <t>大　沢　　</t>
    <rPh sb="0" eb="1">
      <t>ダイ</t>
    </rPh>
    <rPh sb="2" eb="3">
      <t>サワ</t>
    </rPh>
    <phoneticPr fontId="2"/>
  </si>
  <si>
    <t>牟　礼　　</t>
    <rPh sb="0" eb="1">
      <t>ム</t>
    </rPh>
    <rPh sb="2" eb="3">
      <t>レイ</t>
    </rPh>
    <phoneticPr fontId="2"/>
  </si>
  <si>
    <t>中　原　　</t>
    <rPh sb="0" eb="1">
      <t>ナカ</t>
    </rPh>
    <rPh sb="2" eb="3">
      <t>ハラ</t>
    </rPh>
    <phoneticPr fontId="2"/>
  </si>
  <si>
    <t>北　野　　</t>
    <rPh sb="0" eb="1">
      <t>キタ</t>
    </rPh>
    <rPh sb="2" eb="3">
      <t>ノ</t>
    </rPh>
    <phoneticPr fontId="2"/>
  </si>
  <si>
    <t>新　川　</t>
    <rPh sb="0" eb="1">
      <t>シン</t>
    </rPh>
    <rPh sb="2" eb="3">
      <t>カワ</t>
    </rPh>
    <phoneticPr fontId="2"/>
  </si>
  <si>
    <t>前年同月比</t>
    <phoneticPr fontId="2"/>
  </si>
  <si>
    <t>前月比</t>
    <phoneticPr fontId="2"/>
  </si>
  <si>
    <t>平成31年1月1日現在</t>
    <rPh sb="9" eb="11">
      <t>ゲンザイ</t>
    </rPh>
    <phoneticPr fontId="2"/>
  </si>
  <si>
    <t>平成31年2月1日現在</t>
    <rPh sb="9" eb="11">
      <t>ゲンザイ</t>
    </rPh>
    <phoneticPr fontId="2"/>
  </si>
  <si>
    <t>平成31年3月1日現在</t>
    <rPh sb="9" eb="11">
      <t>ゲンザイ</t>
    </rPh>
    <phoneticPr fontId="2"/>
  </si>
  <si>
    <t>平成31年4月1日現在</t>
    <rPh sb="9" eb="11">
      <t>ゲンザイ</t>
    </rPh>
    <phoneticPr fontId="2"/>
  </si>
  <si>
    <t>令和元年5月1日現在</t>
    <rPh sb="8" eb="10">
      <t>ゲンザイ</t>
    </rPh>
    <phoneticPr fontId="2"/>
  </si>
  <si>
    <t>令和元年6月1日現在</t>
    <rPh sb="8" eb="10">
      <t>ゲンザイ</t>
    </rPh>
    <phoneticPr fontId="2"/>
  </si>
  <si>
    <t>令和元年7月1日現在</t>
    <rPh sb="5" eb="6">
      <t>ガツ</t>
    </rPh>
    <rPh sb="8" eb="10">
      <t>ゲンザイ</t>
    </rPh>
    <phoneticPr fontId="2"/>
  </si>
  <si>
    <t>令和元年8月1日現在</t>
    <rPh sb="8" eb="10">
      <t>ゲンザイ</t>
    </rPh>
    <phoneticPr fontId="2"/>
  </si>
  <si>
    <t>令和元年9月1日現在</t>
    <rPh sb="8" eb="10">
      <t>ゲンザイ</t>
    </rPh>
    <phoneticPr fontId="2"/>
  </si>
  <si>
    <t>令和元年10月1日現在</t>
    <rPh sb="9" eb="11">
      <t>ゲンザイ</t>
    </rPh>
    <phoneticPr fontId="2"/>
  </si>
  <si>
    <t>令和元年11月1日現在</t>
    <rPh sb="9" eb="11">
      <t>ゲンザイ</t>
    </rPh>
    <phoneticPr fontId="2"/>
  </si>
  <si>
    <t>令和元年12月1日現在</t>
    <rPh sb="9" eb="11">
      <t>ゲンザイ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</si>
</sst>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-* #,##0_-;\-* #,##0_-;_-* &quot;-&quot;_-;_-@_-"/>
    <numFmt numFmtId="179" formatCode="0_);[Red]\(0\)"/>
  </numFmts>
  <fonts count="3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69">
    <xf numFmtId="0" fontId="0" fillId="0" borderId="0" xfId="0"/>
    <xf numFmtId="176" fontId="0" fillId="0" borderId="0" xfId="1" applyFont="1"/>
    <xf numFmtId="176" fontId="0" fillId="0" borderId="0" xfId="1" applyFont="1" applyBorder="1"/>
    <xf numFmtId="176" fontId="0" fillId="0" borderId="1" xfId="1" applyFont="1" applyBorder="1" applyAlignment="1">
      <alignment horizontal="left" vertical="center"/>
    </xf>
    <xf numFmtId="176" fontId="0" fillId="0" borderId="2" xfId="1" applyFont="1" applyBorder="1" applyAlignment="1">
      <alignment horizontal="left" vertical="center"/>
    </xf>
    <xf numFmtId="176" fontId="0" fillId="0" borderId="1" xfId="1" applyFont="1" applyBorder="1" applyAlignment="1">
      <alignment vertical="center"/>
    </xf>
    <xf numFmtId="176" fontId="0" fillId="0" borderId="2" xfId="1" applyFont="1" applyBorder="1" applyAlignment="1">
      <alignment vertical="center"/>
    </xf>
    <xf numFmtId="176" fontId="0" fillId="0" borderId="3" xfId="1" applyFont="1" applyBorder="1" applyAlignment="1">
      <alignment vertical="center"/>
    </xf>
    <xf numFmtId="176" fontId="0" fillId="0" borderId="4" xfId="1" applyFont="1" applyBorder="1" applyAlignment="1">
      <alignment horizontal="left" vertical="center"/>
    </xf>
    <xf numFmtId="176" fontId="0" fillId="2" borderId="5" xfId="1" applyFont="1" applyFill="1" applyBorder="1" applyAlignment="1">
      <alignment horizontal="center"/>
    </xf>
    <xf numFmtId="176" fontId="0" fillId="2" borderId="6" xfId="1" applyFont="1" applyFill="1" applyBorder="1" applyAlignment="1">
      <alignment horizontal="center"/>
    </xf>
    <xf numFmtId="176" fontId="0" fillId="2" borderId="7" xfId="1" applyFont="1" applyFill="1" applyBorder="1" applyAlignment="1">
      <alignment horizontal="center"/>
    </xf>
    <xf numFmtId="176" fontId="0" fillId="0" borderId="8" xfId="1" applyFont="1" applyBorder="1" applyAlignment="1">
      <alignment horizontal="left" vertical="center"/>
    </xf>
    <xf numFmtId="176" fontId="0" fillId="0" borderId="9" xfId="1" applyFont="1" applyBorder="1" applyAlignment="1">
      <alignment vertical="center"/>
    </xf>
    <xf numFmtId="176" fontId="0" fillId="0" borderId="10" xfId="1" applyFont="1" applyBorder="1" applyAlignment="1">
      <alignment vertical="center"/>
    </xf>
    <xf numFmtId="176" fontId="0" fillId="0" borderId="11" xfId="1" applyFont="1" applyBorder="1" applyAlignment="1">
      <alignment vertical="center"/>
    </xf>
    <xf numFmtId="176" fontId="0" fillId="0" borderId="12" xfId="1" applyFont="1" applyBorder="1" applyAlignment="1">
      <alignment vertical="center"/>
    </xf>
    <xf numFmtId="176" fontId="0" fillId="0" borderId="13" xfId="1" applyFont="1" applyBorder="1"/>
    <xf numFmtId="176" fontId="0" fillId="0" borderId="14" xfId="1" applyFont="1" applyBorder="1"/>
    <xf numFmtId="176" fontId="0" fillId="0" borderId="3" xfId="1" applyFont="1" applyBorder="1"/>
    <xf numFmtId="176" fontId="0" fillId="0" borderId="15" xfId="1" applyFont="1" applyBorder="1"/>
    <xf numFmtId="176" fontId="0" fillId="0" borderId="10" xfId="1" applyFont="1" applyBorder="1"/>
    <xf numFmtId="176" fontId="0" fillId="3" borderId="3" xfId="1" applyFont="1" applyFill="1" applyBorder="1"/>
    <xf numFmtId="176" fontId="0" fillId="3" borderId="15" xfId="1" applyFont="1" applyFill="1" applyBorder="1"/>
    <xf numFmtId="176" fontId="0" fillId="3" borderId="10" xfId="1" applyFont="1" applyFill="1" applyBorder="1"/>
    <xf numFmtId="176" fontId="0" fillId="3" borderId="11" xfId="1" applyFont="1" applyFill="1" applyBorder="1"/>
    <xf numFmtId="176" fontId="0" fillId="3" borderId="16" xfId="1" applyFont="1" applyFill="1" applyBorder="1"/>
    <xf numFmtId="176" fontId="0" fillId="0" borderId="17" xfId="1" applyFont="1" applyBorder="1" applyAlignment="1">
      <alignment horizontal="left" vertical="center"/>
    </xf>
    <xf numFmtId="176" fontId="0" fillId="0" borderId="3" xfId="1" applyFont="1" applyFill="1" applyBorder="1"/>
    <xf numFmtId="0" fontId="0" fillId="0" borderId="0" xfId="0" applyBorder="1" applyAlignment="1">
      <alignment horizontal="center" vertical="center"/>
    </xf>
    <xf numFmtId="176" fontId="0" fillId="2" borderId="0" xfId="1" applyFont="1" applyFill="1" applyBorder="1" applyAlignment="1">
      <alignment horizontal="center"/>
    </xf>
    <xf numFmtId="176" fontId="0" fillId="3" borderId="0" xfId="1" applyFont="1" applyFill="1" applyBorder="1"/>
    <xf numFmtId="176" fontId="0" fillId="0" borderId="0" xfId="1" applyFont="1" applyBorder="1" applyAlignment="1">
      <alignment vertical="center"/>
    </xf>
    <xf numFmtId="176" fontId="0" fillId="4" borderId="0" xfId="1" applyFont="1" applyFill="1" applyBorder="1" applyAlignment="1">
      <alignment vertical="center"/>
    </xf>
    <xf numFmtId="176" fontId="0" fillId="0" borderId="0" xfId="1" applyFont="1" applyAlignment="1">
      <alignment horizontal="right"/>
    </xf>
    <xf numFmtId="176" fontId="0" fillId="0" borderId="18" xfId="1" applyFont="1" applyBorder="1" applyAlignment="1">
      <alignment vertical="center"/>
    </xf>
    <xf numFmtId="176" fontId="0" fillId="0" borderId="10" xfId="1" applyFont="1" applyFill="1" applyBorder="1" applyAlignment="1">
      <alignment vertical="center"/>
    </xf>
    <xf numFmtId="176" fontId="1" fillId="5" borderId="3" xfId="1" applyFont="1" applyFill="1" applyBorder="1" applyAlignment="1">
      <alignment horizontal="right" vertical="center"/>
    </xf>
    <xf numFmtId="176" fontId="1" fillId="5" borderId="10" xfId="1" applyFont="1" applyFill="1" applyBorder="1" applyAlignment="1">
      <alignment horizontal="right" vertical="center"/>
    </xf>
    <xf numFmtId="176" fontId="0" fillId="0" borderId="10" xfId="1" applyFont="1" applyFill="1" applyBorder="1" applyAlignment="1">
      <alignment horizontal="right" vertical="center"/>
    </xf>
    <xf numFmtId="176" fontId="0" fillId="0" borderId="19" xfId="1" applyFont="1" applyBorder="1" applyAlignment="1">
      <alignment horizontal="left" vertical="center"/>
    </xf>
    <xf numFmtId="176" fontId="0" fillId="0" borderId="15" xfId="1" applyFont="1" applyBorder="1" applyAlignment="1">
      <alignment vertical="center"/>
    </xf>
    <xf numFmtId="179" fontId="0" fillId="0" borderId="3" xfId="1" applyNumberFormat="1" applyFont="1" applyBorder="1" applyAlignment="1">
      <alignment vertical="center"/>
    </xf>
    <xf numFmtId="176" fontId="0" fillId="0" borderId="20" xfId="1" applyFont="1" applyBorder="1" applyAlignment="1">
      <alignment horizontal="right" wrapText="1"/>
    </xf>
    <xf numFmtId="176" fontId="0" fillId="0" borderId="20" xfId="1" applyFont="1" applyBorder="1" applyAlignment="1">
      <alignment horizontal="right"/>
    </xf>
    <xf numFmtId="176" fontId="0" fillId="2" borderId="21" xfId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2" borderId="23" xfId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76" fontId="0" fillId="2" borderId="25" xfId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6" fontId="0" fillId="2" borderId="27" xfId="1" applyFont="1" applyFill="1" applyBorder="1" applyAlignment="1">
      <alignment horizontal="center" vertical="center"/>
    </xf>
    <xf numFmtId="176" fontId="0" fillId="2" borderId="28" xfId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76" fontId="0" fillId="3" borderId="9" xfId="1" applyFont="1" applyFill="1" applyBorder="1" applyAlignment="1">
      <alignment horizontal="center" vertical="center"/>
    </xf>
    <xf numFmtId="176" fontId="0" fillId="3" borderId="2" xfId="1" applyFont="1" applyFill="1" applyBorder="1" applyAlignment="1">
      <alignment horizontal="center" vertical="center"/>
    </xf>
    <xf numFmtId="176" fontId="0" fillId="3" borderId="1" xfId="1" applyFont="1" applyFill="1" applyBorder="1" applyAlignment="1">
      <alignment horizontal="center" vertical="center"/>
    </xf>
    <xf numFmtId="176" fontId="0" fillId="0" borderId="1" xfId="1" applyFont="1" applyBorder="1" applyAlignment="1">
      <alignment vertical="center"/>
    </xf>
    <xf numFmtId="0" fontId="0" fillId="0" borderId="2" xfId="0" applyBorder="1" applyAlignment="1">
      <alignment vertical="center"/>
    </xf>
    <xf numFmtId="176" fontId="1" fillId="5" borderId="30" xfId="1" applyFont="1" applyFill="1" applyBorder="1" applyAlignment="1">
      <alignment horizontal="center" vertical="center"/>
    </xf>
    <xf numFmtId="176" fontId="1" fillId="5" borderId="2" xfId="1" applyFont="1" applyFill="1" applyBorder="1" applyAlignment="1">
      <alignment horizontal="center" vertical="center"/>
    </xf>
    <xf numFmtId="176" fontId="0" fillId="0" borderId="30" xfId="1" applyFont="1" applyFill="1" applyBorder="1" applyAlignment="1">
      <alignment horizontal="center" vertical="center"/>
    </xf>
    <xf numFmtId="176" fontId="0" fillId="0" borderId="2" xfId="1" applyFont="1" applyFill="1" applyBorder="1" applyAlignment="1">
      <alignment horizontal="center" vertical="center"/>
    </xf>
    <xf numFmtId="176" fontId="0" fillId="0" borderId="30" xfId="1" applyFont="1" applyBorder="1" applyAlignment="1">
      <alignment vertical="center"/>
    </xf>
    <xf numFmtId="176" fontId="0" fillId="0" borderId="2" xfId="1" applyFont="1" applyBorder="1" applyAlignment="1">
      <alignment vertical="center"/>
    </xf>
    <xf numFmtId="176" fontId="0" fillId="3" borderId="31" xfId="1" applyFont="1" applyFill="1" applyBorder="1" applyAlignment="1">
      <alignment horizontal="center" vertical="center"/>
    </xf>
    <xf numFmtId="176" fontId="0" fillId="3" borderId="32" xfId="1" applyFont="1" applyFill="1" applyBorder="1" applyAlignment="1">
      <alignment horizontal="center" vertical="center"/>
    </xf>
    <xf numFmtId="176" fontId="0" fillId="0" borderId="33" xfId="1" applyFont="1" applyBorder="1" applyAlignment="1">
      <alignment vertical="center"/>
    </xf>
    <xf numFmtId="0" fontId="0" fillId="0" borderId="32" xfId="0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50"/>
  <sheetViews>
    <sheetView tabSelected="1" view="pageBreakPreview" zoomScaleNormal="100" zoomScaleSheetLayoutView="100" workbookViewId="0">
      <selection activeCell="A2" sqref="A2:B3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3" t="s">
        <v>41</v>
      </c>
      <c r="L1" s="44"/>
    </row>
    <row r="2" spans="1:15" ht="12.75" thickTop="1" x14ac:dyDescent="0.15">
      <c r="A2" s="45" t="s">
        <v>0</v>
      </c>
      <c r="B2" s="46"/>
      <c r="C2" s="49" t="s">
        <v>7</v>
      </c>
      <c r="D2" s="50"/>
      <c r="E2" s="50"/>
      <c r="F2" s="50"/>
      <c r="G2" s="51" t="s">
        <v>0</v>
      </c>
      <c r="H2" s="46"/>
      <c r="I2" s="49" t="s">
        <v>7</v>
      </c>
      <c r="J2" s="50"/>
      <c r="K2" s="50"/>
      <c r="L2" s="53"/>
      <c r="M2" s="29"/>
    </row>
    <row r="3" spans="1:15" ht="12.75" thickBot="1" x14ac:dyDescent="0.2">
      <c r="A3" s="47"/>
      <c r="B3" s="48"/>
      <c r="C3" s="9" t="s">
        <v>1</v>
      </c>
      <c r="D3" s="9" t="s">
        <v>2</v>
      </c>
      <c r="E3" s="9" t="s">
        <v>3</v>
      </c>
      <c r="F3" s="10" t="s">
        <v>20</v>
      </c>
      <c r="G3" s="52"/>
      <c r="H3" s="48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1599</v>
      </c>
      <c r="D4" s="35">
        <v>1469</v>
      </c>
      <c r="E4" s="35">
        <v>1568</v>
      </c>
      <c r="F4" s="17">
        <f>SUM(D4:E4)</f>
        <v>3037</v>
      </c>
      <c r="G4" s="40" t="s">
        <v>18</v>
      </c>
      <c r="H4" s="27" t="s">
        <v>8</v>
      </c>
      <c r="I4" s="35">
        <v>1807</v>
      </c>
      <c r="J4" s="35">
        <v>1604</v>
      </c>
      <c r="K4" s="35">
        <v>1554</v>
      </c>
      <c r="L4" s="18">
        <f t="shared" ref="L4:L35" si="0">SUM(J4:K4)</f>
        <v>3158</v>
      </c>
      <c r="M4" s="2"/>
    </row>
    <row r="5" spans="1:15" ht="13.15" customHeight="1" x14ac:dyDescent="0.15">
      <c r="A5" s="13"/>
      <c r="B5" s="4" t="s">
        <v>4</v>
      </c>
      <c r="C5" s="7">
        <v>1830</v>
      </c>
      <c r="D5" s="7">
        <v>1666</v>
      </c>
      <c r="E5" s="7">
        <v>1764</v>
      </c>
      <c r="F5" s="20">
        <f t="shared" ref="F5:F44" si="1">SUM(D5:E5)</f>
        <v>3430</v>
      </c>
      <c r="G5" s="5"/>
      <c r="H5" s="4" t="s">
        <v>4</v>
      </c>
      <c r="I5" s="7">
        <v>1342</v>
      </c>
      <c r="J5" s="7">
        <v>1138</v>
      </c>
      <c r="K5" s="7">
        <v>1158</v>
      </c>
      <c r="L5" s="21">
        <f t="shared" si="0"/>
        <v>2296</v>
      </c>
      <c r="M5" s="2"/>
    </row>
    <row r="6" spans="1:15" ht="13.15" customHeight="1" x14ac:dyDescent="0.15">
      <c r="A6" s="13"/>
      <c r="B6" s="4" t="s">
        <v>10</v>
      </c>
      <c r="C6" s="7">
        <v>6094</v>
      </c>
      <c r="D6" s="7">
        <v>4755</v>
      </c>
      <c r="E6" s="7">
        <v>5373</v>
      </c>
      <c r="F6" s="20">
        <f t="shared" si="1"/>
        <v>10128</v>
      </c>
      <c r="G6" s="5"/>
      <c r="H6" s="4" t="s">
        <v>10</v>
      </c>
      <c r="I6" s="7">
        <v>1018</v>
      </c>
      <c r="J6" s="7">
        <v>873</v>
      </c>
      <c r="K6" s="7">
        <v>855</v>
      </c>
      <c r="L6" s="21">
        <f t="shared" si="0"/>
        <v>1728</v>
      </c>
      <c r="M6" s="2"/>
    </row>
    <row r="7" spans="1:15" ht="13.15" customHeight="1" x14ac:dyDescent="0.15">
      <c r="A7" s="13"/>
      <c r="B7" s="4" t="s">
        <v>11</v>
      </c>
      <c r="C7" s="7">
        <v>3416</v>
      </c>
      <c r="D7" s="7">
        <v>3038</v>
      </c>
      <c r="E7" s="7">
        <v>3270</v>
      </c>
      <c r="F7" s="20">
        <f t="shared" si="1"/>
        <v>6308</v>
      </c>
      <c r="G7" s="5"/>
      <c r="H7" s="4" t="s">
        <v>11</v>
      </c>
      <c r="I7" s="7">
        <v>1754</v>
      </c>
      <c r="J7" s="7">
        <v>1668</v>
      </c>
      <c r="K7" s="7">
        <v>1642</v>
      </c>
      <c r="L7" s="21">
        <f t="shared" si="0"/>
        <v>3310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1836</v>
      </c>
      <c r="D8" s="7">
        <v>1761</v>
      </c>
      <c r="E8" s="7">
        <v>2197</v>
      </c>
      <c r="F8" s="20">
        <f t="shared" si="1"/>
        <v>3958</v>
      </c>
      <c r="G8" s="5"/>
      <c r="H8" s="4" t="s">
        <v>12</v>
      </c>
      <c r="I8" s="7">
        <v>1462</v>
      </c>
      <c r="J8" s="7">
        <v>1375</v>
      </c>
      <c r="K8" s="7">
        <v>1363</v>
      </c>
      <c r="L8" s="21">
        <f t="shared" si="0"/>
        <v>2738</v>
      </c>
      <c r="M8" s="2"/>
    </row>
    <row r="9" spans="1:15" ht="13.15" customHeight="1" x14ac:dyDescent="0.15">
      <c r="A9" s="13"/>
      <c r="B9" s="4" t="s">
        <v>13</v>
      </c>
      <c r="C9" s="7">
        <v>2063</v>
      </c>
      <c r="D9" s="7">
        <v>2006</v>
      </c>
      <c r="E9" s="7">
        <v>2097</v>
      </c>
      <c r="F9" s="20">
        <f t="shared" si="1"/>
        <v>4103</v>
      </c>
      <c r="G9" s="5"/>
      <c r="H9" s="4" t="s">
        <v>13</v>
      </c>
      <c r="I9" s="7">
        <v>1586</v>
      </c>
      <c r="J9" s="7">
        <v>1473</v>
      </c>
      <c r="K9" s="7">
        <v>1627</v>
      </c>
      <c r="L9" s="21">
        <f t="shared" si="0"/>
        <v>3100</v>
      </c>
      <c r="M9" s="2"/>
    </row>
    <row r="10" spans="1:15" ht="13.15" customHeight="1" x14ac:dyDescent="0.15">
      <c r="A10" s="13"/>
      <c r="B10" s="4" t="s">
        <v>14</v>
      </c>
      <c r="C10" s="7">
        <v>2428</v>
      </c>
      <c r="D10" s="7">
        <v>2434</v>
      </c>
      <c r="E10" s="7">
        <v>2728</v>
      </c>
      <c r="F10" s="20">
        <f t="shared" si="1"/>
        <v>5162</v>
      </c>
      <c r="G10" s="5"/>
      <c r="H10" s="4" t="s">
        <v>14</v>
      </c>
      <c r="I10" s="7">
        <v>1419</v>
      </c>
      <c r="J10" s="7">
        <v>1427</v>
      </c>
      <c r="K10" s="7">
        <v>1502</v>
      </c>
      <c r="L10" s="21">
        <f t="shared" si="0"/>
        <v>2929</v>
      </c>
      <c r="M10" s="2"/>
    </row>
    <row r="11" spans="1:15" ht="13.15" customHeight="1" x14ac:dyDescent="0.15">
      <c r="A11" s="13"/>
      <c r="B11" s="4" t="s">
        <v>15</v>
      </c>
      <c r="C11" s="7">
        <v>1570</v>
      </c>
      <c r="D11" s="7">
        <v>1775</v>
      </c>
      <c r="E11" s="7">
        <v>1911</v>
      </c>
      <c r="F11" s="20">
        <f t="shared" si="1"/>
        <v>3686</v>
      </c>
      <c r="G11" s="5"/>
      <c r="H11" s="4" t="s">
        <v>15</v>
      </c>
      <c r="I11" s="7">
        <v>1593</v>
      </c>
      <c r="J11" s="7">
        <v>1684</v>
      </c>
      <c r="K11" s="7">
        <v>1825</v>
      </c>
      <c r="L11" s="21">
        <f t="shared" si="0"/>
        <v>3509</v>
      </c>
      <c r="M11" s="2"/>
    </row>
    <row r="12" spans="1:15" ht="13.15" customHeight="1" x14ac:dyDescent="0.15">
      <c r="A12" s="13"/>
      <c r="B12" s="4" t="s">
        <v>16</v>
      </c>
      <c r="C12" s="7">
        <v>1985</v>
      </c>
      <c r="D12" s="7">
        <v>2363</v>
      </c>
      <c r="E12" s="7">
        <v>2507</v>
      </c>
      <c r="F12" s="20">
        <f t="shared" si="1"/>
        <v>4870</v>
      </c>
      <c r="G12" s="5"/>
      <c r="H12" s="4" t="s">
        <v>16</v>
      </c>
      <c r="I12" s="7">
        <v>1487</v>
      </c>
      <c r="J12" s="7">
        <v>1530</v>
      </c>
      <c r="K12" s="7">
        <v>1603</v>
      </c>
      <c r="L12" s="21">
        <f t="shared" si="0"/>
        <v>3133</v>
      </c>
      <c r="M12" s="2"/>
    </row>
    <row r="13" spans="1:15" ht="13.15" customHeight="1" x14ac:dyDescent="0.15">
      <c r="A13" s="54" t="s">
        <v>5</v>
      </c>
      <c r="B13" s="55"/>
      <c r="C13" s="22">
        <f>SUM(C4:C12)</f>
        <v>22821</v>
      </c>
      <c r="D13" s="22">
        <f>SUM(D4:D12)</f>
        <v>21267</v>
      </c>
      <c r="E13" s="22">
        <f>SUM(E4:E12)</f>
        <v>23415</v>
      </c>
      <c r="F13" s="23">
        <f t="shared" si="1"/>
        <v>44682</v>
      </c>
      <c r="G13" s="56" t="s">
        <v>5</v>
      </c>
      <c r="H13" s="55"/>
      <c r="I13" s="22">
        <f>SUM(I4:I12)</f>
        <v>13468</v>
      </c>
      <c r="J13" s="22">
        <f>SUM(J4:J12)</f>
        <v>12772</v>
      </c>
      <c r="K13" s="22">
        <f>SUM(K4:K12)</f>
        <v>13129</v>
      </c>
      <c r="L13" s="24">
        <f t="shared" si="0"/>
        <v>25901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1119</v>
      </c>
      <c r="D14" s="7">
        <v>1013</v>
      </c>
      <c r="E14" s="7">
        <v>1079</v>
      </c>
      <c r="F14" s="20">
        <f t="shared" si="1"/>
        <v>2092</v>
      </c>
      <c r="G14" s="3" t="s">
        <v>21</v>
      </c>
      <c r="H14" s="4" t="s">
        <v>8</v>
      </c>
      <c r="I14" s="7">
        <v>1779</v>
      </c>
      <c r="J14" s="7">
        <v>1952</v>
      </c>
      <c r="K14" s="7">
        <v>1865</v>
      </c>
      <c r="L14" s="21">
        <f t="shared" si="0"/>
        <v>3817</v>
      </c>
      <c r="M14" s="2"/>
    </row>
    <row r="15" spans="1:15" ht="13.15" customHeight="1" x14ac:dyDescent="0.15">
      <c r="A15" s="13"/>
      <c r="B15" s="6" t="s">
        <v>4</v>
      </c>
      <c r="C15" s="7">
        <v>2049</v>
      </c>
      <c r="D15" s="7">
        <v>1845</v>
      </c>
      <c r="E15" s="7">
        <v>2017</v>
      </c>
      <c r="F15" s="20">
        <f t="shared" si="1"/>
        <v>3862</v>
      </c>
      <c r="G15" s="5"/>
      <c r="H15" s="4" t="s">
        <v>4</v>
      </c>
      <c r="I15" s="7">
        <v>1122</v>
      </c>
      <c r="J15" s="7">
        <v>1252</v>
      </c>
      <c r="K15" s="7">
        <v>1327</v>
      </c>
      <c r="L15" s="21">
        <f t="shared" si="0"/>
        <v>2579</v>
      </c>
      <c r="M15" s="2"/>
    </row>
    <row r="16" spans="1:15" ht="13.15" customHeight="1" x14ac:dyDescent="0.15">
      <c r="A16" s="13"/>
      <c r="B16" s="6" t="s">
        <v>10</v>
      </c>
      <c r="C16" s="7">
        <v>1086</v>
      </c>
      <c r="D16" s="7">
        <v>1189</v>
      </c>
      <c r="E16" s="7">
        <v>1084</v>
      </c>
      <c r="F16" s="20">
        <f t="shared" si="1"/>
        <v>2273</v>
      </c>
      <c r="G16" s="5"/>
      <c r="H16" s="4" t="s">
        <v>10</v>
      </c>
      <c r="I16" s="7">
        <v>1053</v>
      </c>
      <c r="J16" s="7">
        <v>1029</v>
      </c>
      <c r="K16" s="7">
        <v>1161</v>
      </c>
      <c r="L16" s="21">
        <f t="shared" si="0"/>
        <v>2190</v>
      </c>
      <c r="M16" s="2"/>
    </row>
    <row r="17" spans="1:13" ht="13.15" customHeight="1" x14ac:dyDescent="0.15">
      <c r="A17" s="13"/>
      <c r="B17" s="6" t="s">
        <v>11</v>
      </c>
      <c r="C17" s="7">
        <v>1565</v>
      </c>
      <c r="D17" s="7">
        <v>1646</v>
      </c>
      <c r="E17" s="7">
        <v>1730</v>
      </c>
      <c r="F17" s="20">
        <f t="shared" si="1"/>
        <v>3376</v>
      </c>
      <c r="G17" s="5"/>
      <c r="H17" s="4" t="s">
        <v>11</v>
      </c>
      <c r="I17" s="7">
        <v>1489</v>
      </c>
      <c r="J17" s="7">
        <v>1560</v>
      </c>
      <c r="K17" s="7">
        <v>1537</v>
      </c>
      <c r="L17" s="21">
        <f t="shared" si="0"/>
        <v>3097</v>
      </c>
      <c r="M17" s="2"/>
    </row>
    <row r="18" spans="1:13" ht="13.15" customHeight="1" x14ac:dyDescent="0.15">
      <c r="A18" s="13"/>
      <c r="B18" s="6" t="s">
        <v>12</v>
      </c>
      <c r="C18" s="7">
        <v>1395</v>
      </c>
      <c r="D18" s="7">
        <v>1380</v>
      </c>
      <c r="E18" s="7">
        <v>1386</v>
      </c>
      <c r="F18" s="20">
        <f t="shared" si="1"/>
        <v>2766</v>
      </c>
      <c r="G18" s="5"/>
      <c r="H18" s="4" t="s">
        <v>12</v>
      </c>
      <c r="I18" s="7">
        <v>488</v>
      </c>
      <c r="J18" s="7">
        <v>472</v>
      </c>
      <c r="K18" s="7">
        <v>520</v>
      </c>
      <c r="L18" s="21">
        <f t="shared" si="0"/>
        <v>992</v>
      </c>
      <c r="M18" s="2"/>
    </row>
    <row r="19" spans="1:13" ht="13.15" customHeight="1" x14ac:dyDescent="0.15">
      <c r="A19" s="13"/>
      <c r="B19" s="6" t="s">
        <v>13</v>
      </c>
      <c r="C19" s="7">
        <v>2889</v>
      </c>
      <c r="D19" s="7">
        <v>3175</v>
      </c>
      <c r="E19" s="7">
        <v>3353</v>
      </c>
      <c r="F19" s="20">
        <f t="shared" si="1"/>
        <v>6528</v>
      </c>
      <c r="G19" s="56" t="s">
        <v>5</v>
      </c>
      <c r="H19" s="55"/>
      <c r="I19" s="22">
        <f>SUM(I14:I18)</f>
        <v>5931</v>
      </c>
      <c r="J19" s="22">
        <f>SUM(J14:J18)</f>
        <v>6265</v>
      </c>
      <c r="K19" s="22">
        <f>SUM(K14:K18)</f>
        <v>6410</v>
      </c>
      <c r="L19" s="24">
        <f t="shared" si="0"/>
        <v>12675</v>
      </c>
      <c r="M19" s="31"/>
    </row>
    <row r="20" spans="1:13" ht="13.15" customHeight="1" x14ac:dyDescent="0.15">
      <c r="A20" s="13"/>
      <c r="B20" s="6" t="s">
        <v>14</v>
      </c>
      <c r="C20" s="7">
        <v>876</v>
      </c>
      <c r="D20" s="7">
        <v>945</v>
      </c>
      <c r="E20" s="7">
        <v>893</v>
      </c>
      <c r="F20" s="20">
        <f t="shared" si="1"/>
        <v>1838</v>
      </c>
      <c r="G20" s="5" t="s">
        <v>19</v>
      </c>
      <c r="H20" s="6" t="s">
        <v>8</v>
      </c>
      <c r="I20" s="7">
        <v>809</v>
      </c>
      <c r="J20" s="7">
        <v>854</v>
      </c>
      <c r="K20" s="7">
        <v>869</v>
      </c>
      <c r="L20" s="21">
        <f t="shared" si="0"/>
        <v>1723</v>
      </c>
      <c r="M20" s="2"/>
    </row>
    <row r="21" spans="1:13" ht="13.15" customHeight="1" x14ac:dyDescent="0.15">
      <c r="A21" s="54" t="s">
        <v>5</v>
      </c>
      <c r="B21" s="55"/>
      <c r="C21" s="22">
        <f>SUM(C14:C20)</f>
        <v>10979</v>
      </c>
      <c r="D21" s="22">
        <f>SUM(D14:D20)</f>
        <v>11193</v>
      </c>
      <c r="E21" s="22">
        <f>SUM(E14:E20)</f>
        <v>11542</v>
      </c>
      <c r="F21" s="23">
        <f t="shared" si="1"/>
        <v>22735</v>
      </c>
      <c r="G21" s="5"/>
      <c r="H21" s="6" t="s">
        <v>4</v>
      </c>
      <c r="I21" s="7">
        <v>2093</v>
      </c>
      <c r="J21" s="7">
        <v>2211</v>
      </c>
      <c r="K21" s="7">
        <v>1934</v>
      </c>
      <c r="L21" s="21">
        <f t="shared" si="0"/>
        <v>4145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2727</v>
      </c>
      <c r="D22" s="7">
        <v>2305</v>
      </c>
      <c r="E22" s="7">
        <v>2505</v>
      </c>
      <c r="F22" s="20">
        <f t="shared" si="1"/>
        <v>4810</v>
      </c>
      <c r="G22" s="5"/>
      <c r="H22" s="6" t="s">
        <v>10</v>
      </c>
      <c r="I22" s="7">
        <v>1138</v>
      </c>
      <c r="J22" s="7">
        <v>1126</v>
      </c>
      <c r="K22" s="7">
        <v>1031</v>
      </c>
      <c r="L22" s="21">
        <f t="shared" si="0"/>
        <v>2157</v>
      </c>
      <c r="M22" s="2"/>
    </row>
    <row r="23" spans="1:13" ht="13.15" customHeight="1" x14ac:dyDescent="0.15">
      <c r="A23" s="13"/>
      <c r="B23" s="6" t="s">
        <v>4</v>
      </c>
      <c r="C23" s="7">
        <v>2127</v>
      </c>
      <c r="D23" s="7">
        <v>1598</v>
      </c>
      <c r="E23" s="7">
        <v>1858</v>
      </c>
      <c r="F23" s="20">
        <f t="shared" si="1"/>
        <v>3456</v>
      </c>
      <c r="G23" s="56" t="s">
        <v>5</v>
      </c>
      <c r="H23" s="55"/>
      <c r="I23" s="22">
        <f>SUM(I20:I22)</f>
        <v>4040</v>
      </c>
      <c r="J23" s="22">
        <f>SUM(J20:J22)</f>
        <v>4191</v>
      </c>
      <c r="K23" s="22">
        <f>SUM(K20:K22)</f>
        <v>3834</v>
      </c>
      <c r="L23" s="24">
        <f t="shared" si="0"/>
        <v>8025</v>
      </c>
      <c r="M23" s="31"/>
    </row>
    <row r="24" spans="1:13" ht="13.15" customHeight="1" x14ac:dyDescent="0.15">
      <c r="A24" s="13"/>
      <c r="B24" s="6" t="s">
        <v>10</v>
      </c>
      <c r="C24" s="7">
        <v>1301</v>
      </c>
      <c r="D24" s="7">
        <v>1104</v>
      </c>
      <c r="E24" s="7">
        <v>1266</v>
      </c>
      <c r="F24" s="20">
        <f t="shared" si="1"/>
        <v>2370</v>
      </c>
      <c r="G24" s="5" t="s">
        <v>22</v>
      </c>
      <c r="H24" s="6" t="s">
        <v>8</v>
      </c>
      <c r="I24" s="7">
        <v>586</v>
      </c>
      <c r="J24" s="7">
        <v>550</v>
      </c>
      <c r="K24" s="7">
        <v>600</v>
      </c>
      <c r="L24" s="21">
        <f t="shared" si="0"/>
        <v>1150</v>
      </c>
      <c r="M24" s="2"/>
    </row>
    <row r="25" spans="1:13" ht="13.15" customHeight="1" x14ac:dyDescent="0.15">
      <c r="A25" s="13"/>
      <c r="B25" s="6" t="s">
        <v>11</v>
      </c>
      <c r="C25" s="7">
        <v>1142</v>
      </c>
      <c r="D25" s="7">
        <v>1059</v>
      </c>
      <c r="E25" s="7">
        <v>1078</v>
      </c>
      <c r="F25" s="20">
        <f t="shared" si="1"/>
        <v>2137</v>
      </c>
      <c r="G25" s="5"/>
      <c r="H25" s="6" t="s">
        <v>4</v>
      </c>
      <c r="I25" s="7">
        <v>1218</v>
      </c>
      <c r="J25" s="7">
        <v>1242</v>
      </c>
      <c r="K25" s="7">
        <v>1225</v>
      </c>
      <c r="L25" s="21">
        <f t="shared" si="0"/>
        <v>2467</v>
      </c>
      <c r="M25" s="2"/>
    </row>
    <row r="26" spans="1:13" ht="13.15" customHeight="1" x14ac:dyDescent="0.15">
      <c r="A26" s="13"/>
      <c r="B26" s="6" t="s">
        <v>12</v>
      </c>
      <c r="C26" s="7">
        <v>1735</v>
      </c>
      <c r="D26" s="7">
        <v>1647</v>
      </c>
      <c r="E26" s="7">
        <v>1681</v>
      </c>
      <c r="F26" s="20">
        <f t="shared" si="1"/>
        <v>3328</v>
      </c>
      <c r="G26" s="5"/>
      <c r="H26" s="6" t="s">
        <v>10</v>
      </c>
      <c r="I26" s="7">
        <v>1017</v>
      </c>
      <c r="J26" s="7">
        <v>1171</v>
      </c>
      <c r="K26" s="7">
        <v>1152</v>
      </c>
      <c r="L26" s="21">
        <f t="shared" si="0"/>
        <v>2323</v>
      </c>
      <c r="M26" s="2"/>
    </row>
    <row r="27" spans="1:13" ht="13.15" customHeight="1" x14ac:dyDescent="0.15">
      <c r="A27" s="54" t="s">
        <v>5</v>
      </c>
      <c r="B27" s="55"/>
      <c r="C27" s="22">
        <f>SUM(C22:C26)</f>
        <v>9032</v>
      </c>
      <c r="D27" s="22">
        <f>SUM(D22:D26)</f>
        <v>7713</v>
      </c>
      <c r="E27" s="22">
        <f>SUM(E22:E26)</f>
        <v>8388</v>
      </c>
      <c r="F27" s="23">
        <f t="shared" si="1"/>
        <v>16101</v>
      </c>
      <c r="G27" s="5"/>
      <c r="H27" s="6" t="s">
        <v>11</v>
      </c>
      <c r="I27" s="7">
        <v>277</v>
      </c>
      <c r="J27" s="7">
        <v>338</v>
      </c>
      <c r="K27" s="7">
        <v>286</v>
      </c>
      <c r="L27" s="21">
        <f t="shared" si="0"/>
        <v>624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2162</v>
      </c>
      <c r="D28" s="7">
        <v>2034</v>
      </c>
      <c r="E28" s="7">
        <v>2226</v>
      </c>
      <c r="F28" s="20">
        <f t="shared" si="1"/>
        <v>4260</v>
      </c>
      <c r="G28" s="56" t="s">
        <v>5</v>
      </c>
      <c r="H28" s="55"/>
      <c r="I28" s="22">
        <f>SUM(I24:I27)</f>
        <v>3098</v>
      </c>
      <c r="J28" s="22">
        <f>SUM(J24:J27)</f>
        <v>3301</v>
      </c>
      <c r="K28" s="22">
        <f>SUM(K24:K27)</f>
        <v>3263</v>
      </c>
      <c r="L28" s="24">
        <f t="shared" si="0"/>
        <v>6564</v>
      </c>
      <c r="M28" s="31"/>
    </row>
    <row r="29" spans="1:13" ht="13.15" customHeight="1" x14ac:dyDescent="0.15">
      <c r="A29" s="13"/>
      <c r="B29" s="6" t="s">
        <v>4</v>
      </c>
      <c r="C29" s="7">
        <v>1484</v>
      </c>
      <c r="D29" s="7">
        <v>1525</v>
      </c>
      <c r="E29" s="7">
        <v>1573</v>
      </c>
      <c r="F29" s="20">
        <f t="shared" si="1"/>
        <v>3098</v>
      </c>
      <c r="G29" s="5" t="s">
        <v>23</v>
      </c>
      <c r="H29" s="6" t="s">
        <v>8</v>
      </c>
      <c r="I29" s="7">
        <v>1332</v>
      </c>
      <c r="J29" s="7">
        <v>1459</v>
      </c>
      <c r="K29" s="7">
        <v>1413</v>
      </c>
      <c r="L29" s="21">
        <f t="shared" si="0"/>
        <v>2872</v>
      </c>
      <c r="M29" s="2"/>
    </row>
    <row r="30" spans="1:13" ht="13.15" customHeight="1" x14ac:dyDescent="0.15">
      <c r="A30" s="13"/>
      <c r="B30" s="6" t="s">
        <v>10</v>
      </c>
      <c r="C30" s="7">
        <v>1494</v>
      </c>
      <c r="D30" s="7">
        <v>1503</v>
      </c>
      <c r="E30" s="7">
        <v>1602</v>
      </c>
      <c r="F30" s="20">
        <f t="shared" si="1"/>
        <v>3105</v>
      </c>
      <c r="G30" s="5"/>
      <c r="H30" s="6" t="s">
        <v>4</v>
      </c>
      <c r="I30" s="7">
        <v>955</v>
      </c>
      <c r="J30" s="7">
        <v>997</v>
      </c>
      <c r="K30" s="7">
        <v>978</v>
      </c>
      <c r="L30" s="21">
        <f t="shared" si="0"/>
        <v>1975</v>
      </c>
      <c r="M30" s="2"/>
    </row>
    <row r="31" spans="1:13" ht="13.15" customHeight="1" x14ac:dyDescent="0.15">
      <c r="A31" s="13"/>
      <c r="B31" s="6" t="s">
        <v>11</v>
      </c>
      <c r="C31" s="7">
        <v>1943</v>
      </c>
      <c r="D31" s="7">
        <v>2002</v>
      </c>
      <c r="E31" s="7">
        <v>2119</v>
      </c>
      <c r="F31" s="20">
        <f t="shared" si="1"/>
        <v>4121</v>
      </c>
      <c r="G31" s="5"/>
      <c r="H31" s="6" t="s">
        <v>10</v>
      </c>
      <c r="I31" s="7">
        <v>1065</v>
      </c>
      <c r="J31" s="7">
        <v>881</v>
      </c>
      <c r="K31" s="7">
        <v>1019</v>
      </c>
      <c r="L31" s="21">
        <f t="shared" si="0"/>
        <v>1900</v>
      </c>
      <c r="M31" s="2"/>
    </row>
    <row r="32" spans="1:13" ht="13.15" customHeight="1" x14ac:dyDescent="0.15">
      <c r="A32" s="54" t="s">
        <v>5</v>
      </c>
      <c r="B32" s="55"/>
      <c r="C32" s="22">
        <f>SUM(C28:C31)</f>
        <v>7083</v>
      </c>
      <c r="D32" s="22">
        <f>SUM(D28:D31)</f>
        <v>7064</v>
      </c>
      <c r="E32" s="22">
        <f>SUM(E28:E31)</f>
        <v>7520</v>
      </c>
      <c r="F32" s="23">
        <f t="shared" si="1"/>
        <v>14584</v>
      </c>
      <c r="G32" s="5"/>
      <c r="H32" s="6" t="s">
        <v>11</v>
      </c>
      <c r="I32" s="7">
        <v>1380</v>
      </c>
      <c r="J32" s="7">
        <v>1472</v>
      </c>
      <c r="K32" s="7">
        <v>1555</v>
      </c>
      <c r="L32" s="21">
        <f t="shared" si="0"/>
        <v>3027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725</v>
      </c>
      <c r="D33" s="7">
        <v>766</v>
      </c>
      <c r="E33" s="7">
        <v>811</v>
      </c>
      <c r="F33" s="20">
        <f t="shared" si="1"/>
        <v>1577</v>
      </c>
      <c r="G33" s="5"/>
      <c r="H33" s="6" t="s">
        <v>12</v>
      </c>
      <c r="I33" s="7">
        <v>877</v>
      </c>
      <c r="J33" s="7">
        <v>1040</v>
      </c>
      <c r="K33" s="7">
        <v>1061</v>
      </c>
      <c r="L33" s="21">
        <f t="shared" si="0"/>
        <v>2101</v>
      </c>
      <c r="M33" s="2"/>
    </row>
    <row r="34" spans="1:13" ht="13.15" customHeight="1" x14ac:dyDescent="0.15">
      <c r="A34" s="13"/>
      <c r="B34" s="6" t="s">
        <v>4</v>
      </c>
      <c r="C34" s="7">
        <v>925</v>
      </c>
      <c r="D34" s="7">
        <v>1030</v>
      </c>
      <c r="E34" s="7">
        <v>1036</v>
      </c>
      <c r="F34" s="20">
        <f t="shared" si="1"/>
        <v>2066</v>
      </c>
      <c r="G34" s="5"/>
      <c r="H34" s="6" t="s">
        <v>13</v>
      </c>
      <c r="I34" s="7">
        <v>770</v>
      </c>
      <c r="J34" s="7">
        <v>784</v>
      </c>
      <c r="K34" s="7">
        <v>758</v>
      </c>
      <c r="L34" s="21">
        <f t="shared" si="0"/>
        <v>1542</v>
      </c>
      <c r="M34" s="2"/>
    </row>
    <row r="35" spans="1:13" ht="13.15" customHeight="1" x14ac:dyDescent="0.15">
      <c r="A35" s="13"/>
      <c r="B35" s="6" t="s">
        <v>10</v>
      </c>
      <c r="C35" s="7">
        <v>895</v>
      </c>
      <c r="D35" s="7">
        <v>1011</v>
      </c>
      <c r="E35" s="7">
        <v>968</v>
      </c>
      <c r="F35" s="20">
        <f t="shared" si="1"/>
        <v>1979</v>
      </c>
      <c r="G35" s="56" t="s">
        <v>5</v>
      </c>
      <c r="H35" s="55"/>
      <c r="I35" s="22">
        <f>SUM(I29:I34)</f>
        <v>6379</v>
      </c>
      <c r="J35" s="22">
        <f>SUM(J29:J34)</f>
        <v>6633</v>
      </c>
      <c r="K35" s="22">
        <f>SUM(K29:K34)</f>
        <v>6784</v>
      </c>
      <c r="L35" s="24">
        <f t="shared" si="0"/>
        <v>13417</v>
      </c>
      <c r="M35" s="31"/>
    </row>
    <row r="36" spans="1:13" ht="13.15" customHeight="1" x14ac:dyDescent="0.15">
      <c r="A36" s="13"/>
      <c r="B36" s="6" t="s">
        <v>11</v>
      </c>
      <c r="C36" s="7">
        <v>1024</v>
      </c>
      <c r="D36" s="7">
        <v>997</v>
      </c>
      <c r="E36" s="7">
        <v>977</v>
      </c>
      <c r="F36" s="20">
        <f t="shared" si="1"/>
        <v>1974</v>
      </c>
      <c r="G36" s="57"/>
      <c r="H36" s="58"/>
      <c r="I36" s="19"/>
      <c r="J36" s="19"/>
      <c r="K36" s="19"/>
      <c r="L36" s="21"/>
      <c r="M36" s="2"/>
    </row>
    <row r="37" spans="1:13" ht="13.15" customHeight="1" x14ac:dyDescent="0.15">
      <c r="A37" s="54" t="s">
        <v>5</v>
      </c>
      <c r="B37" s="55"/>
      <c r="C37" s="22">
        <f>SUM(C33:C36)</f>
        <v>3569</v>
      </c>
      <c r="D37" s="22">
        <f>SUM(D33:D36)</f>
        <v>3804</v>
      </c>
      <c r="E37" s="22">
        <f>SUM(E33:E36)</f>
        <v>3792</v>
      </c>
      <c r="F37" s="23">
        <f t="shared" si="1"/>
        <v>7596</v>
      </c>
      <c r="G37" s="59" t="s">
        <v>6</v>
      </c>
      <c r="H37" s="60"/>
      <c r="I37" s="37">
        <f>C13+C21+C27+C32+C37+C44+I13+I19+I23+I28+I35</f>
        <v>94889</v>
      </c>
      <c r="J37" s="37">
        <f>D13+D21+D27+D32+D37+D44+J13+J19+J23+J28+J35</f>
        <v>92239</v>
      </c>
      <c r="K37" s="37">
        <f>E13+E21+E27+E32+E37+E44+K13+K19+K23+K28+K35</f>
        <v>96273</v>
      </c>
      <c r="L37" s="38">
        <f>SUM(J37:K37)</f>
        <v>188512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1039</v>
      </c>
      <c r="D38" s="7">
        <v>1068</v>
      </c>
      <c r="E38" s="7">
        <v>1068</v>
      </c>
      <c r="F38" s="20">
        <f t="shared" si="1"/>
        <v>2136</v>
      </c>
      <c r="G38" s="61"/>
      <c r="H38" s="62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748</v>
      </c>
      <c r="D39" s="7">
        <v>758</v>
      </c>
      <c r="E39" s="7">
        <v>807</v>
      </c>
      <c r="F39" s="20">
        <f t="shared" si="1"/>
        <v>1565</v>
      </c>
      <c r="G39" s="63" t="s">
        <v>29</v>
      </c>
      <c r="H39" s="58"/>
      <c r="I39" s="7">
        <v>-32</v>
      </c>
      <c r="J39" s="42">
        <v>0</v>
      </c>
      <c r="K39" s="7">
        <v>-28</v>
      </c>
      <c r="L39" s="41">
        <f>L37-'1101'!L37</f>
        <v>-28</v>
      </c>
      <c r="M39" s="32"/>
    </row>
    <row r="40" spans="1:13" ht="13.15" customHeight="1" x14ac:dyDescent="0.15">
      <c r="A40" s="13"/>
      <c r="B40" s="6" t="s">
        <v>10</v>
      </c>
      <c r="C40" s="7">
        <v>1067</v>
      </c>
      <c r="D40" s="7">
        <v>1041</v>
      </c>
      <c r="E40" s="7">
        <v>1051</v>
      </c>
      <c r="F40" s="20">
        <f t="shared" si="1"/>
        <v>2092</v>
      </c>
      <c r="G40" s="63"/>
      <c r="H40" s="6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1639</v>
      </c>
      <c r="D41" s="7">
        <v>1606</v>
      </c>
      <c r="E41" s="7">
        <v>1734</v>
      </c>
      <c r="F41" s="20">
        <f t="shared" si="1"/>
        <v>3340</v>
      </c>
      <c r="G41" s="63" t="s">
        <v>28</v>
      </c>
      <c r="H41" s="64"/>
      <c r="I41" s="7">
        <f>I37-93744</f>
        <v>1145</v>
      </c>
      <c r="J41" s="7">
        <f>J37-91682</f>
        <v>557</v>
      </c>
      <c r="K41" s="7">
        <f>K37-95630</f>
        <v>643</v>
      </c>
      <c r="L41" s="39">
        <f>SUM(J41:K41)</f>
        <v>1200</v>
      </c>
      <c r="M41" s="31"/>
    </row>
    <row r="42" spans="1:13" ht="13.15" customHeight="1" x14ac:dyDescent="0.15">
      <c r="A42" s="13"/>
      <c r="B42" s="6" t="s">
        <v>12</v>
      </c>
      <c r="C42" s="7">
        <v>1397</v>
      </c>
      <c r="D42" s="7">
        <v>1291</v>
      </c>
      <c r="E42" s="7">
        <v>1362</v>
      </c>
      <c r="F42" s="20">
        <f t="shared" si="1"/>
        <v>2653</v>
      </c>
      <c r="G42" s="57"/>
      <c r="H42" s="58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2599</v>
      </c>
      <c r="D43" s="7">
        <v>2272</v>
      </c>
      <c r="E43" s="7">
        <v>2174</v>
      </c>
      <c r="F43" s="20">
        <f t="shared" si="1"/>
        <v>4446</v>
      </c>
      <c r="G43" s="57"/>
      <c r="H43" s="58"/>
      <c r="I43" s="7"/>
      <c r="J43" s="7"/>
      <c r="K43" s="7"/>
      <c r="L43" s="14"/>
      <c r="M43" s="33"/>
    </row>
    <row r="44" spans="1:13" ht="13.15" customHeight="1" thickBot="1" x14ac:dyDescent="0.2">
      <c r="A44" s="65" t="s">
        <v>5</v>
      </c>
      <c r="B44" s="66"/>
      <c r="C44" s="25">
        <f>SUM(C38:C43)</f>
        <v>8489</v>
      </c>
      <c r="D44" s="25">
        <f>SUM(D38:D43)</f>
        <v>8036</v>
      </c>
      <c r="E44" s="25">
        <f>SUM(E38:E43)</f>
        <v>8196</v>
      </c>
      <c r="F44" s="26">
        <f t="shared" si="1"/>
        <v>16232</v>
      </c>
      <c r="G44" s="67"/>
      <c r="H44" s="68"/>
      <c r="I44" s="15"/>
      <c r="J44" s="15"/>
      <c r="K44" s="15"/>
      <c r="L44" s="16"/>
      <c r="M44" s="32"/>
    </row>
    <row r="45" spans="1:13" ht="12.75" thickTop="1" x14ac:dyDescent="0.15"/>
    <row r="47" spans="1:13" x14ac:dyDescent="0.15">
      <c r="H47" s="34"/>
    </row>
    <row r="48" spans="1:13" x14ac:dyDescent="0.15">
      <c r="M48" s="1">
        <f>M37-M47</f>
        <v>0</v>
      </c>
    </row>
    <row r="50" spans="8:8" x14ac:dyDescent="0.15">
      <c r="H50" s="34"/>
    </row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4:L3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50"/>
  <sheetViews>
    <sheetView view="pageBreakPreview" zoomScaleNormal="100" zoomScaleSheetLayoutView="100" workbookViewId="0">
      <selection activeCell="K26" sqref="K26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3" t="s">
        <v>32</v>
      </c>
      <c r="L1" s="44"/>
    </row>
    <row r="2" spans="1:15" ht="12.75" thickTop="1" x14ac:dyDescent="0.15">
      <c r="A2" s="45" t="s">
        <v>0</v>
      </c>
      <c r="B2" s="46"/>
      <c r="C2" s="49" t="s">
        <v>7</v>
      </c>
      <c r="D2" s="50"/>
      <c r="E2" s="50"/>
      <c r="F2" s="50"/>
      <c r="G2" s="51" t="s">
        <v>0</v>
      </c>
      <c r="H2" s="46"/>
      <c r="I2" s="49" t="s">
        <v>7</v>
      </c>
      <c r="J2" s="50"/>
      <c r="K2" s="50"/>
      <c r="L2" s="53"/>
      <c r="M2" s="29"/>
    </row>
    <row r="3" spans="1:15" ht="12.75" thickBot="1" x14ac:dyDescent="0.2">
      <c r="A3" s="47"/>
      <c r="B3" s="48"/>
      <c r="C3" s="9" t="s">
        <v>1</v>
      </c>
      <c r="D3" s="9" t="s">
        <v>2</v>
      </c>
      <c r="E3" s="9" t="s">
        <v>3</v>
      </c>
      <c r="F3" s="10" t="s">
        <v>20</v>
      </c>
      <c r="G3" s="52"/>
      <c r="H3" s="48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1593</v>
      </c>
      <c r="D4" s="35">
        <v>1467</v>
      </c>
      <c r="E4" s="35">
        <v>1550</v>
      </c>
      <c r="F4" s="17">
        <f>SUM(D4:E4)</f>
        <v>3017</v>
      </c>
      <c r="G4" s="40" t="s">
        <v>18</v>
      </c>
      <c r="H4" s="27" t="s">
        <v>8</v>
      </c>
      <c r="I4" s="35">
        <v>1792</v>
      </c>
      <c r="J4" s="35">
        <v>1581</v>
      </c>
      <c r="K4" s="35">
        <v>1548</v>
      </c>
      <c r="L4" s="18">
        <f t="shared" ref="L4:L35" si="0">SUM(J4:K4)</f>
        <v>3129</v>
      </c>
      <c r="M4" s="2"/>
    </row>
    <row r="5" spans="1:15" ht="13.15" customHeight="1" x14ac:dyDescent="0.15">
      <c r="A5" s="13"/>
      <c r="B5" s="4" t="s">
        <v>4</v>
      </c>
      <c r="C5" s="7">
        <v>1811</v>
      </c>
      <c r="D5" s="7">
        <v>1668</v>
      </c>
      <c r="E5" s="7">
        <v>1744</v>
      </c>
      <c r="F5" s="20">
        <f t="shared" ref="F5:F44" si="1">SUM(D5:E5)</f>
        <v>3412</v>
      </c>
      <c r="G5" s="5"/>
      <c r="H5" s="4" t="s">
        <v>4</v>
      </c>
      <c r="I5" s="7">
        <v>1336</v>
      </c>
      <c r="J5" s="7">
        <v>1134</v>
      </c>
      <c r="K5" s="7">
        <v>1171</v>
      </c>
      <c r="L5" s="21">
        <f t="shared" si="0"/>
        <v>2305</v>
      </c>
      <c r="M5" s="2"/>
    </row>
    <row r="6" spans="1:15" ht="13.15" customHeight="1" x14ac:dyDescent="0.15">
      <c r="A6" s="13"/>
      <c r="B6" s="4" t="s">
        <v>10</v>
      </c>
      <c r="C6" s="7">
        <v>6006</v>
      </c>
      <c r="D6" s="7">
        <v>4649</v>
      </c>
      <c r="E6" s="7">
        <v>5282</v>
      </c>
      <c r="F6" s="20">
        <f t="shared" si="1"/>
        <v>9931</v>
      </c>
      <c r="G6" s="5"/>
      <c r="H6" s="4" t="s">
        <v>10</v>
      </c>
      <c r="I6" s="7">
        <v>901</v>
      </c>
      <c r="J6" s="7">
        <v>777</v>
      </c>
      <c r="K6" s="7">
        <v>776</v>
      </c>
      <c r="L6" s="21">
        <f t="shared" si="0"/>
        <v>1553</v>
      </c>
      <c r="M6" s="2"/>
    </row>
    <row r="7" spans="1:15" ht="13.15" customHeight="1" x14ac:dyDescent="0.15">
      <c r="A7" s="13"/>
      <c r="B7" s="4" t="s">
        <v>11</v>
      </c>
      <c r="C7" s="7">
        <v>3371</v>
      </c>
      <c r="D7" s="7">
        <v>3004</v>
      </c>
      <c r="E7" s="7">
        <v>3238</v>
      </c>
      <c r="F7" s="20">
        <f t="shared" si="1"/>
        <v>6242</v>
      </c>
      <c r="G7" s="5"/>
      <c r="H7" s="4" t="s">
        <v>11</v>
      </c>
      <c r="I7" s="7">
        <v>1743</v>
      </c>
      <c r="J7" s="7">
        <v>1653</v>
      </c>
      <c r="K7" s="7">
        <v>1640</v>
      </c>
      <c r="L7" s="21">
        <f t="shared" si="0"/>
        <v>3293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1824</v>
      </c>
      <c r="D8" s="7">
        <v>1756</v>
      </c>
      <c r="E8" s="7">
        <v>2207</v>
      </c>
      <c r="F8" s="20">
        <f t="shared" si="1"/>
        <v>3963</v>
      </c>
      <c r="G8" s="5"/>
      <c r="H8" s="4" t="s">
        <v>12</v>
      </c>
      <c r="I8" s="7">
        <v>1468</v>
      </c>
      <c r="J8" s="7">
        <v>1374</v>
      </c>
      <c r="K8" s="7">
        <v>1372</v>
      </c>
      <c r="L8" s="21">
        <f t="shared" si="0"/>
        <v>2746</v>
      </c>
      <c r="M8" s="2"/>
    </row>
    <row r="9" spans="1:15" ht="13.15" customHeight="1" x14ac:dyDescent="0.15">
      <c r="A9" s="13"/>
      <c r="B9" s="4" t="s">
        <v>13</v>
      </c>
      <c r="C9" s="7">
        <v>2055</v>
      </c>
      <c r="D9" s="7">
        <v>2002</v>
      </c>
      <c r="E9" s="7">
        <v>2099</v>
      </c>
      <c r="F9" s="20">
        <f t="shared" si="1"/>
        <v>4101</v>
      </c>
      <c r="G9" s="5"/>
      <c r="H9" s="4" t="s">
        <v>13</v>
      </c>
      <c r="I9" s="7">
        <v>1571</v>
      </c>
      <c r="J9" s="7">
        <v>1465</v>
      </c>
      <c r="K9" s="7">
        <v>1618</v>
      </c>
      <c r="L9" s="21">
        <f t="shared" si="0"/>
        <v>3083</v>
      </c>
      <c r="M9" s="2"/>
    </row>
    <row r="10" spans="1:15" ht="13.15" customHeight="1" x14ac:dyDescent="0.15">
      <c r="A10" s="13"/>
      <c r="B10" s="4" t="s">
        <v>14</v>
      </c>
      <c r="C10" s="7">
        <v>2287</v>
      </c>
      <c r="D10" s="7">
        <v>2288</v>
      </c>
      <c r="E10" s="7">
        <v>2573</v>
      </c>
      <c r="F10" s="20">
        <f t="shared" si="1"/>
        <v>4861</v>
      </c>
      <c r="G10" s="5"/>
      <c r="H10" s="4" t="s">
        <v>14</v>
      </c>
      <c r="I10" s="7">
        <v>1396</v>
      </c>
      <c r="J10" s="7">
        <v>1411</v>
      </c>
      <c r="K10" s="7">
        <v>1516</v>
      </c>
      <c r="L10" s="21">
        <f t="shared" si="0"/>
        <v>2927</v>
      </c>
      <c r="M10" s="2"/>
    </row>
    <row r="11" spans="1:15" ht="13.15" customHeight="1" x14ac:dyDescent="0.15">
      <c r="A11" s="13"/>
      <c r="B11" s="4" t="s">
        <v>15</v>
      </c>
      <c r="C11" s="7">
        <v>1547</v>
      </c>
      <c r="D11" s="7">
        <v>1742</v>
      </c>
      <c r="E11" s="7">
        <v>1910</v>
      </c>
      <c r="F11" s="20">
        <f t="shared" si="1"/>
        <v>3652</v>
      </c>
      <c r="G11" s="5"/>
      <c r="H11" s="4" t="s">
        <v>15</v>
      </c>
      <c r="I11" s="7">
        <v>1580</v>
      </c>
      <c r="J11" s="7">
        <v>1684</v>
      </c>
      <c r="K11" s="7">
        <v>1840</v>
      </c>
      <c r="L11" s="21">
        <f t="shared" si="0"/>
        <v>3524</v>
      </c>
      <c r="M11" s="2"/>
    </row>
    <row r="12" spans="1:15" ht="13.15" customHeight="1" x14ac:dyDescent="0.15">
      <c r="A12" s="13"/>
      <c r="B12" s="4" t="s">
        <v>16</v>
      </c>
      <c r="C12" s="7">
        <v>1978</v>
      </c>
      <c r="D12" s="7">
        <v>2389</v>
      </c>
      <c r="E12" s="7">
        <v>2516</v>
      </c>
      <c r="F12" s="20">
        <f t="shared" si="1"/>
        <v>4905</v>
      </c>
      <c r="G12" s="5"/>
      <c r="H12" s="4" t="s">
        <v>16</v>
      </c>
      <c r="I12" s="7">
        <v>1474</v>
      </c>
      <c r="J12" s="7">
        <v>1532</v>
      </c>
      <c r="K12" s="7">
        <v>1608</v>
      </c>
      <c r="L12" s="21">
        <f t="shared" si="0"/>
        <v>3140</v>
      </c>
      <c r="M12" s="2"/>
    </row>
    <row r="13" spans="1:15" ht="13.15" customHeight="1" x14ac:dyDescent="0.15">
      <c r="A13" s="54" t="s">
        <v>5</v>
      </c>
      <c r="B13" s="55"/>
      <c r="C13" s="22">
        <f>SUM(C4:C12)</f>
        <v>22472</v>
      </c>
      <c r="D13" s="22">
        <f>SUM(D4:D12)</f>
        <v>20965</v>
      </c>
      <c r="E13" s="22">
        <f>SUM(E4:E12)</f>
        <v>23119</v>
      </c>
      <c r="F13" s="23">
        <f t="shared" si="1"/>
        <v>44084</v>
      </c>
      <c r="G13" s="56" t="s">
        <v>5</v>
      </c>
      <c r="H13" s="55"/>
      <c r="I13" s="22">
        <f>SUM(I4:I12)</f>
        <v>13261</v>
      </c>
      <c r="J13" s="22">
        <f>SUM(J4:J12)</f>
        <v>12611</v>
      </c>
      <c r="K13" s="22">
        <f>SUM(K4:K12)</f>
        <v>13089</v>
      </c>
      <c r="L13" s="24">
        <f t="shared" si="0"/>
        <v>25700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1102</v>
      </c>
      <c r="D14" s="7">
        <v>995</v>
      </c>
      <c r="E14" s="7">
        <v>1076</v>
      </c>
      <c r="F14" s="20">
        <f t="shared" si="1"/>
        <v>2071</v>
      </c>
      <c r="G14" s="3" t="s">
        <v>21</v>
      </c>
      <c r="H14" s="4" t="s">
        <v>8</v>
      </c>
      <c r="I14" s="7">
        <v>1786</v>
      </c>
      <c r="J14" s="7">
        <v>1950</v>
      </c>
      <c r="K14" s="7">
        <v>1915</v>
      </c>
      <c r="L14" s="21">
        <f t="shared" si="0"/>
        <v>3865</v>
      </c>
      <c r="M14" s="2"/>
    </row>
    <row r="15" spans="1:15" ht="13.15" customHeight="1" x14ac:dyDescent="0.15">
      <c r="A15" s="13"/>
      <c r="B15" s="6" t="s">
        <v>4</v>
      </c>
      <c r="C15" s="7">
        <v>2004</v>
      </c>
      <c r="D15" s="7">
        <v>1828</v>
      </c>
      <c r="E15" s="7">
        <v>2012</v>
      </c>
      <c r="F15" s="20">
        <f t="shared" si="1"/>
        <v>3840</v>
      </c>
      <c r="G15" s="5"/>
      <c r="H15" s="4" t="s">
        <v>4</v>
      </c>
      <c r="I15" s="7">
        <v>1115</v>
      </c>
      <c r="J15" s="7">
        <v>1251</v>
      </c>
      <c r="K15" s="7">
        <v>1339</v>
      </c>
      <c r="L15" s="21">
        <f t="shared" si="0"/>
        <v>2590</v>
      </c>
      <c r="M15" s="2"/>
    </row>
    <row r="16" spans="1:15" ht="13.15" customHeight="1" x14ac:dyDescent="0.15">
      <c r="A16" s="13"/>
      <c r="B16" s="6" t="s">
        <v>10</v>
      </c>
      <c r="C16" s="7">
        <v>1080</v>
      </c>
      <c r="D16" s="7">
        <v>1177</v>
      </c>
      <c r="E16" s="7">
        <v>1080</v>
      </c>
      <c r="F16" s="20">
        <f t="shared" si="1"/>
        <v>2257</v>
      </c>
      <c r="G16" s="5"/>
      <c r="H16" s="4" t="s">
        <v>10</v>
      </c>
      <c r="I16" s="7">
        <v>1006</v>
      </c>
      <c r="J16" s="7">
        <v>1010</v>
      </c>
      <c r="K16" s="7">
        <v>1123</v>
      </c>
      <c r="L16" s="21">
        <f t="shared" si="0"/>
        <v>2133</v>
      </c>
      <c r="M16" s="2"/>
    </row>
    <row r="17" spans="1:13" ht="13.15" customHeight="1" x14ac:dyDescent="0.15">
      <c r="A17" s="13"/>
      <c r="B17" s="6" t="s">
        <v>11</v>
      </c>
      <c r="C17" s="7">
        <v>1535</v>
      </c>
      <c r="D17" s="7">
        <v>1635</v>
      </c>
      <c r="E17" s="7">
        <v>1708</v>
      </c>
      <c r="F17" s="20">
        <f t="shared" si="1"/>
        <v>3343</v>
      </c>
      <c r="G17" s="5"/>
      <c r="H17" s="4" t="s">
        <v>11</v>
      </c>
      <c r="I17" s="7">
        <v>1491</v>
      </c>
      <c r="J17" s="7">
        <v>1551</v>
      </c>
      <c r="K17" s="7">
        <v>1558</v>
      </c>
      <c r="L17" s="21">
        <f t="shared" si="0"/>
        <v>3109</v>
      </c>
      <c r="M17" s="2"/>
    </row>
    <row r="18" spans="1:13" ht="13.15" customHeight="1" x14ac:dyDescent="0.15">
      <c r="A18" s="13"/>
      <c r="B18" s="6" t="s">
        <v>12</v>
      </c>
      <c r="C18" s="7">
        <v>1330</v>
      </c>
      <c r="D18" s="7">
        <v>1303</v>
      </c>
      <c r="E18" s="7">
        <v>1336</v>
      </c>
      <c r="F18" s="20">
        <f t="shared" si="1"/>
        <v>2639</v>
      </c>
      <c r="G18" s="5"/>
      <c r="H18" s="4" t="s">
        <v>12</v>
      </c>
      <c r="I18" s="7">
        <v>476</v>
      </c>
      <c r="J18" s="7">
        <v>463</v>
      </c>
      <c r="K18" s="7">
        <v>512</v>
      </c>
      <c r="L18" s="21">
        <f t="shared" si="0"/>
        <v>975</v>
      </c>
      <c r="M18" s="2"/>
    </row>
    <row r="19" spans="1:13" ht="13.15" customHeight="1" x14ac:dyDescent="0.15">
      <c r="A19" s="13"/>
      <c r="B19" s="6" t="s">
        <v>13</v>
      </c>
      <c r="C19" s="7">
        <v>2838</v>
      </c>
      <c r="D19" s="7">
        <v>3175</v>
      </c>
      <c r="E19" s="7">
        <v>3313</v>
      </c>
      <c r="F19" s="20">
        <f t="shared" si="1"/>
        <v>6488</v>
      </c>
      <c r="G19" s="56" t="s">
        <v>5</v>
      </c>
      <c r="H19" s="55"/>
      <c r="I19" s="22">
        <f>SUM(I14:I18)</f>
        <v>5874</v>
      </c>
      <c r="J19" s="22">
        <f>SUM(J14:J18)</f>
        <v>6225</v>
      </c>
      <c r="K19" s="22">
        <f>SUM(K14:K18)</f>
        <v>6447</v>
      </c>
      <c r="L19" s="24">
        <f t="shared" si="0"/>
        <v>12672</v>
      </c>
      <c r="M19" s="31"/>
    </row>
    <row r="20" spans="1:13" ht="13.15" customHeight="1" x14ac:dyDescent="0.15">
      <c r="A20" s="13"/>
      <c r="B20" s="6" t="s">
        <v>14</v>
      </c>
      <c r="C20" s="7">
        <v>878</v>
      </c>
      <c r="D20" s="7">
        <v>952</v>
      </c>
      <c r="E20" s="7">
        <v>898</v>
      </c>
      <c r="F20" s="20">
        <f t="shared" si="1"/>
        <v>1850</v>
      </c>
      <c r="G20" s="5" t="s">
        <v>19</v>
      </c>
      <c r="H20" s="6" t="s">
        <v>8</v>
      </c>
      <c r="I20" s="7">
        <v>801</v>
      </c>
      <c r="J20" s="7">
        <v>841</v>
      </c>
      <c r="K20" s="7">
        <v>849</v>
      </c>
      <c r="L20" s="21">
        <f t="shared" si="0"/>
        <v>1690</v>
      </c>
      <c r="M20" s="2"/>
    </row>
    <row r="21" spans="1:13" ht="13.15" customHeight="1" x14ac:dyDescent="0.15">
      <c r="A21" s="54" t="s">
        <v>5</v>
      </c>
      <c r="B21" s="55"/>
      <c r="C21" s="22">
        <f>SUM(C14:C20)</f>
        <v>10767</v>
      </c>
      <c r="D21" s="22">
        <f>SUM(D14:D20)</f>
        <v>11065</v>
      </c>
      <c r="E21" s="22">
        <f>SUM(E14:E20)</f>
        <v>11423</v>
      </c>
      <c r="F21" s="23">
        <f t="shared" si="1"/>
        <v>22488</v>
      </c>
      <c r="G21" s="5"/>
      <c r="H21" s="6" t="s">
        <v>4</v>
      </c>
      <c r="I21" s="7">
        <v>2064</v>
      </c>
      <c r="J21" s="7">
        <v>2191</v>
      </c>
      <c r="K21" s="7">
        <v>1914</v>
      </c>
      <c r="L21" s="21">
        <f t="shared" si="0"/>
        <v>4105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2687</v>
      </c>
      <c r="D22" s="7">
        <v>2289</v>
      </c>
      <c r="E22" s="7">
        <v>2479</v>
      </c>
      <c r="F22" s="20">
        <f t="shared" si="1"/>
        <v>4768</v>
      </c>
      <c r="G22" s="5"/>
      <c r="H22" s="6" t="s">
        <v>10</v>
      </c>
      <c r="I22" s="7">
        <v>1118</v>
      </c>
      <c r="J22" s="7">
        <v>1110</v>
      </c>
      <c r="K22" s="7">
        <v>1018</v>
      </c>
      <c r="L22" s="21">
        <f t="shared" si="0"/>
        <v>2128</v>
      </c>
      <c r="M22" s="2"/>
    </row>
    <row r="23" spans="1:13" ht="13.15" customHeight="1" x14ac:dyDescent="0.15">
      <c r="A23" s="13"/>
      <c r="B23" s="6" t="s">
        <v>4</v>
      </c>
      <c r="C23" s="7">
        <v>2092</v>
      </c>
      <c r="D23" s="7">
        <v>1598</v>
      </c>
      <c r="E23" s="7">
        <v>1839</v>
      </c>
      <c r="F23" s="20">
        <f t="shared" si="1"/>
        <v>3437</v>
      </c>
      <c r="G23" s="56" t="s">
        <v>5</v>
      </c>
      <c r="H23" s="55"/>
      <c r="I23" s="22">
        <f>SUM(I20:I22)</f>
        <v>3983</v>
      </c>
      <c r="J23" s="22">
        <f>SUM(J20:J22)</f>
        <v>4142</v>
      </c>
      <c r="K23" s="22">
        <f>SUM(K20:K22)</f>
        <v>3781</v>
      </c>
      <c r="L23" s="24">
        <f t="shared" si="0"/>
        <v>7923</v>
      </c>
      <c r="M23" s="31"/>
    </row>
    <row r="24" spans="1:13" ht="13.15" customHeight="1" x14ac:dyDescent="0.15">
      <c r="A24" s="13"/>
      <c r="B24" s="6" t="s">
        <v>10</v>
      </c>
      <c r="C24" s="7">
        <v>1302</v>
      </c>
      <c r="D24" s="7">
        <v>1123</v>
      </c>
      <c r="E24" s="7">
        <v>1271</v>
      </c>
      <c r="F24" s="20">
        <f t="shared" si="1"/>
        <v>2394</v>
      </c>
      <c r="G24" s="5" t="s">
        <v>22</v>
      </c>
      <c r="H24" s="6" t="s">
        <v>8</v>
      </c>
      <c r="I24" s="7">
        <v>587</v>
      </c>
      <c r="J24" s="7">
        <v>542</v>
      </c>
      <c r="K24" s="7">
        <v>608</v>
      </c>
      <c r="L24" s="21">
        <f t="shared" si="0"/>
        <v>1150</v>
      </c>
      <c r="M24" s="2"/>
    </row>
    <row r="25" spans="1:13" ht="13.15" customHeight="1" x14ac:dyDescent="0.15">
      <c r="A25" s="13"/>
      <c r="B25" s="6" t="s">
        <v>11</v>
      </c>
      <c r="C25" s="7">
        <v>1154</v>
      </c>
      <c r="D25" s="7">
        <v>1080</v>
      </c>
      <c r="E25" s="7">
        <v>1089</v>
      </c>
      <c r="F25" s="20">
        <f t="shared" si="1"/>
        <v>2169</v>
      </c>
      <c r="G25" s="5"/>
      <c r="H25" s="6" t="s">
        <v>4</v>
      </c>
      <c r="I25" s="7">
        <v>1219</v>
      </c>
      <c r="J25" s="7">
        <v>1253</v>
      </c>
      <c r="K25" s="7">
        <v>1235</v>
      </c>
      <c r="L25" s="21">
        <f t="shared" si="0"/>
        <v>2488</v>
      </c>
      <c r="M25" s="2"/>
    </row>
    <row r="26" spans="1:13" ht="13.15" customHeight="1" x14ac:dyDescent="0.15">
      <c r="A26" s="13"/>
      <c r="B26" s="6" t="s">
        <v>12</v>
      </c>
      <c r="C26" s="7">
        <v>1700</v>
      </c>
      <c r="D26" s="7">
        <v>1642</v>
      </c>
      <c r="E26" s="7">
        <v>1654</v>
      </c>
      <c r="F26" s="20">
        <f t="shared" si="1"/>
        <v>3296</v>
      </c>
      <c r="G26" s="5"/>
      <c r="H26" s="6" t="s">
        <v>10</v>
      </c>
      <c r="I26" s="7">
        <v>1026</v>
      </c>
      <c r="J26" s="7">
        <v>1185</v>
      </c>
      <c r="K26" s="7">
        <v>1156</v>
      </c>
      <c r="L26" s="21">
        <f t="shared" si="0"/>
        <v>2341</v>
      </c>
      <c r="M26" s="2"/>
    </row>
    <row r="27" spans="1:13" ht="13.15" customHeight="1" x14ac:dyDescent="0.15">
      <c r="A27" s="54" t="s">
        <v>5</v>
      </c>
      <c r="B27" s="55"/>
      <c r="C27" s="22">
        <f>SUM(C22:C26)</f>
        <v>8935</v>
      </c>
      <c r="D27" s="22">
        <f>SUM(D22:D26)</f>
        <v>7732</v>
      </c>
      <c r="E27" s="22">
        <f>SUM(E22:E26)</f>
        <v>8332</v>
      </c>
      <c r="F27" s="23">
        <f t="shared" si="1"/>
        <v>16064</v>
      </c>
      <c r="G27" s="5"/>
      <c r="H27" s="6" t="s">
        <v>11</v>
      </c>
      <c r="I27" s="7">
        <v>314</v>
      </c>
      <c r="J27" s="7">
        <v>385</v>
      </c>
      <c r="K27" s="7">
        <v>283</v>
      </c>
      <c r="L27" s="21">
        <f t="shared" si="0"/>
        <v>668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2119</v>
      </c>
      <c r="D28" s="7">
        <v>1996</v>
      </c>
      <c r="E28" s="7">
        <v>2213</v>
      </c>
      <c r="F28" s="20">
        <f t="shared" si="1"/>
        <v>4209</v>
      </c>
      <c r="G28" s="56" t="s">
        <v>5</v>
      </c>
      <c r="H28" s="55"/>
      <c r="I28" s="22">
        <f>SUM(I24:I27)</f>
        <v>3146</v>
      </c>
      <c r="J28" s="22">
        <f>SUM(J24:J27)</f>
        <v>3365</v>
      </c>
      <c r="K28" s="22">
        <f>SUM(K24:K27)</f>
        <v>3282</v>
      </c>
      <c r="L28" s="24">
        <f t="shared" si="0"/>
        <v>6647</v>
      </c>
      <c r="M28" s="31"/>
    </row>
    <row r="29" spans="1:13" ht="13.15" customHeight="1" x14ac:dyDescent="0.15">
      <c r="A29" s="13"/>
      <c r="B29" s="6" t="s">
        <v>4</v>
      </c>
      <c r="C29" s="7">
        <v>1448</v>
      </c>
      <c r="D29" s="7">
        <v>1489</v>
      </c>
      <c r="E29" s="7">
        <v>1535</v>
      </c>
      <c r="F29" s="20">
        <f t="shared" si="1"/>
        <v>3024</v>
      </c>
      <c r="G29" s="5" t="s">
        <v>23</v>
      </c>
      <c r="H29" s="6" t="s">
        <v>8</v>
      </c>
      <c r="I29" s="7">
        <v>1341</v>
      </c>
      <c r="J29" s="7">
        <v>1480</v>
      </c>
      <c r="K29" s="7">
        <v>1408</v>
      </c>
      <c r="L29" s="21">
        <f t="shared" si="0"/>
        <v>2888</v>
      </c>
      <c r="M29" s="2"/>
    </row>
    <row r="30" spans="1:13" ht="13.15" customHeight="1" x14ac:dyDescent="0.15">
      <c r="A30" s="13"/>
      <c r="B30" s="6" t="s">
        <v>10</v>
      </c>
      <c r="C30" s="7">
        <v>1458</v>
      </c>
      <c r="D30" s="7">
        <v>1506</v>
      </c>
      <c r="E30" s="7">
        <v>1603</v>
      </c>
      <c r="F30" s="20">
        <f t="shared" si="1"/>
        <v>3109</v>
      </c>
      <c r="G30" s="5"/>
      <c r="H30" s="6" t="s">
        <v>4</v>
      </c>
      <c r="I30" s="7">
        <v>952</v>
      </c>
      <c r="J30" s="7">
        <v>1018</v>
      </c>
      <c r="K30" s="7">
        <v>984</v>
      </c>
      <c r="L30" s="21">
        <f t="shared" si="0"/>
        <v>2002</v>
      </c>
      <c r="M30" s="2"/>
    </row>
    <row r="31" spans="1:13" ht="13.15" customHeight="1" x14ac:dyDescent="0.15">
      <c r="A31" s="13"/>
      <c r="B31" s="6" t="s">
        <v>11</v>
      </c>
      <c r="C31" s="7">
        <v>1927</v>
      </c>
      <c r="D31" s="7">
        <v>2008</v>
      </c>
      <c r="E31" s="7">
        <v>2127</v>
      </c>
      <c r="F31" s="20">
        <f t="shared" si="1"/>
        <v>4135</v>
      </c>
      <c r="G31" s="5"/>
      <c r="H31" s="6" t="s">
        <v>10</v>
      </c>
      <c r="I31" s="7">
        <v>1036</v>
      </c>
      <c r="J31" s="7">
        <v>891</v>
      </c>
      <c r="K31" s="7">
        <v>985</v>
      </c>
      <c r="L31" s="21">
        <f t="shared" si="0"/>
        <v>1876</v>
      </c>
      <c r="M31" s="2"/>
    </row>
    <row r="32" spans="1:13" ht="13.15" customHeight="1" x14ac:dyDescent="0.15">
      <c r="A32" s="54" t="s">
        <v>5</v>
      </c>
      <c r="B32" s="55"/>
      <c r="C32" s="22">
        <f>SUM(C28:C31)</f>
        <v>6952</v>
      </c>
      <c r="D32" s="22">
        <f>SUM(D28:D31)</f>
        <v>6999</v>
      </c>
      <c r="E32" s="22">
        <f>SUM(E28:E31)</f>
        <v>7478</v>
      </c>
      <c r="F32" s="23">
        <f t="shared" si="1"/>
        <v>14477</v>
      </c>
      <c r="G32" s="5"/>
      <c r="H32" s="6" t="s">
        <v>11</v>
      </c>
      <c r="I32" s="7">
        <v>1373</v>
      </c>
      <c r="J32" s="7">
        <v>1460</v>
      </c>
      <c r="K32" s="7">
        <v>1554</v>
      </c>
      <c r="L32" s="21">
        <f t="shared" si="0"/>
        <v>3014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658</v>
      </c>
      <c r="D33" s="7">
        <v>708</v>
      </c>
      <c r="E33" s="7">
        <v>754</v>
      </c>
      <c r="F33" s="20">
        <f t="shared" si="1"/>
        <v>1462</v>
      </c>
      <c r="G33" s="5"/>
      <c r="H33" s="6" t="s">
        <v>12</v>
      </c>
      <c r="I33" s="7">
        <v>854</v>
      </c>
      <c r="J33" s="7">
        <v>1015</v>
      </c>
      <c r="K33" s="7">
        <v>1039</v>
      </c>
      <c r="L33" s="21">
        <f t="shared" si="0"/>
        <v>2054</v>
      </c>
      <c r="M33" s="2"/>
    </row>
    <row r="34" spans="1:13" ht="13.15" customHeight="1" x14ac:dyDescent="0.15">
      <c r="A34" s="13"/>
      <c r="B34" s="6" t="s">
        <v>4</v>
      </c>
      <c r="C34" s="7">
        <v>932</v>
      </c>
      <c r="D34" s="7">
        <v>1021</v>
      </c>
      <c r="E34" s="7">
        <v>1039</v>
      </c>
      <c r="F34" s="20">
        <f t="shared" si="1"/>
        <v>2060</v>
      </c>
      <c r="G34" s="5"/>
      <c r="H34" s="6" t="s">
        <v>13</v>
      </c>
      <c r="I34" s="7">
        <v>770</v>
      </c>
      <c r="J34" s="7">
        <v>778</v>
      </c>
      <c r="K34" s="7">
        <v>756</v>
      </c>
      <c r="L34" s="21">
        <f t="shared" si="0"/>
        <v>1534</v>
      </c>
      <c r="M34" s="2"/>
    </row>
    <row r="35" spans="1:13" ht="13.15" customHeight="1" x14ac:dyDescent="0.15">
      <c r="A35" s="13"/>
      <c r="B35" s="6" t="s">
        <v>10</v>
      </c>
      <c r="C35" s="7">
        <v>885</v>
      </c>
      <c r="D35" s="7">
        <v>1027</v>
      </c>
      <c r="E35" s="7">
        <v>966</v>
      </c>
      <c r="F35" s="20">
        <f t="shared" si="1"/>
        <v>1993</v>
      </c>
      <c r="G35" s="56" t="s">
        <v>5</v>
      </c>
      <c r="H35" s="55"/>
      <c r="I35" s="22">
        <f>SUM(I29:I34)</f>
        <v>6326</v>
      </c>
      <c r="J35" s="22">
        <f>SUM(J29:J34)</f>
        <v>6642</v>
      </c>
      <c r="K35" s="22">
        <f>SUM(K29:K34)</f>
        <v>6726</v>
      </c>
      <c r="L35" s="24">
        <f t="shared" si="0"/>
        <v>13368</v>
      </c>
      <c r="M35" s="31"/>
    </row>
    <row r="36" spans="1:13" ht="13.15" customHeight="1" x14ac:dyDescent="0.15">
      <c r="A36" s="13"/>
      <c r="B36" s="6" t="s">
        <v>11</v>
      </c>
      <c r="C36" s="7">
        <v>1018</v>
      </c>
      <c r="D36" s="7">
        <v>993</v>
      </c>
      <c r="E36" s="7">
        <v>973</v>
      </c>
      <c r="F36" s="20">
        <f t="shared" si="1"/>
        <v>1966</v>
      </c>
      <c r="G36" s="57"/>
      <c r="H36" s="58"/>
      <c r="I36" s="19"/>
      <c r="J36" s="19"/>
      <c r="K36" s="19"/>
      <c r="L36" s="21"/>
      <c r="M36" s="2"/>
    </row>
    <row r="37" spans="1:13" ht="13.15" customHeight="1" x14ac:dyDescent="0.15">
      <c r="A37" s="54" t="s">
        <v>5</v>
      </c>
      <c r="B37" s="55"/>
      <c r="C37" s="22">
        <f>SUM(C33:C36)</f>
        <v>3493</v>
      </c>
      <c r="D37" s="22">
        <f>SUM(D33:D36)</f>
        <v>3749</v>
      </c>
      <c r="E37" s="22">
        <f>SUM(E33:E36)</f>
        <v>3732</v>
      </c>
      <c r="F37" s="23">
        <f t="shared" si="1"/>
        <v>7481</v>
      </c>
      <c r="G37" s="59" t="s">
        <v>6</v>
      </c>
      <c r="H37" s="60"/>
      <c r="I37" s="37">
        <f>C13+C21+C27+C32+C37+C44+I13+I19+I23+I28+I35</f>
        <v>93516</v>
      </c>
      <c r="J37" s="37">
        <f>D13+D21+D27+D32+D37+D44+J13+J19+J23+J28+J35</f>
        <v>91483</v>
      </c>
      <c r="K37" s="37">
        <f>E13+E21+E27+E32+E37+E44+K13+K19+K23+K28+K35</f>
        <v>95526</v>
      </c>
      <c r="L37" s="38">
        <f>SUM(J37:K37)</f>
        <v>187009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1038</v>
      </c>
      <c r="D38" s="7">
        <v>1073</v>
      </c>
      <c r="E38" s="7">
        <v>1075</v>
      </c>
      <c r="F38" s="20">
        <f t="shared" si="1"/>
        <v>2148</v>
      </c>
      <c r="G38" s="61"/>
      <c r="H38" s="62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717</v>
      </c>
      <c r="D39" s="7">
        <v>748</v>
      </c>
      <c r="E39" s="7">
        <v>788</v>
      </c>
      <c r="F39" s="20">
        <f t="shared" si="1"/>
        <v>1536</v>
      </c>
      <c r="G39" s="63" t="s">
        <v>29</v>
      </c>
      <c r="H39" s="58"/>
      <c r="I39" s="7">
        <v>-63</v>
      </c>
      <c r="J39" s="7">
        <v>-53</v>
      </c>
      <c r="K39" s="7">
        <v>-36</v>
      </c>
      <c r="L39" s="39">
        <f>SUM(J39:K39)</f>
        <v>-89</v>
      </c>
      <c r="M39" s="32"/>
    </row>
    <row r="40" spans="1:13" ht="13.15" customHeight="1" x14ac:dyDescent="0.15">
      <c r="A40" s="13"/>
      <c r="B40" s="6" t="s">
        <v>10</v>
      </c>
      <c r="C40" s="7">
        <v>1039</v>
      </c>
      <c r="D40" s="7">
        <v>1029</v>
      </c>
      <c r="E40" s="7">
        <v>1052</v>
      </c>
      <c r="F40" s="20">
        <f t="shared" si="1"/>
        <v>2081</v>
      </c>
      <c r="G40" s="63"/>
      <c r="H40" s="6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1623</v>
      </c>
      <c r="D41" s="7">
        <v>1604</v>
      </c>
      <c r="E41" s="7">
        <v>1728</v>
      </c>
      <c r="F41" s="20">
        <f t="shared" si="1"/>
        <v>3332</v>
      </c>
      <c r="G41" s="63" t="s">
        <v>28</v>
      </c>
      <c r="H41" s="64"/>
      <c r="I41" s="7">
        <f>I37-92862</f>
        <v>654</v>
      </c>
      <c r="J41" s="7">
        <f>J37-91300</f>
        <v>183</v>
      </c>
      <c r="K41" s="7">
        <f>K37-94999</f>
        <v>527</v>
      </c>
      <c r="L41" s="39">
        <f>SUM(J41:K41)</f>
        <v>710</v>
      </c>
      <c r="M41" s="31"/>
    </row>
    <row r="42" spans="1:13" ht="13.15" customHeight="1" x14ac:dyDescent="0.15">
      <c r="A42" s="13"/>
      <c r="B42" s="6" t="s">
        <v>12</v>
      </c>
      <c r="C42" s="7">
        <v>1380</v>
      </c>
      <c r="D42" s="7">
        <v>1280</v>
      </c>
      <c r="E42" s="7">
        <v>1367</v>
      </c>
      <c r="F42" s="20">
        <f t="shared" si="1"/>
        <v>2647</v>
      </c>
      <c r="G42" s="57"/>
      <c r="H42" s="58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2510</v>
      </c>
      <c r="D43" s="7">
        <v>2254</v>
      </c>
      <c r="E43" s="7">
        <v>2107</v>
      </c>
      <c r="F43" s="20">
        <f t="shared" si="1"/>
        <v>4361</v>
      </c>
      <c r="G43" s="57"/>
      <c r="H43" s="58"/>
      <c r="I43" s="7"/>
      <c r="J43" s="7"/>
      <c r="K43" s="7"/>
      <c r="L43" s="14"/>
      <c r="M43" s="33"/>
    </row>
    <row r="44" spans="1:13" ht="13.15" customHeight="1" thickBot="1" x14ac:dyDescent="0.2">
      <c r="A44" s="65" t="s">
        <v>5</v>
      </c>
      <c r="B44" s="66"/>
      <c r="C44" s="25">
        <f>SUM(C38:C43)</f>
        <v>8307</v>
      </c>
      <c r="D44" s="25">
        <f>SUM(D38:D43)</f>
        <v>7988</v>
      </c>
      <c r="E44" s="25">
        <f>SUM(E38:E43)</f>
        <v>8117</v>
      </c>
      <c r="F44" s="26">
        <f t="shared" si="1"/>
        <v>16105</v>
      </c>
      <c r="G44" s="67"/>
      <c r="H44" s="68"/>
      <c r="I44" s="15"/>
      <c r="J44" s="15"/>
      <c r="K44" s="15"/>
      <c r="L44" s="16"/>
      <c r="M44" s="32"/>
    </row>
    <row r="45" spans="1:13" ht="12.75" thickTop="1" x14ac:dyDescent="0.15"/>
    <row r="47" spans="1:13" x14ac:dyDescent="0.15">
      <c r="H47" s="34"/>
    </row>
    <row r="50" spans="8:8" x14ac:dyDescent="0.15">
      <c r="H50" s="34"/>
    </row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4 L4:L44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45"/>
  <sheetViews>
    <sheetView view="pageBreakPreview" zoomScaleNormal="100" zoomScaleSheetLayoutView="100" workbookViewId="0">
      <selection activeCell="P36" sqref="P36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3" t="s">
        <v>31</v>
      </c>
      <c r="L1" s="44"/>
    </row>
    <row r="2" spans="1:15" ht="12.75" thickTop="1" x14ac:dyDescent="0.15">
      <c r="A2" s="45" t="s">
        <v>0</v>
      </c>
      <c r="B2" s="46"/>
      <c r="C2" s="49" t="s">
        <v>7</v>
      </c>
      <c r="D2" s="50"/>
      <c r="E2" s="50"/>
      <c r="F2" s="50"/>
      <c r="G2" s="51" t="s">
        <v>0</v>
      </c>
      <c r="H2" s="46"/>
      <c r="I2" s="49" t="s">
        <v>7</v>
      </c>
      <c r="J2" s="50"/>
      <c r="K2" s="50"/>
      <c r="L2" s="53"/>
      <c r="M2" s="29"/>
    </row>
    <row r="3" spans="1:15" ht="12.75" thickBot="1" x14ac:dyDescent="0.2">
      <c r="A3" s="47"/>
      <c r="B3" s="48"/>
      <c r="C3" s="9" t="s">
        <v>1</v>
      </c>
      <c r="D3" s="9" t="s">
        <v>2</v>
      </c>
      <c r="E3" s="9" t="s">
        <v>3</v>
      </c>
      <c r="F3" s="10" t="s">
        <v>20</v>
      </c>
      <c r="G3" s="52"/>
      <c r="H3" s="48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1585</v>
      </c>
      <c r="D4" s="35">
        <v>1463</v>
      </c>
      <c r="E4" s="35">
        <v>1545</v>
      </c>
      <c r="F4" s="17">
        <f>SUM(D4:E4)</f>
        <v>3008</v>
      </c>
      <c r="G4" s="40" t="s">
        <v>18</v>
      </c>
      <c r="H4" s="27" t="s">
        <v>8</v>
      </c>
      <c r="I4" s="35">
        <v>1787</v>
      </c>
      <c r="J4" s="35">
        <v>1578</v>
      </c>
      <c r="K4" s="35">
        <v>1541</v>
      </c>
      <c r="L4" s="18">
        <f t="shared" ref="L4:L35" si="0">SUM(J4:K4)</f>
        <v>3119</v>
      </c>
      <c r="M4" s="2"/>
    </row>
    <row r="5" spans="1:15" ht="13.15" customHeight="1" x14ac:dyDescent="0.15">
      <c r="A5" s="13"/>
      <c r="B5" s="4" t="s">
        <v>4</v>
      </c>
      <c r="C5" s="7">
        <v>1818</v>
      </c>
      <c r="D5" s="7">
        <v>1676</v>
      </c>
      <c r="E5" s="7">
        <v>1751</v>
      </c>
      <c r="F5" s="20">
        <f t="shared" ref="F5:F44" si="1">SUM(D5:E5)</f>
        <v>3427</v>
      </c>
      <c r="G5" s="5"/>
      <c r="H5" s="4" t="s">
        <v>4</v>
      </c>
      <c r="I5" s="7">
        <v>1338</v>
      </c>
      <c r="J5" s="7">
        <v>1135</v>
      </c>
      <c r="K5" s="7">
        <v>1173</v>
      </c>
      <c r="L5" s="21">
        <f t="shared" si="0"/>
        <v>2308</v>
      </c>
      <c r="M5" s="2"/>
    </row>
    <row r="6" spans="1:15" ht="13.15" customHeight="1" x14ac:dyDescent="0.15">
      <c r="A6" s="13"/>
      <c r="B6" s="4" t="s">
        <v>10</v>
      </c>
      <c r="C6" s="7">
        <v>6018</v>
      </c>
      <c r="D6" s="7">
        <v>4660</v>
      </c>
      <c r="E6" s="7">
        <v>5283</v>
      </c>
      <c r="F6" s="20">
        <f t="shared" si="1"/>
        <v>9943</v>
      </c>
      <c r="G6" s="5"/>
      <c r="H6" s="4" t="s">
        <v>10</v>
      </c>
      <c r="I6" s="7">
        <v>902</v>
      </c>
      <c r="J6" s="7">
        <v>781</v>
      </c>
      <c r="K6" s="7">
        <v>778</v>
      </c>
      <c r="L6" s="21">
        <f t="shared" si="0"/>
        <v>1559</v>
      </c>
      <c r="M6" s="2"/>
    </row>
    <row r="7" spans="1:15" ht="13.15" customHeight="1" x14ac:dyDescent="0.15">
      <c r="A7" s="13"/>
      <c r="B7" s="4" t="s">
        <v>11</v>
      </c>
      <c r="C7" s="7">
        <v>3364</v>
      </c>
      <c r="D7" s="7">
        <v>3003</v>
      </c>
      <c r="E7" s="7">
        <v>3232</v>
      </c>
      <c r="F7" s="20">
        <f t="shared" si="1"/>
        <v>6235</v>
      </c>
      <c r="G7" s="5"/>
      <c r="H7" s="4" t="s">
        <v>11</v>
      </c>
      <c r="I7" s="7">
        <v>1741</v>
      </c>
      <c r="J7" s="7">
        <v>1648</v>
      </c>
      <c r="K7" s="7">
        <v>1638</v>
      </c>
      <c r="L7" s="21">
        <f t="shared" si="0"/>
        <v>3286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1830</v>
      </c>
      <c r="D8" s="7">
        <v>1764</v>
      </c>
      <c r="E8" s="7">
        <v>2207</v>
      </c>
      <c r="F8" s="20">
        <f t="shared" si="1"/>
        <v>3971</v>
      </c>
      <c r="G8" s="5"/>
      <c r="H8" s="4" t="s">
        <v>12</v>
      </c>
      <c r="I8" s="7">
        <v>1464</v>
      </c>
      <c r="J8" s="7">
        <v>1364</v>
      </c>
      <c r="K8" s="7">
        <v>1373</v>
      </c>
      <c r="L8" s="21">
        <f t="shared" si="0"/>
        <v>2737</v>
      </c>
      <c r="M8" s="2"/>
    </row>
    <row r="9" spans="1:15" ht="13.15" customHeight="1" x14ac:dyDescent="0.15">
      <c r="A9" s="13"/>
      <c r="B9" s="4" t="s">
        <v>13</v>
      </c>
      <c r="C9" s="7">
        <v>2057</v>
      </c>
      <c r="D9" s="7">
        <v>2001</v>
      </c>
      <c r="E9" s="7">
        <v>2105</v>
      </c>
      <c r="F9" s="20">
        <f t="shared" si="1"/>
        <v>4106</v>
      </c>
      <c r="G9" s="5"/>
      <c r="H9" s="4" t="s">
        <v>13</v>
      </c>
      <c r="I9" s="7">
        <v>1580</v>
      </c>
      <c r="J9" s="7">
        <v>1470</v>
      </c>
      <c r="K9" s="7">
        <v>1633</v>
      </c>
      <c r="L9" s="21">
        <f t="shared" si="0"/>
        <v>3103</v>
      </c>
      <c r="M9" s="2"/>
    </row>
    <row r="10" spans="1:15" ht="13.15" customHeight="1" x14ac:dyDescent="0.15">
      <c r="A10" s="13"/>
      <c r="B10" s="4" t="s">
        <v>14</v>
      </c>
      <c r="C10" s="7">
        <v>2286</v>
      </c>
      <c r="D10" s="7">
        <v>2284</v>
      </c>
      <c r="E10" s="7">
        <v>2568</v>
      </c>
      <c r="F10" s="20">
        <f t="shared" si="1"/>
        <v>4852</v>
      </c>
      <c r="G10" s="5"/>
      <c r="H10" s="4" t="s">
        <v>14</v>
      </c>
      <c r="I10" s="7">
        <v>1391</v>
      </c>
      <c r="J10" s="7">
        <v>1404</v>
      </c>
      <c r="K10" s="7">
        <v>1514</v>
      </c>
      <c r="L10" s="21">
        <f t="shared" si="0"/>
        <v>2918</v>
      </c>
      <c r="M10" s="2"/>
    </row>
    <row r="11" spans="1:15" ht="13.15" customHeight="1" x14ac:dyDescent="0.15">
      <c r="A11" s="13"/>
      <c r="B11" s="4" t="s">
        <v>15</v>
      </c>
      <c r="C11" s="7">
        <v>1541</v>
      </c>
      <c r="D11" s="7">
        <v>1735</v>
      </c>
      <c r="E11" s="7">
        <v>1905</v>
      </c>
      <c r="F11" s="20">
        <f t="shared" si="1"/>
        <v>3640</v>
      </c>
      <c r="G11" s="5"/>
      <c r="H11" s="4" t="s">
        <v>15</v>
      </c>
      <c r="I11" s="7">
        <v>1574</v>
      </c>
      <c r="J11" s="7">
        <v>1679</v>
      </c>
      <c r="K11" s="7">
        <v>1829</v>
      </c>
      <c r="L11" s="21">
        <f t="shared" si="0"/>
        <v>3508</v>
      </c>
      <c r="M11" s="2"/>
    </row>
    <row r="12" spans="1:15" ht="13.15" customHeight="1" x14ac:dyDescent="0.15">
      <c r="A12" s="13"/>
      <c r="B12" s="4" t="s">
        <v>16</v>
      </c>
      <c r="C12" s="7">
        <v>1981</v>
      </c>
      <c r="D12" s="7">
        <v>2396</v>
      </c>
      <c r="E12" s="7">
        <v>2522</v>
      </c>
      <c r="F12" s="20">
        <f t="shared" si="1"/>
        <v>4918</v>
      </c>
      <c r="G12" s="5"/>
      <c r="H12" s="4" t="s">
        <v>16</v>
      </c>
      <c r="I12" s="7">
        <v>1480</v>
      </c>
      <c r="J12" s="7">
        <v>1537</v>
      </c>
      <c r="K12" s="7">
        <v>1609</v>
      </c>
      <c r="L12" s="21">
        <f t="shared" si="0"/>
        <v>3146</v>
      </c>
      <c r="M12" s="2"/>
    </row>
    <row r="13" spans="1:15" ht="13.15" customHeight="1" x14ac:dyDescent="0.15">
      <c r="A13" s="54" t="s">
        <v>5</v>
      </c>
      <c r="B13" s="55"/>
      <c r="C13" s="22">
        <f>SUM(C4:C12)</f>
        <v>22480</v>
      </c>
      <c r="D13" s="22">
        <f>SUM(D4:D12)</f>
        <v>20982</v>
      </c>
      <c r="E13" s="22">
        <f>SUM(E4:E12)</f>
        <v>23118</v>
      </c>
      <c r="F13" s="23">
        <f t="shared" si="1"/>
        <v>44100</v>
      </c>
      <c r="G13" s="56" t="s">
        <v>5</v>
      </c>
      <c r="H13" s="55"/>
      <c r="I13" s="22">
        <f>SUM(I4:I12)</f>
        <v>13257</v>
      </c>
      <c r="J13" s="22">
        <f>SUM(J4:J12)</f>
        <v>12596</v>
      </c>
      <c r="K13" s="22">
        <f>SUM(K4:K12)</f>
        <v>13088</v>
      </c>
      <c r="L13" s="24">
        <f t="shared" si="0"/>
        <v>25684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1110</v>
      </c>
      <c r="D14" s="7">
        <v>1006</v>
      </c>
      <c r="E14" s="7">
        <v>1078</v>
      </c>
      <c r="F14" s="20">
        <f t="shared" si="1"/>
        <v>2084</v>
      </c>
      <c r="G14" s="3" t="s">
        <v>21</v>
      </c>
      <c r="H14" s="4" t="s">
        <v>8</v>
      </c>
      <c r="I14" s="7">
        <v>1791</v>
      </c>
      <c r="J14" s="7">
        <v>1952</v>
      </c>
      <c r="K14" s="7">
        <v>1915</v>
      </c>
      <c r="L14" s="21">
        <f t="shared" si="0"/>
        <v>3867</v>
      </c>
      <c r="M14" s="2"/>
    </row>
    <row r="15" spans="1:15" ht="13.15" customHeight="1" x14ac:dyDescent="0.15">
      <c r="A15" s="13"/>
      <c r="B15" s="6" t="s">
        <v>4</v>
      </c>
      <c r="C15" s="7">
        <v>1999</v>
      </c>
      <c r="D15" s="7">
        <v>1822</v>
      </c>
      <c r="E15" s="7">
        <v>2012</v>
      </c>
      <c r="F15" s="20">
        <f t="shared" si="1"/>
        <v>3834</v>
      </c>
      <c r="G15" s="5"/>
      <c r="H15" s="4" t="s">
        <v>4</v>
      </c>
      <c r="I15" s="7">
        <v>1110</v>
      </c>
      <c r="J15" s="7">
        <v>1248</v>
      </c>
      <c r="K15" s="7">
        <v>1339</v>
      </c>
      <c r="L15" s="21">
        <f t="shared" si="0"/>
        <v>2587</v>
      </c>
      <c r="M15" s="2"/>
    </row>
    <row r="16" spans="1:15" ht="13.15" customHeight="1" x14ac:dyDescent="0.15">
      <c r="A16" s="13"/>
      <c r="B16" s="6" t="s">
        <v>10</v>
      </c>
      <c r="C16" s="7">
        <v>1078</v>
      </c>
      <c r="D16" s="7">
        <v>1174</v>
      </c>
      <c r="E16" s="7">
        <v>1078</v>
      </c>
      <c r="F16" s="20">
        <f t="shared" si="1"/>
        <v>2252</v>
      </c>
      <c r="G16" s="5"/>
      <c r="H16" s="4" t="s">
        <v>10</v>
      </c>
      <c r="I16" s="7">
        <v>1008</v>
      </c>
      <c r="J16" s="7">
        <v>1016</v>
      </c>
      <c r="K16" s="7">
        <v>1125</v>
      </c>
      <c r="L16" s="21">
        <f t="shared" si="0"/>
        <v>2141</v>
      </c>
      <c r="M16" s="2"/>
    </row>
    <row r="17" spans="1:13" ht="13.15" customHeight="1" x14ac:dyDescent="0.15">
      <c r="A17" s="13"/>
      <c r="B17" s="6" t="s">
        <v>11</v>
      </c>
      <c r="C17" s="7">
        <v>1538</v>
      </c>
      <c r="D17" s="7">
        <v>1638</v>
      </c>
      <c r="E17" s="7">
        <v>1703</v>
      </c>
      <c r="F17" s="20">
        <f t="shared" si="1"/>
        <v>3341</v>
      </c>
      <c r="G17" s="5"/>
      <c r="H17" s="4" t="s">
        <v>11</v>
      </c>
      <c r="I17" s="7">
        <v>1493</v>
      </c>
      <c r="J17" s="7">
        <v>1550</v>
      </c>
      <c r="K17" s="7">
        <v>1558</v>
      </c>
      <c r="L17" s="21">
        <f t="shared" si="0"/>
        <v>3108</v>
      </c>
      <c r="M17" s="2"/>
    </row>
    <row r="18" spans="1:13" ht="13.15" customHeight="1" x14ac:dyDescent="0.15">
      <c r="A18" s="13"/>
      <c r="B18" s="6" t="s">
        <v>12</v>
      </c>
      <c r="C18" s="7">
        <v>1330</v>
      </c>
      <c r="D18" s="7">
        <v>1304</v>
      </c>
      <c r="E18" s="7">
        <v>1342</v>
      </c>
      <c r="F18" s="20">
        <f t="shared" si="1"/>
        <v>2646</v>
      </c>
      <c r="G18" s="5"/>
      <c r="H18" s="4" t="s">
        <v>12</v>
      </c>
      <c r="I18" s="7">
        <v>473</v>
      </c>
      <c r="J18" s="7">
        <v>460</v>
      </c>
      <c r="K18" s="7">
        <v>509</v>
      </c>
      <c r="L18" s="21">
        <f t="shared" si="0"/>
        <v>969</v>
      </c>
      <c r="M18" s="2"/>
    </row>
    <row r="19" spans="1:13" ht="13.15" customHeight="1" x14ac:dyDescent="0.15">
      <c r="A19" s="13"/>
      <c r="B19" s="6" t="s">
        <v>13</v>
      </c>
      <c r="C19" s="7">
        <v>2834</v>
      </c>
      <c r="D19" s="7">
        <v>3176</v>
      </c>
      <c r="E19" s="7">
        <v>3305</v>
      </c>
      <c r="F19" s="20">
        <f t="shared" si="1"/>
        <v>6481</v>
      </c>
      <c r="G19" s="56" t="s">
        <v>5</v>
      </c>
      <c r="H19" s="55"/>
      <c r="I19" s="22">
        <f>SUM(I14:I18)</f>
        <v>5875</v>
      </c>
      <c r="J19" s="22">
        <f>SUM(J14:J18)</f>
        <v>6226</v>
      </c>
      <c r="K19" s="22">
        <f>SUM(K14:K18)</f>
        <v>6446</v>
      </c>
      <c r="L19" s="24">
        <f t="shared" si="0"/>
        <v>12672</v>
      </c>
      <c r="M19" s="31"/>
    </row>
    <row r="20" spans="1:13" ht="13.15" customHeight="1" x14ac:dyDescent="0.15">
      <c r="A20" s="13"/>
      <c r="B20" s="6" t="s">
        <v>14</v>
      </c>
      <c r="C20" s="7">
        <v>883</v>
      </c>
      <c r="D20" s="7">
        <v>955</v>
      </c>
      <c r="E20" s="7">
        <v>903</v>
      </c>
      <c r="F20" s="20">
        <f t="shared" si="1"/>
        <v>1858</v>
      </c>
      <c r="G20" s="5" t="s">
        <v>19</v>
      </c>
      <c r="H20" s="6" t="s">
        <v>8</v>
      </c>
      <c r="I20" s="7">
        <v>800</v>
      </c>
      <c r="J20" s="7">
        <v>844</v>
      </c>
      <c r="K20" s="7">
        <v>846</v>
      </c>
      <c r="L20" s="21">
        <f t="shared" si="0"/>
        <v>1690</v>
      </c>
      <c r="M20" s="2"/>
    </row>
    <row r="21" spans="1:13" ht="13.15" customHeight="1" x14ac:dyDescent="0.15">
      <c r="A21" s="54" t="s">
        <v>5</v>
      </c>
      <c r="B21" s="55"/>
      <c r="C21" s="22">
        <f>SUM(C14:C20)</f>
        <v>10772</v>
      </c>
      <c r="D21" s="22">
        <f>SUM(D14:D20)</f>
        <v>11075</v>
      </c>
      <c r="E21" s="22">
        <f>SUM(E14:E20)</f>
        <v>11421</v>
      </c>
      <c r="F21" s="23">
        <f t="shared" si="1"/>
        <v>22496</v>
      </c>
      <c r="G21" s="5"/>
      <c r="H21" s="6" t="s">
        <v>4</v>
      </c>
      <c r="I21" s="7">
        <v>2067</v>
      </c>
      <c r="J21" s="7">
        <v>2199</v>
      </c>
      <c r="K21" s="7">
        <v>1913</v>
      </c>
      <c r="L21" s="21">
        <f t="shared" si="0"/>
        <v>4112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2671</v>
      </c>
      <c r="D22" s="7">
        <v>2278</v>
      </c>
      <c r="E22" s="7">
        <v>2469</v>
      </c>
      <c r="F22" s="20">
        <f t="shared" si="1"/>
        <v>4747</v>
      </c>
      <c r="G22" s="5"/>
      <c r="H22" s="6" t="s">
        <v>10</v>
      </c>
      <c r="I22" s="7">
        <v>1115</v>
      </c>
      <c r="J22" s="7">
        <v>1110</v>
      </c>
      <c r="K22" s="7">
        <v>1016</v>
      </c>
      <c r="L22" s="21">
        <f t="shared" si="0"/>
        <v>2126</v>
      </c>
      <c r="M22" s="2"/>
    </row>
    <row r="23" spans="1:13" ht="13.15" customHeight="1" x14ac:dyDescent="0.15">
      <c r="A23" s="13"/>
      <c r="B23" s="6" t="s">
        <v>4</v>
      </c>
      <c r="C23" s="7">
        <v>2099</v>
      </c>
      <c r="D23" s="7">
        <v>1607</v>
      </c>
      <c r="E23" s="7">
        <v>1845</v>
      </c>
      <c r="F23" s="20">
        <f t="shared" si="1"/>
        <v>3452</v>
      </c>
      <c r="G23" s="56" t="s">
        <v>5</v>
      </c>
      <c r="H23" s="55"/>
      <c r="I23" s="22">
        <f>SUM(I20:I22)</f>
        <v>3982</v>
      </c>
      <c r="J23" s="22">
        <f>SUM(J20:J22)</f>
        <v>4153</v>
      </c>
      <c r="K23" s="22">
        <f>SUM(K20:K22)</f>
        <v>3775</v>
      </c>
      <c r="L23" s="24">
        <f t="shared" si="0"/>
        <v>7928</v>
      </c>
      <c r="M23" s="31"/>
    </row>
    <row r="24" spans="1:13" ht="13.15" customHeight="1" x14ac:dyDescent="0.15">
      <c r="A24" s="13"/>
      <c r="B24" s="6" t="s">
        <v>10</v>
      </c>
      <c r="C24" s="7">
        <v>1307</v>
      </c>
      <c r="D24" s="7">
        <v>1120</v>
      </c>
      <c r="E24" s="7">
        <v>1267</v>
      </c>
      <c r="F24" s="20">
        <f t="shared" si="1"/>
        <v>2387</v>
      </c>
      <c r="G24" s="5" t="s">
        <v>22</v>
      </c>
      <c r="H24" s="6" t="s">
        <v>8</v>
      </c>
      <c r="I24" s="7">
        <v>585</v>
      </c>
      <c r="J24" s="7">
        <v>544</v>
      </c>
      <c r="K24" s="7">
        <v>608</v>
      </c>
      <c r="L24" s="21">
        <f t="shared" si="0"/>
        <v>1152</v>
      </c>
      <c r="M24" s="2"/>
    </row>
    <row r="25" spans="1:13" ht="13.15" customHeight="1" x14ac:dyDescent="0.15">
      <c r="A25" s="13"/>
      <c r="B25" s="6" t="s">
        <v>11</v>
      </c>
      <c r="C25" s="7">
        <v>1151</v>
      </c>
      <c r="D25" s="7">
        <v>1072</v>
      </c>
      <c r="E25" s="7">
        <v>1090</v>
      </c>
      <c r="F25" s="20">
        <f t="shared" si="1"/>
        <v>2162</v>
      </c>
      <c r="G25" s="5"/>
      <c r="H25" s="6" t="s">
        <v>4</v>
      </c>
      <c r="I25" s="7">
        <v>1216</v>
      </c>
      <c r="J25" s="7">
        <v>1256</v>
      </c>
      <c r="K25" s="7">
        <v>1233</v>
      </c>
      <c r="L25" s="21">
        <f t="shared" si="0"/>
        <v>2489</v>
      </c>
      <c r="M25" s="2"/>
    </row>
    <row r="26" spans="1:13" ht="13.15" customHeight="1" x14ac:dyDescent="0.15">
      <c r="A26" s="13"/>
      <c r="B26" s="6" t="s">
        <v>12</v>
      </c>
      <c r="C26" s="7">
        <v>1706</v>
      </c>
      <c r="D26" s="7">
        <v>1647</v>
      </c>
      <c r="E26" s="7">
        <v>1663</v>
      </c>
      <c r="F26" s="20">
        <f t="shared" si="1"/>
        <v>3310</v>
      </c>
      <c r="G26" s="5"/>
      <c r="H26" s="6" t="s">
        <v>10</v>
      </c>
      <c r="I26" s="7">
        <v>1021</v>
      </c>
      <c r="J26" s="7">
        <v>1181</v>
      </c>
      <c r="K26" s="7">
        <v>1154</v>
      </c>
      <c r="L26" s="21">
        <f t="shared" si="0"/>
        <v>2335</v>
      </c>
      <c r="M26" s="2"/>
    </row>
    <row r="27" spans="1:13" ht="13.15" customHeight="1" x14ac:dyDescent="0.15">
      <c r="A27" s="54" t="s">
        <v>5</v>
      </c>
      <c r="B27" s="55"/>
      <c r="C27" s="22">
        <f>SUM(C22:C26)</f>
        <v>8934</v>
      </c>
      <c r="D27" s="22">
        <f>SUM(D22:D26)</f>
        <v>7724</v>
      </c>
      <c r="E27" s="22">
        <f>SUM(E22:E26)</f>
        <v>8334</v>
      </c>
      <c r="F27" s="23">
        <f t="shared" si="1"/>
        <v>16058</v>
      </c>
      <c r="G27" s="5"/>
      <c r="H27" s="6" t="s">
        <v>11</v>
      </c>
      <c r="I27" s="7">
        <v>319</v>
      </c>
      <c r="J27" s="7">
        <v>389</v>
      </c>
      <c r="K27" s="7">
        <v>286</v>
      </c>
      <c r="L27" s="21">
        <f t="shared" si="0"/>
        <v>675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2127</v>
      </c>
      <c r="D28" s="7">
        <v>1997</v>
      </c>
      <c r="E28" s="7">
        <v>2219</v>
      </c>
      <c r="F28" s="20">
        <f t="shared" si="1"/>
        <v>4216</v>
      </c>
      <c r="G28" s="56" t="s">
        <v>5</v>
      </c>
      <c r="H28" s="55"/>
      <c r="I28" s="22">
        <f>SUM(I24:I27)</f>
        <v>3141</v>
      </c>
      <c r="J28" s="22">
        <f>SUM(J24:J27)</f>
        <v>3370</v>
      </c>
      <c r="K28" s="22">
        <f>SUM(K24:K27)</f>
        <v>3281</v>
      </c>
      <c r="L28" s="24">
        <f t="shared" si="0"/>
        <v>6651</v>
      </c>
      <c r="M28" s="31"/>
    </row>
    <row r="29" spans="1:13" ht="13.15" customHeight="1" x14ac:dyDescent="0.15">
      <c r="A29" s="13"/>
      <c r="B29" s="6" t="s">
        <v>4</v>
      </c>
      <c r="C29" s="7">
        <v>1450</v>
      </c>
      <c r="D29" s="7">
        <v>1488</v>
      </c>
      <c r="E29" s="7">
        <v>1532</v>
      </c>
      <c r="F29" s="20">
        <f t="shared" si="1"/>
        <v>3020</v>
      </c>
      <c r="G29" s="5" t="s">
        <v>23</v>
      </c>
      <c r="H29" s="6" t="s">
        <v>8</v>
      </c>
      <c r="I29" s="7">
        <v>1344</v>
      </c>
      <c r="J29" s="7">
        <v>1489</v>
      </c>
      <c r="K29" s="7">
        <v>1414</v>
      </c>
      <c r="L29" s="21">
        <f t="shared" si="0"/>
        <v>2903</v>
      </c>
      <c r="M29" s="2"/>
    </row>
    <row r="30" spans="1:13" ht="13.15" customHeight="1" x14ac:dyDescent="0.15">
      <c r="A30" s="13"/>
      <c r="B30" s="6" t="s">
        <v>10</v>
      </c>
      <c r="C30" s="7">
        <v>1466</v>
      </c>
      <c r="D30" s="7">
        <v>1515</v>
      </c>
      <c r="E30" s="7">
        <v>1607</v>
      </c>
      <c r="F30" s="20">
        <f t="shared" si="1"/>
        <v>3122</v>
      </c>
      <c r="G30" s="5"/>
      <c r="H30" s="6" t="s">
        <v>4</v>
      </c>
      <c r="I30" s="7">
        <v>952</v>
      </c>
      <c r="J30" s="7">
        <v>1015</v>
      </c>
      <c r="K30" s="7">
        <v>985</v>
      </c>
      <c r="L30" s="21">
        <f t="shared" si="0"/>
        <v>2000</v>
      </c>
      <c r="M30" s="2"/>
    </row>
    <row r="31" spans="1:13" ht="13.15" customHeight="1" x14ac:dyDescent="0.15">
      <c r="A31" s="13"/>
      <c r="B31" s="6" t="s">
        <v>11</v>
      </c>
      <c r="C31" s="7">
        <v>1934</v>
      </c>
      <c r="D31" s="7">
        <v>2013</v>
      </c>
      <c r="E31" s="7">
        <v>2137</v>
      </c>
      <c r="F31" s="20">
        <f t="shared" si="1"/>
        <v>4150</v>
      </c>
      <c r="G31" s="5"/>
      <c r="H31" s="6" t="s">
        <v>10</v>
      </c>
      <c r="I31" s="7">
        <v>1041</v>
      </c>
      <c r="J31" s="7">
        <v>893</v>
      </c>
      <c r="K31" s="7">
        <v>990</v>
      </c>
      <c r="L31" s="21">
        <f t="shared" si="0"/>
        <v>1883</v>
      </c>
      <c r="M31" s="2"/>
    </row>
    <row r="32" spans="1:13" ht="13.15" customHeight="1" x14ac:dyDescent="0.15">
      <c r="A32" s="54" t="s">
        <v>5</v>
      </c>
      <c r="B32" s="55"/>
      <c r="C32" s="22">
        <f>SUM(C28:C31)</f>
        <v>6977</v>
      </c>
      <c r="D32" s="22">
        <f>SUM(D28:D31)</f>
        <v>7013</v>
      </c>
      <c r="E32" s="22">
        <f>SUM(E28:E31)</f>
        <v>7495</v>
      </c>
      <c r="F32" s="23">
        <f t="shared" si="1"/>
        <v>14508</v>
      </c>
      <c r="G32" s="5"/>
      <c r="H32" s="6" t="s">
        <v>11</v>
      </c>
      <c r="I32" s="7">
        <v>1373</v>
      </c>
      <c r="J32" s="7">
        <v>1462</v>
      </c>
      <c r="K32" s="7">
        <v>1548</v>
      </c>
      <c r="L32" s="21">
        <f t="shared" si="0"/>
        <v>3010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659</v>
      </c>
      <c r="D33" s="7">
        <v>710</v>
      </c>
      <c r="E33" s="7">
        <v>755</v>
      </c>
      <c r="F33" s="20">
        <f t="shared" si="1"/>
        <v>1465</v>
      </c>
      <c r="G33" s="5"/>
      <c r="H33" s="6" t="s">
        <v>12</v>
      </c>
      <c r="I33" s="7">
        <v>852</v>
      </c>
      <c r="J33" s="7">
        <v>1015</v>
      </c>
      <c r="K33" s="7">
        <v>1039</v>
      </c>
      <c r="L33" s="21">
        <f t="shared" si="0"/>
        <v>2054</v>
      </c>
      <c r="M33" s="2"/>
    </row>
    <row r="34" spans="1:13" ht="13.15" customHeight="1" x14ac:dyDescent="0.15">
      <c r="A34" s="13"/>
      <c r="B34" s="6" t="s">
        <v>4</v>
      </c>
      <c r="C34" s="7">
        <v>940</v>
      </c>
      <c r="D34" s="7">
        <v>1024</v>
      </c>
      <c r="E34" s="7">
        <v>1049</v>
      </c>
      <c r="F34" s="20">
        <f t="shared" si="1"/>
        <v>2073</v>
      </c>
      <c r="G34" s="5"/>
      <c r="H34" s="6" t="s">
        <v>13</v>
      </c>
      <c r="I34" s="7">
        <v>768</v>
      </c>
      <c r="J34" s="7">
        <v>777</v>
      </c>
      <c r="K34" s="7">
        <v>758</v>
      </c>
      <c r="L34" s="21">
        <f t="shared" si="0"/>
        <v>1535</v>
      </c>
      <c r="M34" s="2"/>
    </row>
    <row r="35" spans="1:13" ht="13.15" customHeight="1" x14ac:dyDescent="0.15">
      <c r="A35" s="13"/>
      <c r="B35" s="6" t="s">
        <v>10</v>
      </c>
      <c r="C35" s="7">
        <v>884</v>
      </c>
      <c r="D35" s="7">
        <v>1024</v>
      </c>
      <c r="E35" s="7">
        <v>966</v>
      </c>
      <c r="F35" s="20">
        <f t="shared" si="1"/>
        <v>1990</v>
      </c>
      <c r="G35" s="56" t="s">
        <v>5</v>
      </c>
      <c r="H35" s="55"/>
      <c r="I35" s="22">
        <f>SUM(I29:I34)</f>
        <v>6330</v>
      </c>
      <c r="J35" s="22">
        <f>SUM(J29:J34)</f>
        <v>6651</v>
      </c>
      <c r="K35" s="22">
        <f>SUM(K29:K34)</f>
        <v>6734</v>
      </c>
      <c r="L35" s="24">
        <f t="shared" si="0"/>
        <v>13385</v>
      </c>
      <c r="M35" s="31"/>
    </row>
    <row r="36" spans="1:13" ht="13.15" customHeight="1" x14ac:dyDescent="0.15">
      <c r="A36" s="13"/>
      <c r="B36" s="6" t="s">
        <v>11</v>
      </c>
      <c r="C36" s="7">
        <v>1017</v>
      </c>
      <c r="D36" s="7">
        <v>992</v>
      </c>
      <c r="E36" s="7">
        <v>971</v>
      </c>
      <c r="F36" s="20">
        <f t="shared" si="1"/>
        <v>1963</v>
      </c>
      <c r="G36" s="57"/>
      <c r="H36" s="58"/>
      <c r="I36" s="19"/>
      <c r="J36" s="19"/>
      <c r="K36" s="19"/>
      <c r="L36" s="21"/>
      <c r="M36" s="2"/>
    </row>
    <row r="37" spans="1:13" ht="13.15" customHeight="1" x14ac:dyDescent="0.15">
      <c r="A37" s="54" t="s">
        <v>5</v>
      </c>
      <c r="B37" s="55"/>
      <c r="C37" s="22">
        <f>SUM(C33:C36)</f>
        <v>3500</v>
      </c>
      <c r="D37" s="22">
        <f>SUM(D33:D36)</f>
        <v>3750</v>
      </c>
      <c r="E37" s="22">
        <f>SUM(E33:E36)</f>
        <v>3741</v>
      </c>
      <c r="F37" s="23">
        <f t="shared" si="1"/>
        <v>7491</v>
      </c>
      <c r="G37" s="59" t="s">
        <v>6</v>
      </c>
      <c r="H37" s="60"/>
      <c r="I37" s="37">
        <f>C13+C21+C27+C32+C37+C44+I13+I19+I23+I28+I35</f>
        <v>93579</v>
      </c>
      <c r="J37" s="37">
        <f>D13+D21+D27+D32+D37+D44+J13+J19+J23+J28+J35</f>
        <v>91536</v>
      </c>
      <c r="K37" s="37">
        <f>E13+E21+E27+E32+E37+E44+K13+K19+K23+K28+K35</f>
        <v>95562</v>
      </c>
      <c r="L37" s="38">
        <f>SUM(J37:K37)</f>
        <v>187098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1034</v>
      </c>
      <c r="D38" s="7">
        <v>1074</v>
      </c>
      <c r="E38" s="7">
        <v>1069</v>
      </c>
      <c r="F38" s="20">
        <f t="shared" si="1"/>
        <v>2143</v>
      </c>
      <c r="G38" s="61"/>
      <c r="H38" s="62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714</v>
      </c>
      <c r="D39" s="7">
        <v>744</v>
      </c>
      <c r="E39" s="7">
        <v>788</v>
      </c>
      <c r="F39" s="20">
        <f t="shared" si="1"/>
        <v>1532</v>
      </c>
      <c r="G39" s="63" t="s">
        <v>29</v>
      </c>
      <c r="H39" s="58"/>
      <c r="I39" s="7">
        <v>-86</v>
      </c>
      <c r="J39" s="7">
        <v>-88</v>
      </c>
      <c r="K39" s="7">
        <v>-13</v>
      </c>
      <c r="L39" s="39">
        <f>SUM(J39:K39)</f>
        <v>-101</v>
      </c>
      <c r="M39" s="32"/>
    </row>
    <row r="40" spans="1:13" ht="13.15" customHeight="1" x14ac:dyDescent="0.15">
      <c r="A40" s="13"/>
      <c r="B40" s="6" t="s">
        <v>10</v>
      </c>
      <c r="C40" s="7">
        <v>1027</v>
      </c>
      <c r="D40" s="7">
        <v>1024</v>
      </c>
      <c r="E40" s="7">
        <v>1047</v>
      </c>
      <c r="F40" s="20">
        <f t="shared" si="1"/>
        <v>2071</v>
      </c>
      <c r="G40" s="63"/>
      <c r="H40" s="6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1637</v>
      </c>
      <c r="D41" s="7">
        <v>1612</v>
      </c>
      <c r="E41" s="7">
        <v>1731</v>
      </c>
      <c r="F41" s="20">
        <f t="shared" si="1"/>
        <v>3343</v>
      </c>
      <c r="G41" s="63" t="s">
        <v>28</v>
      </c>
      <c r="H41" s="64"/>
      <c r="I41" s="7">
        <v>668</v>
      </c>
      <c r="J41" s="7">
        <v>207</v>
      </c>
      <c r="K41" s="7">
        <v>551</v>
      </c>
      <c r="L41" s="39">
        <f>SUM(J41:K41)</f>
        <v>758</v>
      </c>
      <c r="M41" s="31"/>
    </row>
    <row r="42" spans="1:13" ht="13.15" customHeight="1" x14ac:dyDescent="0.15">
      <c r="A42" s="13"/>
      <c r="B42" s="6" t="s">
        <v>12</v>
      </c>
      <c r="C42" s="7">
        <v>1379</v>
      </c>
      <c r="D42" s="7">
        <v>1276</v>
      </c>
      <c r="E42" s="7">
        <v>1371</v>
      </c>
      <c r="F42" s="20">
        <f t="shared" si="1"/>
        <v>2647</v>
      </c>
      <c r="G42" s="57"/>
      <c r="H42" s="58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2540</v>
      </c>
      <c r="D43" s="7">
        <v>2266</v>
      </c>
      <c r="E43" s="7">
        <v>2123</v>
      </c>
      <c r="F43" s="20">
        <f t="shared" si="1"/>
        <v>4389</v>
      </c>
      <c r="G43" s="57"/>
      <c r="H43" s="58"/>
      <c r="I43" s="7"/>
      <c r="J43" s="7"/>
      <c r="K43" s="7"/>
      <c r="L43" s="14"/>
      <c r="M43" s="33"/>
    </row>
    <row r="44" spans="1:13" ht="13.15" customHeight="1" thickBot="1" x14ac:dyDescent="0.2">
      <c r="A44" s="65" t="s">
        <v>5</v>
      </c>
      <c r="B44" s="66"/>
      <c r="C44" s="25">
        <f>SUM(C38:C43)</f>
        <v>8331</v>
      </c>
      <c r="D44" s="25">
        <f>SUM(D38:D43)</f>
        <v>7996</v>
      </c>
      <c r="E44" s="25">
        <f>SUM(E38:E43)</f>
        <v>8129</v>
      </c>
      <c r="F44" s="26">
        <f t="shared" si="1"/>
        <v>16125</v>
      </c>
      <c r="G44" s="67"/>
      <c r="H44" s="68"/>
      <c r="I44" s="15"/>
      <c r="J44" s="15"/>
      <c r="K44" s="15"/>
      <c r="L44" s="16"/>
      <c r="M44" s="32"/>
    </row>
    <row r="45" spans="1:13" ht="12.75" thickTop="1" x14ac:dyDescent="0.15"/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16:F43 F4:F15 L4:L34 L3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50"/>
  <sheetViews>
    <sheetView view="pageBreakPreview" zoomScaleNormal="100" zoomScaleSheetLayoutView="100" workbookViewId="0">
      <selection activeCell="G28" sqref="G28:H28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3" t="s">
        <v>30</v>
      </c>
      <c r="L1" s="44"/>
    </row>
    <row r="2" spans="1:15" ht="12.75" thickTop="1" x14ac:dyDescent="0.15">
      <c r="A2" s="45" t="s">
        <v>0</v>
      </c>
      <c r="B2" s="46"/>
      <c r="C2" s="49" t="s">
        <v>7</v>
      </c>
      <c r="D2" s="50"/>
      <c r="E2" s="50"/>
      <c r="F2" s="50"/>
      <c r="G2" s="51" t="s">
        <v>0</v>
      </c>
      <c r="H2" s="46"/>
      <c r="I2" s="49" t="s">
        <v>7</v>
      </c>
      <c r="J2" s="50"/>
      <c r="K2" s="50"/>
      <c r="L2" s="53"/>
      <c r="M2" s="29"/>
    </row>
    <row r="3" spans="1:15" ht="12.75" thickBot="1" x14ac:dyDescent="0.2">
      <c r="A3" s="47"/>
      <c r="B3" s="48"/>
      <c r="C3" s="9" t="s">
        <v>1</v>
      </c>
      <c r="D3" s="9" t="s">
        <v>2</v>
      </c>
      <c r="E3" s="9" t="s">
        <v>3</v>
      </c>
      <c r="F3" s="10" t="s">
        <v>20</v>
      </c>
      <c r="G3" s="52"/>
      <c r="H3" s="48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1588</v>
      </c>
      <c r="D4" s="35">
        <v>1464</v>
      </c>
      <c r="E4" s="35">
        <v>1549</v>
      </c>
      <c r="F4" s="17">
        <f>SUM(D4:E4)</f>
        <v>3013</v>
      </c>
      <c r="G4" s="40" t="s">
        <v>18</v>
      </c>
      <c r="H4" s="27" t="s">
        <v>8</v>
      </c>
      <c r="I4" s="35">
        <v>1795</v>
      </c>
      <c r="J4" s="35">
        <v>1588</v>
      </c>
      <c r="K4" s="35">
        <v>1538</v>
      </c>
      <c r="L4" s="18">
        <f t="shared" ref="L4:L35" si="0">SUM(J4:K4)</f>
        <v>3126</v>
      </c>
      <c r="M4" s="2"/>
    </row>
    <row r="5" spans="1:15" ht="13.15" customHeight="1" x14ac:dyDescent="0.15">
      <c r="A5" s="13"/>
      <c r="B5" s="4" t="s">
        <v>4</v>
      </c>
      <c r="C5" s="7">
        <v>1815</v>
      </c>
      <c r="D5" s="7">
        <v>1672</v>
      </c>
      <c r="E5" s="7">
        <v>1754</v>
      </c>
      <c r="F5" s="20">
        <f t="shared" ref="F5:F44" si="1">SUM(D5:E5)</f>
        <v>3426</v>
      </c>
      <c r="G5" s="5"/>
      <c r="H5" s="4" t="s">
        <v>4</v>
      </c>
      <c r="I5" s="7">
        <v>1333</v>
      </c>
      <c r="J5" s="7">
        <v>1131</v>
      </c>
      <c r="K5" s="7">
        <v>1164</v>
      </c>
      <c r="L5" s="21">
        <f t="shared" si="0"/>
        <v>2295</v>
      </c>
      <c r="M5" s="2"/>
    </row>
    <row r="6" spans="1:15" ht="13.15" customHeight="1" x14ac:dyDescent="0.15">
      <c r="A6" s="13"/>
      <c r="B6" s="4" t="s">
        <v>10</v>
      </c>
      <c r="C6" s="7">
        <v>6018</v>
      </c>
      <c r="D6" s="7">
        <v>4657</v>
      </c>
      <c r="E6" s="7">
        <v>5282</v>
      </c>
      <c r="F6" s="20">
        <f t="shared" si="1"/>
        <v>9939</v>
      </c>
      <c r="G6" s="5"/>
      <c r="H6" s="4" t="s">
        <v>10</v>
      </c>
      <c r="I6" s="7">
        <v>903</v>
      </c>
      <c r="J6" s="7">
        <v>773</v>
      </c>
      <c r="K6" s="7">
        <v>784</v>
      </c>
      <c r="L6" s="21">
        <f t="shared" si="0"/>
        <v>1557</v>
      </c>
      <c r="M6" s="2"/>
    </row>
    <row r="7" spans="1:15" ht="13.15" customHeight="1" x14ac:dyDescent="0.15">
      <c r="A7" s="13"/>
      <c r="B7" s="4" t="s">
        <v>11</v>
      </c>
      <c r="C7" s="7">
        <v>3362</v>
      </c>
      <c r="D7" s="7">
        <v>2996</v>
      </c>
      <c r="E7" s="7">
        <v>3231</v>
      </c>
      <c r="F7" s="20">
        <f t="shared" si="1"/>
        <v>6227</v>
      </c>
      <c r="G7" s="5"/>
      <c r="H7" s="4" t="s">
        <v>11</v>
      </c>
      <c r="I7" s="7">
        <v>1749</v>
      </c>
      <c r="J7" s="7">
        <v>1652</v>
      </c>
      <c r="K7" s="7">
        <v>1642</v>
      </c>
      <c r="L7" s="21">
        <f t="shared" si="0"/>
        <v>3294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1824</v>
      </c>
      <c r="D8" s="7">
        <v>1763</v>
      </c>
      <c r="E8" s="7">
        <v>2199</v>
      </c>
      <c r="F8" s="20">
        <f t="shared" si="1"/>
        <v>3962</v>
      </c>
      <c r="G8" s="5"/>
      <c r="H8" s="4" t="s">
        <v>12</v>
      </c>
      <c r="I8" s="7">
        <v>1464</v>
      </c>
      <c r="J8" s="7">
        <v>1371</v>
      </c>
      <c r="K8" s="7">
        <v>1372</v>
      </c>
      <c r="L8" s="21">
        <f t="shared" si="0"/>
        <v>2743</v>
      </c>
      <c r="M8" s="2"/>
    </row>
    <row r="9" spans="1:15" ht="13.15" customHeight="1" x14ac:dyDescent="0.15">
      <c r="A9" s="13"/>
      <c r="B9" s="4" t="s">
        <v>13</v>
      </c>
      <c r="C9" s="7">
        <v>2066</v>
      </c>
      <c r="D9" s="7">
        <v>2011</v>
      </c>
      <c r="E9" s="7">
        <v>2108</v>
      </c>
      <c r="F9" s="20">
        <f t="shared" si="1"/>
        <v>4119</v>
      </c>
      <c r="G9" s="5"/>
      <c r="H9" s="4" t="s">
        <v>13</v>
      </c>
      <c r="I9" s="7">
        <v>1572</v>
      </c>
      <c r="J9" s="7">
        <v>1464</v>
      </c>
      <c r="K9" s="7">
        <v>1625</v>
      </c>
      <c r="L9" s="21">
        <f t="shared" si="0"/>
        <v>3089</v>
      </c>
      <c r="M9" s="2"/>
    </row>
    <row r="10" spans="1:15" ht="13.15" customHeight="1" x14ac:dyDescent="0.15">
      <c r="A10" s="13"/>
      <c r="B10" s="4" t="s">
        <v>14</v>
      </c>
      <c r="C10" s="7">
        <v>2282</v>
      </c>
      <c r="D10" s="7">
        <v>2280</v>
      </c>
      <c r="E10" s="7">
        <v>2564</v>
      </c>
      <c r="F10" s="20">
        <f t="shared" si="1"/>
        <v>4844</v>
      </c>
      <c r="G10" s="5"/>
      <c r="H10" s="4" t="s">
        <v>14</v>
      </c>
      <c r="I10" s="7">
        <v>1397</v>
      </c>
      <c r="J10" s="7">
        <v>1407</v>
      </c>
      <c r="K10" s="7">
        <v>1512</v>
      </c>
      <c r="L10" s="21">
        <f t="shared" si="0"/>
        <v>2919</v>
      </c>
      <c r="M10" s="2"/>
    </row>
    <row r="11" spans="1:15" ht="13.15" customHeight="1" x14ac:dyDescent="0.15">
      <c r="A11" s="13"/>
      <c r="B11" s="4" t="s">
        <v>15</v>
      </c>
      <c r="C11" s="7">
        <v>1542</v>
      </c>
      <c r="D11" s="7">
        <v>1734</v>
      </c>
      <c r="E11" s="7">
        <v>1906</v>
      </c>
      <c r="F11" s="20">
        <f t="shared" si="1"/>
        <v>3640</v>
      </c>
      <c r="G11" s="5"/>
      <c r="H11" s="4" t="s">
        <v>15</v>
      </c>
      <c r="I11" s="7">
        <v>1581</v>
      </c>
      <c r="J11" s="7">
        <v>1681</v>
      </c>
      <c r="K11" s="7">
        <v>1842</v>
      </c>
      <c r="L11" s="21">
        <f t="shared" si="0"/>
        <v>3523</v>
      </c>
      <c r="M11" s="2"/>
    </row>
    <row r="12" spans="1:15" ht="13.15" customHeight="1" x14ac:dyDescent="0.15">
      <c r="A12" s="13"/>
      <c r="B12" s="4" t="s">
        <v>16</v>
      </c>
      <c r="C12" s="7">
        <v>1990</v>
      </c>
      <c r="D12" s="7">
        <v>2401</v>
      </c>
      <c r="E12" s="7">
        <v>2531</v>
      </c>
      <c r="F12" s="20">
        <f t="shared" si="1"/>
        <v>4932</v>
      </c>
      <c r="G12" s="5"/>
      <c r="H12" s="4" t="s">
        <v>16</v>
      </c>
      <c r="I12" s="7">
        <v>1478</v>
      </c>
      <c r="J12" s="7">
        <v>1539</v>
      </c>
      <c r="K12" s="7">
        <v>1602</v>
      </c>
      <c r="L12" s="21">
        <f t="shared" si="0"/>
        <v>3141</v>
      </c>
      <c r="M12" s="2"/>
    </row>
    <row r="13" spans="1:15" ht="13.15" customHeight="1" x14ac:dyDescent="0.15">
      <c r="A13" s="54" t="s">
        <v>5</v>
      </c>
      <c r="B13" s="55"/>
      <c r="C13" s="22">
        <f>SUM(C4:C12)</f>
        <v>22487</v>
      </c>
      <c r="D13" s="22">
        <f>SUM(D4:D12)</f>
        <v>20978</v>
      </c>
      <c r="E13" s="22">
        <f>SUM(E4:E12)</f>
        <v>23124</v>
      </c>
      <c r="F13" s="23">
        <f t="shared" si="1"/>
        <v>44102</v>
      </c>
      <c r="G13" s="56" t="s">
        <v>5</v>
      </c>
      <c r="H13" s="55"/>
      <c r="I13" s="22">
        <f>SUM(I4:I12)</f>
        <v>13272</v>
      </c>
      <c r="J13" s="22">
        <f>SUM(J4:J12)</f>
        <v>12606</v>
      </c>
      <c r="K13" s="22">
        <f>SUM(K4:K12)</f>
        <v>13081</v>
      </c>
      <c r="L13" s="24">
        <f t="shared" si="0"/>
        <v>25687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1114</v>
      </c>
      <c r="D14" s="7">
        <v>1015</v>
      </c>
      <c r="E14" s="7">
        <v>1083</v>
      </c>
      <c r="F14" s="20">
        <f t="shared" si="1"/>
        <v>2098</v>
      </c>
      <c r="G14" s="3" t="s">
        <v>21</v>
      </c>
      <c r="H14" s="4" t="s">
        <v>8</v>
      </c>
      <c r="I14" s="7">
        <v>1776</v>
      </c>
      <c r="J14" s="7">
        <v>1944</v>
      </c>
      <c r="K14" s="7">
        <v>1912</v>
      </c>
      <c r="L14" s="21">
        <f t="shared" si="0"/>
        <v>3856</v>
      </c>
      <c r="M14" s="2"/>
    </row>
    <row r="15" spans="1:15" ht="13.15" customHeight="1" x14ac:dyDescent="0.15">
      <c r="A15" s="13"/>
      <c r="B15" s="6" t="s">
        <v>4</v>
      </c>
      <c r="C15" s="7">
        <v>1991</v>
      </c>
      <c r="D15" s="7">
        <v>1820</v>
      </c>
      <c r="E15" s="7">
        <v>2000</v>
      </c>
      <c r="F15" s="20">
        <f t="shared" si="1"/>
        <v>3820</v>
      </c>
      <c r="G15" s="5"/>
      <c r="H15" s="4" t="s">
        <v>4</v>
      </c>
      <c r="I15" s="7">
        <v>1115</v>
      </c>
      <c r="J15" s="7">
        <v>1252</v>
      </c>
      <c r="K15" s="7">
        <v>1341</v>
      </c>
      <c r="L15" s="21">
        <f t="shared" si="0"/>
        <v>2593</v>
      </c>
      <c r="M15" s="2"/>
    </row>
    <row r="16" spans="1:15" ht="13.15" customHeight="1" x14ac:dyDescent="0.15">
      <c r="A16" s="13"/>
      <c r="B16" s="6" t="s">
        <v>10</v>
      </c>
      <c r="C16" s="7">
        <v>1080</v>
      </c>
      <c r="D16" s="7">
        <v>1178</v>
      </c>
      <c r="E16" s="7">
        <v>1075</v>
      </c>
      <c r="F16" s="20">
        <f t="shared" si="1"/>
        <v>2253</v>
      </c>
      <c r="G16" s="5"/>
      <c r="H16" s="4" t="s">
        <v>10</v>
      </c>
      <c r="I16" s="7">
        <v>1011</v>
      </c>
      <c r="J16" s="7">
        <v>1025</v>
      </c>
      <c r="K16" s="7">
        <v>1130</v>
      </c>
      <c r="L16" s="21">
        <f t="shared" si="0"/>
        <v>2155</v>
      </c>
      <c r="M16" s="2"/>
    </row>
    <row r="17" spans="1:13" ht="13.15" customHeight="1" x14ac:dyDescent="0.15">
      <c r="A17" s="13"/>
      <c r="B17" s="6" t="s">
        <v>11</v>
      </c>
      <c r="C17" s="7">
        <v>1545</v>
      </c>
      <c r="D17" s="7">
        <v>1640</v>
      </c>
      <c r="E17" s="7">
        <v>1715</v>
      </c>
      <c r="F17" s="20">
        <f t="shared" si="1"/>
        <v>3355</v>
      </c>
      <c r="G17" s="5"/>
      <c r="H17" s="4" t="s">
        <v>11</v>
      </c>
      <c r="I17" s="7">
        <v>1484</v>
      </c>
      <c r="J17" s="7">
        <v>1540</v>
      </c>
      <c r="K17" s="7">
        <v>1545</v>
      </c>
      <c r="L17" s="21">
        <f t="shared" si="0"/>
        <v>3085</v>
      </c>
      <c r="M17" s="2"/>
    </row>
    <row r="18" spans="1:13" ht="13.15" customHeight="1" x14ac:dyDescent="0.15">
      <c r="A18" s="13"/>
      <c r="B18" s="6" t="s">
        <v>12</v>
      </c>
      <c r="C18" s="7">
        <v>1335</v>
      </c>
      <c r="D18" s="7">
        <v>1308</v>
      </c>
      <c r="E18" s="7">
        <v>1348</v>
      </c>
      <c r="F18" s="20">
        <f t="shared" si="1"/>
        <v>2656</v>
      </c>
      <c r="G18" s="5"/>
      <c r="H18" s="4" t="s">
        <v>12</v>
      </c>
      <c r="I18" s="7">
        <v>469</v>
      </c>
      <c r="J18" s="7">
        <v>460</v>
      </c>
      <c r="K18" s="7">
        <v>499</v>
      </c>
      <c r="L18" s="21">
        <f t="shared" si="0"/>
        <v>959</v>
      </c>
      <c r="M18" s="2"/>
    </row>
    <row r="19" spans="1:13" ht="13.15" customHeight="1" x14ac:dyDescent="0.15">
      <c r="A19" s="13"/>
      <c r="B19" s="6" t="s">
        <v>13</v>
      </c>
      <c r="C19" s="7">
        <v>2843</v>
      </c>
      <c r="D19" s="7">
        <v>3184</v>
      </c>
      <c r="E19" s="7">
        <v>3301</v>
      </c>
      <c r="F19" s="20">
        <f t="shared" si="1"/>
        <v>6485</v>
      </c>
      <c r="G19" s="56" t="s">
        <v>5</v>
      </c>
      <c r="H19" s="55"/>
      <c r="I19" s="22">
        <f>SUM(I14:I18)</f>
        <v>5855</v>
      </c>
      <c r="J19" s="22">
        <f>SUM(J14:J18)</f>
        <v>6221</v>
      </c>
      <c r="K19" s="22">
        <f>SUM(K14:K18)</f>
        <v>6427</v>
      </c>
      <c r="L19" s="24">
        <f t="shared" si="0"/>
        <v>12648</v>
      </c>
      <c r="M19" s="31"/>
    </row>
    <row r="20" spans="1:13" ht="13.15" customHeight="1" x14ac:dyDescent="0.15">
      <c r="A20" s="13"/>
      <c r="B20" s="6" t="s">
        <v>14</v>
      </c>
      <c r="C20" s="7">
        <v>880</v>
      </c>
      <c r="D20" s="7">
        <v>951</v>
      </c>
      <c r="E20" s="7">
        <v>903</v>
      </c>
      <c r="F20" s="20">
        <f t="shared" si="1"/>
        <v>1854</v>
      </c>
      <c r="G20" s="5" t="s">
        <v>19</v>
      </c>
      <c r="H20" s="6" t="s">
        <v>8</v>
      </c>
      <c r="I20" s="7">
        <v>795</v>
      </c>
      <c r="J20" s="7">
        <v>839</v>
      </c>
      <c r="K20" s="7">
        <v>843</v>
      </c>
      <c r="L20" s="21">
        <f t="shared" si="0"/>
        <v>1682</v>
      </c>
      <c r="M20" s="2"/>
    </row>
    <row r="21" spans="1:13" ht="13.15" customHeight="1" x14ac:dyDescent="0.15">
      <c r="A21" s="54" t="s">
        <v>5</v>
      </c>
      <c r="B21" s="55"/>
      <c r="C21" s="22">
        <f>SUM(C14:C20)</f>
        <v>10788</v>
      </c>
      <c r="D21" s="22">
        <f>SUM(D14:D20)</f>
        <v>11096</v>
      </c>
      <c r="E21" s="22">
        <f>SUM(E14:E20)</f>
        <v>11425</v>
      </c>
      <c r="F21" s="23">
        <f t="shared" si="1"/>
        <v>22521</v>
      </c>
      <c r="G21" s="5"/>
      <c r="H21" s="6" t="s">
        <v>4</v>
      </c>
      <c r="I21" s="7">
        <v>2075</v>
      </c>
      <c r="J21" s="7">
        <v>2205</v>
      </c>
      <c r="K21" s="7">
        <v>1918</v>
      </c>
      <c r="L21" s="21">
        <f t="shared" si="0"/>
        <v>4123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2671</v>
      </c>
      <c r="D22" s="7">
        <v>2282</v>
      </c>
      <c r="E22" s="7">
        <v>2463</v>
      </c>
      <c r="F22" s="20">
        <f t="shared" si="1"/>
        <v>4745</v>
      </c>
      <c r="G22" s="5"/>
      <c r="H22" s="6" t="s">
        <v>10</v>
      </c>
      <c r="I22" s="7">
        <v>1119</v>
      </c>
      <c r="J22" s="7">
        <v>1117</v>
      </c>
      <c r="K22" s="7">
        <v>1017</v>
      </c>
      <c r="L22" s="21">
        <f t="shared" si="0"/>
        <v>2134</v>
      </c>
      <c r="M22" s="2"/>
    </row>
    <row r="23" spans="1:13" ht="13.15" customHeight="1" x14ac:dyDescent="0.15">
      <c r="A23" s="13"/>
      <c r="B23" s="6" t="s">
        <v>4</v>
      </c>
      <c r="C23" s="7">
        <v>2111</v>
      </c>
      <c r="D23" s="7">
        <v>1611</v>
      </c>
      <c r="E23" s="7">
        <v>1853</v>
      </c>
      <c r="F23" s="20">
        <f t="shared" si="1"/>
        <v>3464</v>
      </c>
      <c r="G23" s="56" t="s">
        <v>5</v>
      </c>
      <c r="H23" s="55"/>
      <c r="I23" s="22">
        <f>SUM(I20:I22)</f>
        <v>3989</v>
      </c>
      <c r="J23" s="22">
        <f>SUM(J20:J22)</f>
        <v>4161</v>
      </c>
      <c r="K23" s="22">
        <f>SUM(K20:K22)</f>
        <v>3778</v>
      </c>
      <c r="L23" s="24">
        <f t="shared" si="0"/>
        <v>7939</v>
      </c>
      <c r="M23" s="31"/>
    </row>
    <row r="24" spans="1:13" ht="13.15" customHeight="1" x14ac:dyDescent="0.15">
      <c r="A24" s="13"/>
      <c r="B24" s="6" t="s">
        <v>10</v>
      </c>
      <c r="C24" s="7">
        <v>1305</v>
      </c>
      <c r="D24" s="7">
        <v>1117</v>
      </c>
      <c r="E24" s="7">
        <v>1268</v>
      </c>
      <c r="F24" s="20">
        <f t="shared" si="1"/>
        <v>2385</v>
      </c>
      <c r="G24" s="5" t="s">
        <v>22</v>
      </c>
      <c r="H24" s="6" t="s">
        <v>8</v>
      </c>
      <c r="I24" s="7">
        <v>580</v>
      </c>
      <c r="J24" s="7">
        <v>543</v>
      </c>
      <c r="K24" s="7">
        <v>607</v>
      </c>
      <c r="L24" s="21">
        <f t="shared" si="0"/>
        <v>1150</v>
      </c>
      <c r="M24" s="2"/>
    </row>
    <row r="25" spans="1:13" ht="13.15" customHeight="1" x14ac:dyDescent="0.15">
      <c r="A25" s="13"/>
      <c r="B25" s="6" t="s">
        <v>11</v>
      </c>
      <c r="C25" s="7">
        <v>1145</v>
      </c>
      <c r="D25" s="7">
        <v>1067</v>
      </c>
      <c r="E25" s="7">
        <v>1083</v>
      </c>
      <c r="F25" s="20">
        <f t="shared" si="1"/>
        <v>2150</v>
      </c>
      <c r="G25" s="5"/>
      <c r="H25" s="6" t="s">
        <v>4</v>
      </c>
      <c r="I25" s="7">
        <v>1217</v>
      </c>
      <c r="J25" s="7">
        <v>1258</v>
      </c>
      <c r="K25" s="7">
        <v>1228</v>
      </c>
      <c r="L25" s="21">
        <f t="shared" si="0"/>
        <v>2486</v>
      </c>
      <c r="M25" s="2"/>
    </row>
    <row r="26" spans="1:13" ht="13.15" customHeight="1" x14ac:dyDescent="0.15">
      <c r="A26" s="13"/>
      <c r="B26" s="6" t="s">
        <v>12</v>
      </c>
      <c r="C26" s="7">
        <v>1705</v>
      </c>
      <c r="D26" s="7">
        <v>1657</v>
      </c>
      <c r="E26" s="7">
        <v>1665</v>
      </c>
      <c r="F26" s="20">
        <f t="shared" si="1"/>
        <v>3322</v>
      </c>
      <c r="G26" s="5"/>
      <c r="H26" s="6" t="s">
        <v>10</v>
      </c>
      <c r="I26" s="7">
        <v>1023</v>
      </c>
      <c r="J26" s="7">
        <v>1184</v>
      </c>
      <c r="K26" s="7">
        <v>1153</v>
      </c>
      <c r="L26" s="21">
        <f t="shared" si="0"/>
        <v>2337</v>
      </c>
      <c r="M26" s="2"/>
    </row>
    <row r="27" spans="1:13" ht="13.15" customHeight="1" x14ac:dyDescent="0.15">
      <c r="A27" s="54" t="s">
        <v>5</v>
      </c>
      <c r="B27" s="55"/>
      <c r="C27" s="22">
        <f>SUM(C22:C26)</f>
        <v>8937</v>
      </c>
      <c r="D27" s="22">
        <f>SUM(D22:D26)</f>
        <v>7734</v>
      </c>
      <c r="E27" s="22">
        <f>SUM(E22:E26)</f>
        <v>8332</v>
      </c>
      <c r="F27" s="23">
        <f t="shared" si="1"/>
        <v>16066</v>
      </c>
      <c r="G27" s="5"/>
      <c r="H27" s="6" t="s">
        <v>11</v>
      </c>
      <c r="I27" s="7">
        <v>319</v>
      </c>
      <c r="J27" s="7">
        <v>390</v>
      </c>
      <c r="K27" s="7">
        <v>287</v>
      </c>
      <c r="L27" s="21">
        <f t="shared" si="0"/>
        <v>677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2134</v>
      </c>
      <c r="D28" s="7">
        <v>2014</v>
      </c>
      <c r="E28" s="7">
        <v>2219</v>
      </c>
      <c r="F28" s="20">
        <f t="shared" si="1"/>
        <v>4233</v>
      </c>
      <c r="G28" s="56" t="s">
        <v>5</v>
      </c>
      <c r="H28" s="55"/>
      <c r="I28" s="22">
        <f>SUM(I24:I27)</f>
        <v>3139</v>
      </c>
      <c r="J28" s="22">
        <f>SUM(J24:J27)</f>
        <v>3375</v>
      </c>
      <c r="K28" s="22">
        <f>SUM(K24:K27)</f>
        <v>3275</v>
      </c>
      <c r="L28" s="24">
        <f t="shared" si="0"/>
        <v>6650</v>
      </c>
      <c r="M28" s="31"/>
    </row>
    <row r="29" spans="1:13" ht="13.15" customHeight="1" x14ac:dyDescent="0.15">
      <c r="A29" s="13"/>
      <c r="B29" s="6" t="s">
        <v>4</v>
      </c>
      <c r="C29" s="7">
        <v>1457</v>
      </c>
      <c r="D29" s="7">
        <v>1490</v>
      </c>
      <c r="E29" s="7">
        <v>1538</v>
      </c>
      <c r="F29" s="20">
        <f t="shared" si="1"/>
        <v>3028</v>
      </c>
      <c r="G29" s="5" t="s">
        <v>23</v>
      </c>
      <c r="H29" s="6" t="s">
        <v>8</v>
      </c>
      <c r="I29" s="7">
        <v>1338</v>
      </c>
      <c r="J29" s="7">
        <v>1481</v>
      </c>
      <c r="K29" s="7">
        <v>1411</v>
      </c>
      <c r="L29" s="21">
        <f t="shared" si="0"/>
        <v>2892</v>
      </c>
      <c r="M29" s="2"/>
    </row>
    <row r="30" spans="1:13" ht="13.15" customHeight="1" x14ac:dyDescent="0.15">
      <c r="A30" s="13"/>
      <c r="B30" s="6" t="s">
        <v>10</v>
      </c>
      <c r="C30" s="7">
        <v>1470</v>
      </c>
      <c r="D30" s="7">
        <v>1508</v>
      </c>
      <c r="E30" s="7">
        <v>1608</v>
      </c>
      <c r="F30" s="20">
        <f t="shared" si="1"/>
        <v>3116</v>
      </c>
      <c r="G30" s="5"/>
      <c r="H30" s="6" t="s">
        <v>4</v>
      </c>
      <c r="I30" s="7">
        <v>950</v>
      </c>
      <c r="J30" s="7">
        <v>1018</v>
      </c>
      <c r="K30" s="7">
        <v>985</v>
      </c>
      <c r="L30" s="21">
        <f t="shared" si="0"/>
        <v>2003</v>
      </c>
      <c r="M30" s="2"/>
    </row>
    <row r="31" spans="1:13" ht="13.15" customHeight="1" x14ac:dyDescent="0.15">
      <c r="A31" s="13"/>
      <c r="B31" s="6" t="s">
        <v>11</v>
      </c>
      <c r="C31" s="7">
        <v>1934</v>
      </c>
      <c r="D31" s="7">
        <v>2017</v>
      </c>
      <c r="E31" s="7">
        <v>2140</v>
      </c>
      <c r="F31" s="20">
        <f t="shared" si="1"/>
        <v>4157</v>
      </c>
      <c r="G31" s="5"/>
      <c r="H31" s="6" t="s">
        <v>10</v>
      </c>
      <c r="I31" s="7">
        <v>1043</v>
      </c>
      <c r="J31" s="7">
        <v>895</v>
      </c>
      <c r="K31" s="7">
        <v>988</v>
      </c>
      <c r="L31" s="21">
        <f t="shared" si="0"/>
        <v>1883</v>
      </c>
      <c r="M31" s="2"/>
    </row>
    <row r="32" spans="1:13" ht="13.15" customHeight="1" x14ac:dyDescent="0.15">
      <c r="A32" s="54" t="s">
        <v>5</v>
      </c>
      <c r="B32" s="55"/>
      <c r="C32" s="22">
        <f>SUM(C28:C31)</f>
        <v>6995</v>
      </c>
      <c r="D32" s="22">
        <f>SUM(D28:D31)</f>
        <v>7029</v>
      </c>
      <c r="E32" s="22">
        <f>SUM(E28:E31)</f>
        <v>7505</v>
      </c>
      <c r="F32" s="23">
        <f t="shared" si="1"/>
        <v>14534</v>
      </c>
      <c r="G32" s="5"/>
      <c r="H32" s="6" t="s">
        <v>11</v>
      </c>
      <c r="I32" s="7">
        <v>1379</v>
      </c>
      <c r="J32" s="7">
        <v>1467</v>
      </c>
      <c r="K32" s="7">
        <v>1541</v>
      </c>
      <c r="L32" s="21">
        <f t="shared" si="0"/>
        <v>3008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661</v>
      </c>
      <c r="D33" s="7">
        <v>710</v>
      </c>
      <c r="E33" s="7">
        <v>754</v>
      </c>
      <c r="F33" s="20">
        <f t="shared" si="1"/>
        <v>1464</v>
      </c>
      <c r="G33" s="5"/>
      <c r="H33" s="6" t="s">
        <v>12</v>
      </c>
      <c r="I33" s="7">
        <v>850</v>
      </c>
      <c r="J33" s="7">
        <v>1013</v>
      </c>
      <c r="K33" s="7">
        <v>1038</v>
      </c>
      <c r="L33" s="21">
        <f t="shared" si="0"/>
        <v>2051</v>
      </c>
      <c r="M33" s="2"/>
    </row>
    <row r="34" spans="1:13" ht="13.15" customHeight="1" x14ac:dyDescent="0.15">
      <c r="A34" s="13"/>
      <c r="B34" s="6" t="s">
        <v>4</v>
      </c>
      <c r="C34" s="7">
        <v>940</v>
      </c>
      <c r="D34" s="7">
        <v>1026</v>
      </c>
      <c r="E34" s="7">
        <v>1044</v>
      </c>
      <c r="F34" s="20">
        <f t="shared" si="1"/>
        <v>2070</v>
      </c>
      <c r="G34" s="5"/>
      <c r="H34" s="6" t="s">
        <v>13</v>
      </c>
      <c r="I34" s="7">
        <v>774</v>
      </c>
      <c r="J34" s="7">
        <v>779</v>
      </c>
      <c r="K34" s="7">
        <v>767</v>
      </c>
      <c r="L34" s="21">
        <f t="shared" si="0"/>
        <v>1546</v>
      </c>
      <c r="M34" s="2"/>
    </row>
    <row r="35" spans="1:13" ht="13.15" customHeight="1" x14ac:dyDescent="0.15">
      <c r="A35" s="13"/>
      <c r="B35" s="6" t="s">
        <v>10</v>
      </c>
      <c r="C35" s="7">
        <v>886</v>
      </c>
      <c r="D35" s="7">
        <v>1027</v>
      </c>
      <c r="E35" s="7">
        <v>971</v>
      </c>
      <c r="F35" s="20">
        <f t="shared" si="1"/>
        <v>1998</v>
      </c>
      <c r="G35" s="56" t="s">
        <v>5</v>
      </c>
      <c r="H35" s="55"/>
      <c r="I35" s="22">
        <f>SUM(I29:I34)</f>
        <v>6334</v>
      </c>
      <c r="J35" s="22">
        <f>SUM(J29:J34)</f>
        <v>6653</v>
      </c>
      <c r="K35" s="22">
        <f>SUM(K29:K34)</f>
        <v>6730</v>
      </c>
      <c r="L35" s="24">
        <f t="shared" si="0"/>
        <v>13383</v>
      </c>
      <c r="M35" s="31"/>
    </row>
    <row r="36" spans="1:13" ht="13.15" customHeight="1" x14ac:dyDescent="0.15">
      <c r="A36" s="13"/>
      <c r="B36" s="6" t="s">
        <v>11</v>
      </c>
      <c r="C36" s="7">
        <v>1018</v>
      </c>
      <c r="D36" s="7">
        <v>995</v>
      </c>
      <c r="E36" s="7">
        <v>974</v>
      </c>
      <c r="F36" s="20">
        <f t="shared" si="1"/>
        <v>1969</v>
      </c>
      <c r="G36" s="57"/>
      <c r="H36" s="58"/>
      <c r="I36" s="19"/>
      <c r="J36" s="19"/>
      <c r="K36" s="19"/>
      <c r="L36" s="21"/>
      <c r="M36" s="2"/>
    </row>
    <row r="37" spans="1:13" ht="13.15" customHeight="1" x14ac:dyDescent="0.15">
      <c r="A37" s="54" t="s">
        <v>5</v>
      </c>
      <c r="B37" s="55"/>
      <c r="C37" s="22">
        <f>SUM(C33:C36)</f>
        <v>3505</v>
      </c>
      <c r="D37" s="22">
        <f>SUM(D33:D36)</f>
        <v>3758</v>
      </c>
      <c r="E37" s="22">
        <f>SUM(E33:E36)</f>
        <v>3743</v>
      </c>
      <c r="F37" s="23">
        <f t="shared" si="1"/>
        <v>7501</v>
      </c>
      <c r="G37" s="59" t="s">
        <v>6</v>
      </c>
      <c r="H37" s="60"/>
      <c r="I37" s="37">
        <f>C13+C21+C27+C32+C37+C44+I13+I19+I23+I28+I35</f>
        <v>93665</v>
      </c>
      <c r="J37" s="37">
        <f>D13+D21+D27+D32+D37+D44+J13+J19+J23+J28+J35</f>
        <v>91624</v>
      </c>
      <c r="K37" s="37">
        <f>E13+E21+E27+E32+E37+E44+K13+K19+K23+K28+K35</f>
        <v>95575</v>
      </c>
      <c r="L37" s="38">
        <f>SUM(J37:K37)</f>
        <v>187199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1041</v>
      </c>
      <c r="D38" s="7">
        <v>1082</v>
      </c>
      <c r="E38" s="7">
        <v>1080</v>
      </c>
      <c r="F38" s="20">
        <f t="shared" si="1"/>
        <v>2162</v>
      </c>
      <c r="G38" s="61"/>
      <c r="H38" s="62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711</v>
      </c>
      <c r="D39" s="7">
        <v>744</v>
      </c>
      <c r="E39" s="7">
        <v>786</v>
      </c>
      <c r="F39" s="20">
        <f t="shared" si="1"/>
        <v>1530</v>
      </c>
      <c r="G39" s="63" t="s">
        <v>29</v>
      </c>
      <c r="H39" s="58"/>
      <c r="I39" s="7">
        <v>-79</v>
      </c>
      <c r="J39" s="7">
        <v>-58</v>
      </c>
      <c r="K39" s="7">
        <v>-55</v>
      </c>
      <c r="L39" s="39">
        <f>SUM(J39:K39)</f>
        <v>-113</v>
      </c>
      <c r="M39" s="32"/>
    </row>
    <row r="40" spans="1:13" ht="13.15" customHeight="1" x14ac:dyDescent="0.15">
      <c r="A40" s="13"/>
      <c r="B40" s="6" t="s">
        <v>10</v>
      </c>
      <c r="C40" s="7">
        <v>1009</v>
      </c>
      <c r="D40" s="7">
        <v>1021</v>
      </c>
      <c r="E40" s="7">
        <v>1029</v>
      </c>
      <c r="F40" s="20">
        <f t="shared" si="1"/>
        <v>2050</v>
      </c>
      <c r="G40" s="63"/>
      <c r="H40" s="6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1661</v>
      </c>
      <c r="D41" s="7">
        <v>1616</v>
      </c>
      <c r="E41" s="7">
        <v>1756</v>
      </c>
      <c r="F41" s="20">
        <f t="shared" si="1"/>
        <v>3372</v>
      </c>
      <c r="G41" s="63" t="s">
        <v>28</v>
      </c>
      <c r="H41" s="64"/>
      <c r="I41" s="7">
        <f>I37-92951</f>
        <v>714</v>
      </c>
      <c r="J41" s="7">
        <f>J37-91357</f>
        <v>267</v>
      </c>
      <c r="K41" s="7">
        <f>K37-95018</f>
        <v>557</v>
      </c>
      <c r="L41" s="39">
        <f>SUM(J41:K41)</f>
        <v>824</v>
      </c>
      <c r="M41" s="31"/>
    </row>
    <row r="42" spans="1:13" ht="13.15" customHeight="1" x14ac:dyDescent="0.15">
      <c r="A42" s="13"/>
      <c r="B42" s="6" t="s">
        <v>12</v>
      </c>
      <c r="C42" s="7">
        <v>1382</v>
      </c>
      <c r="D42" s="7">
        <v>1277</v>
      </c>
      <c r="E42" s="7">
        <v>1368</v>
      </c>
      <c r="F42" s="20">
        <f t="shared" si="1"/>
        <v>2645</v>
      </c>
      <c r="G42" s="57"/>
      <c r="H42" s="58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2560</v>
      </c>
      <c r="D43" s="7">
        <v>2273</v>
      </c>
      <c r="E43" s="7">
        <v>2136</v>
      </c>
      <c r="F43" s="20">
        <f t="shared" si="1"/>
        <v>4409</v>
      </c>
      <c r="G43" s="57"/>
      <c r="H43" s="58"/>
      <c r="I43" s="7"/>
      <c r="J43" s="7"/>
      <c r="K43" s="7"/>
      <c r="L43" s="14"/>
      <c r="M43" s="33"/>
    </row>
    <row r="44" spans="1:13" ht="13.15" customHeight="1" thickBot="1" x14ac:dyDescent="0.2">
      <c r="A44" s="65" t="s">
        <v>5</v>
      </c>
      <c r="B44" s="66"/>
      <c r="C44" s="25">
        <f>SUM(C38:C43)</f>
        <v>8364</v>
      </c>
      <c r="D44" s="25">
        <f>SUM(D38:D43)</f>
        <v>8013</v>
      </c>
      <c r="E44" s="25">
        <f>SUM(E38:E43)</f>
        <v>8155</v>
      </c>
      <c r="F44" s="26">
        <f t="shared" si="1"/>
        <v>16168</v>
      </c>
      <c r="G44" s="67"/>
      <c r="H44" s="68"/>
      <c r="I44" s="15"/>
      <c r="J44" s="15"/>
      <c r="K44" s="15"/>
      <c r="L44" s="16"/>
      <c r="M44" s="32"/>
    </row>
    <row r="45" spans="1:13" ht="12.75" thickTop="1" x14ac:dyDescent="0.15"/>
    <row r="47" spans="1:13" x14ac:dyDescent="0.15">
      <c r="H47" s="34"/>
    </row>
    <row r="50" spans="8:8" x14ac:dyDescent="0.15">
      <c r="H50" s="34"/>
    </row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4 L4:L4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45"/>
  <sheetViews>
    <sheetView view="pageBreakPreview" zoomScaleNormal="100" zoomScaleSheetLayoutView="100" workbookViewId="0">
      <selection activeCell="U28" sqref="U28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3" t="s">
        <v>40</v>
      </c>
      <c r="L1" s="44"/>
    </row>
    <row r="2" spans="1:15" ht="12.75" thickTop="1" x14ac:dyDescent="0.15">
      <c r="A2" s="45" t="s">
        <v>0</v>
      </c>
      <c r="B2" s="46"/>
      <c r="C2" s="49" t="s">
        <v>7</v>
      </c>
      <c r="D2" s="50"/>
      <c r="E2" s="50"/>
      <c r="F2" s="50"/>
      <c r="G2" s="51" t="s">
        <v>0</v>
      </c>
      <c r="H2" s="46"/>
      <c r="I2" s="49" t="s">
        <v>7</v>
      </c>
      <c r="J2" s="50"/>
      <c r="K2" s="50"/>
      <c r="L2" s="53"/>
      <c r="M2" s="29"/>
    </row>
    <row r="3" spans="1:15" ht="12.75" thickBot="1" x14ac:dyDescent="0.2">
      <c r="A3" s="47"/>
      <c r="B3" s="48"/>
      <c r="C3" s="9" t="s">
        <v>1</v>
      </c>
      <c r="D3" s="9" t="s">
        <v>2</v>
      </c>
      <c r="E3" s="9" t="s">
        <v>3</v>
      </c>
      <c r="F3" s="10" t="s">
        <v>20</v>
      </c>
      <c r="G3" s="52"/>
      <c r="H3" s="48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1595</v>
      </c>
      <c r="D4" s="35">
        <v>1473</v>
      </c>
      <c r="E4" s="35">
        <v>1566</v>
      </c>
      <c r="F4" s="17">
        <f>SUM(D4:E4)</f>
        <v>3039</v>
      </c>
      <c r="G4" s="40" t="s">
        <v>18</v>
      </c>
      <c r="H4" s="27" t="s">
        <v>8</v>
      </c>
      <c r="I4" s="35">
        <v>1806</v>
      </c>
      <c r="J4" s="35">
        <v>1608</v>
      </c>
      <c r="K4" s="35">
        <v>1551</v>
      </c>
      <c r="L4" s="18">
        <f t="shared" ref="L4:L35" si="0">SUM(J4:K4)</f>
        <v>3159</v>
      </c>
      <c r="M4" s="2"/>
    </row>
    <row r="5" spans="1:15" ht="13.15" customHeight="1" x14ac:dyDescent="0.15">
      <c r="A5" s="13"/>
      <c r="B5" s="4" t="s">
        <v>4</v>
      </c>
      <c r="C5" s="7">
        <v>1828</v>
      </c>
      <c r="D5" s="7">
        <v>1663</v>
      </c>
      <c r="E5" s="7">
        <v>1758</v>
      </c>
      <c r="F5" s="20">
        <f t="shared" ref="F5:F44" si="1">SUM(D5:E5)</f>
        <v>3421</v>
      </c>
      <c r="G5" s="5"/>
      <c r="H5" s="4" t="s">
        <v>4</v>
      </c>
      <c r="I5" s="7">
        <v>1339</v>
      </c>
      <c r="J5" s="7">
        <v>1135</v>
      </c>
      <c r="K5" s="7">
        <v>1159</v>
      </c>
      <c r="L5" s="21">
        <f t="shared" si="0"/>
        <v>2294</v>
      </c>
      <c r="M5" s="2"/>
    </row>
    <row r="6" spans="1:15" ht="13.15" customHeight="1" x14ac:dyDescent="0.15">
      <c r="A6" s="13"/>
      <c r="B6" s="4" t="s">
        <v>10</v>
      </c>
      <c r="C6" s="7">
        <v>6100</v>
      </c>
      <c r="D6" s="7">
        <v>4757</v>
      </c>
      <c r="E6" s="7">
        <v>5373</v>
      </c>
      <c r="F6" s="20">
        <f t="shared" si="1"/>
        <v>10130</v>
      </c>
      <c r="G6" s="5"/>
      <c r="H6" s="4" t="s">
        <v>10</v>
      </c>
      <c r="I6" s="7">
        <v>1013</v>
      </c>
      <c r="J6" s="7">
        <v>866</v>
      </c>
      <c r="K6" s="7">
        <v>852</v>
      </c>
      <c r="L6" s="21">
        <f t="shared" si="0"/>
        <v>1718</v>
      </c>
      <c r="M6" s="2"/>
    </row>
    <row r="7" spans="1:15" ht="13.15" customHeight="1" x14ac:dyDescent="0.15">
      <c r="A7" s="13"/>
      <c r="B7" s="4" t="s">
        <v>11</v>
      </c>
      <c r="C7" s="7">
        <v>3424</v>
      </c>
      <c r="D7" s="7">
        <v>3043</v>
      </c>
      <c r="E7" s="7">
        <v>3276</v>
      </c>
      <c r="F7" s="20">
        <f t="shared" si="1"/>
        <v>6319</v>
      </c>
      <c r="G7" s="5"/>
      <c r="H7" s="4" t="s">
        <v>11</v>
      </c>
      <c r="I7" s="7">
        <v>1756</v>
      </c>
      <c r="J7" s="7">
        <v>1667</v>
      </c>
      <c r="K7" s="7">
        <v>1642</v>
      </c>
      <c r="L7" s="21">
        <f t="shared" si="0"/>
        <v>3309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1837</v>
      </c>
      <c r="D8" s="7">
        <v>1756</v>
      </c>
      <c r="E8" s="7">
        <v>2194</v>
      </c>
      <c r="F8" s="20">
        <f t="shared" si="1"/>
        <v>3950</v>
      </c>
      <c r="G8" s="5"/>
      <c r="H8" s="4" t="s">
        <v>12</v>
      </c>
      <c r="I8" s="7">
        <v>1467</v>
      </c>
      <c r="J8" s="7">
        <v>1374</v>
      </c>
      <c r="K8" s="7">
        <v>1371</v>
      </c>
      <c r="L8" s="21">
        <f t="shared" si="0"/>
        <v>2745</v>
      </c>
      <c r="M8" s="2"/>
    </row>
    <row r="9" spans="1:15" ht="13.15" customHeight="1" x14ac:dyDescent="0.15">
      <c r="A9" s="13"/>
      <c r="B9" s="4" t="s">
        <v>13</v>
      </c>
      <c r="C9" s="7">
        <v>2066</v>
      </c>
      <c r="D9" s="7">
        <v>2002</v>
      </c>
      <c r="E9" s="7">
        <v>2098</v>
      </c>
      <c r="F9" s="20">
        <f t="shared" si="1"/>
        <v>4100</v>
      </c>
      <c r="G9" s="5"/>
      <c r="H9" s="4" t="s">
        <v>13</v>
      </c>
      <c r="I9" s="7">
        <v>1581</v>
      </c>
      <c r="J9" s="7">
        <v>1470</v>
      </c>
      <c r="K9" s="7">
        <v>1627</v>
      </c>
      <c r="L9" s="21">
        <f t="shared" si="0"/>
        <v>3097</v>
      </c>
      <c r="M9" s="2"/>
    </row>
    <row r="10" spans="1:15" ht="13.15" customHeight="1" x14ac:dyDescent="0.15">
      <c r="A10" s="13"/>
      <c r="B10" s="4" t="s">
        <v>14</v>
      </c>
      <c r="C10" s="7">
        <v>2426</v>
      </c>
      <c r="D10" s="7">
        <v>2430</v>
      </c>
      <c r="E10" s="7">
        <v>2726</v>
      </c>
      <c r="F10" s="20">
        <f t="shared" si="1"/>
        <v>5156</v>
      </c>
      <c r="G10" s="5"/>
      <c r="H10" s="4" t="s">
        <v>14</v>
      </c>
      <c r="I10" s="7">
        <v>1419</v>
      </c>
      <c r="J10" s="7">
        <v>1423</v>
      </c>
      <c r="K10" s="7">
        <v>1503</v>
      </c>
      <c r="L10" s="21">
        <f t="shared" si="0"/>
        <v>2926</v>
      </c>
      <c r="M10" s="2"/>
    </row>
    <row r="11" spans="1:15" ht="13.15" customHeight="1" x14ac:dyDescent="0.15">
      <c r="A11" s="13"/>
      <c r="B11" s="4" t="s">
        <v>15</v>
      </c>
      <c r="C11" s="7">
        <v>1572</v>
      </c>
      <c r="D11" s="7">
        <v>1774</v>
      </c>
      <c r="E11" s="7">
        <v>1918</v>
      </c>
      <c r="F11" s="20">
        <f t="shared" si="1"/>
        <v>3692</v>
      </c>
      <c r="G11" s="5"/>
      <c r="H11" s="4" t="s">
        <v>15</v>
      </c>
      <c r="I11" s="7">
        <v>1591</v>
      </c>
      <c r="J11" s="7">
        <v>1681</v>
      </c>
      <c r="K11" s="7">
        <v>1825</v>
      </c>
      <c r="L11" s="21">
        <f t="shared" si="0"/>
        <v>3506</v>
      </c>
      <c r="M11" s="2"/>
    </row>
    <row r="12" spans="1:15" ht="13.15" customHeight="1" x14ac:dyDescent="0.15">
      <c r="A12" s="13"/>
      <c r="B12" s="4" t="s">
        <v>16</v>
      </c>
      <c r="C12" s="7">
        <v>1988</v>
      </c>
      <c r="D12" s="7">
        <v>2365</v>
      </c>
      <c r="E12" s="7">
        <v>2514</v>
      </c>
      <c r="F12" s="20">
        <f t="shared" si="1"/>
        <v>4879</v>
      </c>
      <c r="G12" s="5"/>
      <c r="H12" s="4" t="s">
        <v>16</v>
      </c>
      <c r="I12" s="7">
        <v>1491</v>
      </c>
      <c r="J12" s="7">
        <v>1532</v>
      </c>
      <c r="K12" s="7">
        <v>1603</v>
      </c>
      <c r="L12" s="21">
        <f t="shared" si="0"/>
        <v>3135</v>
      </c>
      <c r="M12" s="2"/>
    </row>
    <row r="13" spans="1:15" ht="13.15" customHeight="1" x14ac:dyDescent="0.15">
      <c r="A13" s="54" t="s">
        <v>5</v>
      </c>
      <c r="B13" s="55"/>
      <c r="C13" s="22">
        <f>SUM(C4:C12)</f>
        <v>22836</v>
      </c>
      <c r="D13" s="22">
        <f>SUM(D4:D12)</f>
        <v>21263</v>
      </c>
      <c r="E13" s="22">
        <f>SUM(E4:E12)</f>
        <v>23423</v>
      </c>
      <c r="F13" s="23">
        <f t="shared" si="1"/>
        <v>44686</v>
      </c>
      <c r="G13" s="56" t="s">
        <v>5</v>
      </c>
      <c r="H13" s="55"/>
      <c r="I13" s="22">
        <f>SUM(I4:I12)</f>
        <v>13463</v>
      </c>
      <c r="J13" s="22">
        <f>SUM(J4:J12)</f>
        <v>12756</v>
      </c>
      <c r="K13" s="22">
        <f>SUM(K4:K12)</f>
        <v>13133</v>
      </c>
      <c r="L13" s="24">
        <f t="shared" si="0"/>
        <v>25889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1110</v>
      </c>
      <c r="D14" s="7">
        <v>1007</v>
      </c>
      <c r="E14" s="7">
        <v>1076</v>
      </c>
      <c r="F14" s="20">
        <f t="shared" si="1"/>
        <v>2083</v>
      </c>
      <c r="G14" s="3" t="s">
        <v>21</v>
      </c>
      <c r="H14" s="4" t="s">
        <v>8</v>
      </c>
      <c r="I14" s="7">
        <v>1792</v>
      </c>
      <c r="J14" s="7">
        <v>1966</v>
      </c>
      <c r="K14" s="7">
        <v>1875</v>
      </c>
      <c r="L14" s="21">
        <f t="shared" si="0"/>
        <v>3841</v>
      </c>
      <c r="M14" s="2"/>
    </row>
    <row r="15" spans="1:15" ht="13.15" customHeight="1" x14ac:dyDescent="0.15">
      <c r="A15" s="13"/>
      <c r="B15" s="6" t="s">
        <v>4</v>
      </c>
      <c r="C15" s="7">
        <v>2046</v>
      </c>
      <c r="D15" s="7">
        <v>1845</v>
      </c>
      <c r="E15" s="7">
        <v>2014</v>
      </c>
      <c r="F15" s="20">
        <f t="shared" si="1"/>
        <v>3859</v>
      </c>
      <c r="G15" s="5"/>
      <c r="H15" s="4" t="s">
        <v>4</v>
      </c>
      <c r="I15" s="7">
        <v>1124</v>
      </c>
      <c r="J15" s="7">
        <v>1253</v>
      </c>
      <c r="K15" s="7">
        <v>1332</v>
      </c>
      <c r="L15" s="21">
        <f t="shared" si="0"/>
        <v>2585</v>
      </c>
      <c r="M15" s="2"/>
    </row>
    <row r="16" spans="1:15" ht="13.15" customHeight="1" x14ac:dyDescent="0.15">
      <c r="A16" s="13"/>
      <c r="B16" s="6" t="s">
        <v>10</v>
      </c>
      <c r="C16" s="7">
        <v>1087</v>
      </c>
      <c r="D16" s="7">
        <v>1186</v>
      </c>
      <c r="E16" s="7">
        <v>1085</v>
      </c>
      <c r="F16" s="20">
        <f t="shared" si="1"/>
        <v>2271</v>
      </c>
      <c r="G16" s="5"/>
      <c r="H16" s="4" t="s">
        <v>10</v>
      </c>
      <c r="I16" s="7">
        <v>1053</v>
      </c>
      <c r="J16" s="7">
        <v>1030</v>
      </c>
      <c r="K16" s="7">
        <v>1157</v>
      </c>
      <c r="L16" s="21">
        <f t="shared" si="0"/>
        <v>2187</v>
      </c>
      <c r="M16" s="2"/>
    </row>
    <row r="17" spans="1:13" ht="13.15" customHeight="1" x14ac:dyDescent="0.15">
      <c r="A17" s="13"/>
      <c r="B17" s="6" t="s">
        <v>11</v>
      </c>
      <c r="C17" s="7">
        <v>1567</v>
      </c>
      <c r="D17" s="7">
        <v>1654</v>
      </c>
      <c r="E17" s="7">
        <v>1736</v>
      </c>
      <c r="F17" s="20">
        <f t="shared" si="1"/>
        <v>3390</v>
      </c>
      <c r="G17" s="5"/>
      <c r="H17" s="4" t="s">
        <v>11</v>
      </c>
      <c r="I17" s="7">
        <v>1484</v>
      </c>
      <c r="J17" s="7">
        <v>1553</v>
      </c>
      <c r="K17" s="7">
        <v>1539</v>
      </c>
      <c r="L17" s="21">
        <f t="shared" si="0"/>
        <v>3092</v>
      </c>
      <c r="M17" s="2"/>
    </row>
    <row r="18" spans="1:13" ht="13.15" customHeight="1" x14ac:dyDescent="0.15">
      <c r="A18" s="13"/>
      <c r="B18" s="6" t="s">
        <v>12</v>
      </c>
      <c r="C18" s="7">
        <v>1393</v>
      </c>
      <c r="D18" s="7">
        <v>1376</v>
      </c>
      <c r="E18" s="7">
        <v>1391</v>
      </c>
      <c r="F18" s="20">
        <f t="shared" si="1"/>
        <v>2767</v>
      </c>
      <c r="G18" s="5"/>
      <c r="H18" s="4" t="s">
        <v>12</v>
      </c>
      <c r="I18" s="7">
        <v>489</v>
      </c>
      <c r="J18" s="7">
        <v>473</v>
      </c>
      <c r="K18" s="7">
        <v>521</v>
      </c>
      <c r="L18" s="21">
        <f t="shared" si="0"/>
        <v>994</v>
      </c>
      <c r="M18" s="2"/>
    </row>
    <row r="19" spans="1:13" ht="13.15" customHeight="1" x14ac:dyDescent="0.15">
      <c r="A19" s="13"/>
      <c r="B19" s="6" t="s">
        <v>13</v>
      </c>
      <c r="C19" s="7">
        <v>2888</v>
      </c>
      <c r="D19" s="7">
        <v>3172</v>
      </c>
      <c r="E19" s="7">
        <v>3354</v>
      </c>
      <c r="F19" s="20">
        <f t="shared" si="1"/>
        <v>6526</v>
      </c>
      <c r="G19" s="56" t="s">
        <v>5</v>
      </c>
      <c r="H19" s="55"/>
      <c r="I19" s="22">
        <f>SUM(I14:I18)</f>
        <v>5942</v>
      </c>
      <c r="J19" s="22">
        <f>SUM(J14:J18)</f>
        <v>6275</v>
      </c>
      <c r="K19" s="22">
        <f>SUM(K14:K18)</f>
        <v>6424</v>
      </c>
      <c r="L19" s="24">
        <f t="shared" si="0"/>
        <v>12699</v>
      </c>
      <c r="M19" s="31"/>
    </row>
    <row r="20" spans="1:13" ht="13.15" customHeight="1" x14ac:dyDescent="0.15">
      <c r="A20" s="13"/>
      <c r="B20" s="6" t="s">
        <v>14</v>
      </c>
      <c r="C20" s="7">
        <v>873</v>
      </c>
      <c r="D20" s="7">
        <v>940</v>
      </c>
      <c r="E20" s="7">
        <v>888</v>
      </c>
      <c r="F20" s="20">
        <f t="shared" si="1"/>
        <v>1828</v>
      </c>
      <c r="G20" s="5" t="s">
        <v>19</v>
      </c>
      <c r="H20" s="6" t="s">
        <v>8</v>
      </c>
      <c r="I20" s="7">
        <v>810</v>
      </c>
      <c r="J20" s="7">
        <v>851</v>
      </c>
      <c r="K20" s="7">
        <v>868</v>
      </c>
      <c r="L20" s="21">
        <f t="shared" si="0"/>
        <v>1719</v>
      </c>
      <c r="M20" s="2"/>
    </row>
    <row r="21" spans="1:13" ht="13.15" customHeight="1" x14ac:dyDescent="0.15">
      <c r="A21" s="54" t="s">
        <v>5</v>
      </c>
      <c r="B21" s="55"/>
      <c r="C21" s="22">
        <f>SUM(C14:C20)</f>
        <v>10964</v>
      </c>
      <c r="D21" s="22">
        <f>SUM(D14:D20)</f>
        <v>11180</v>
      </c>
      <c r="E21" s="22">
        <f>SUM(E14:E20)</f>
        <v>11544</v>
      </c>
      <c r="F21" s="23">
        <f t="shared" si="1"/>
        <v>22724</v>
      </c>
      <c r="G21" s="5"/>
      <c r="H21" s="6" t="s">
        <v>4</v>
      </c>
      <c r="I21" s="7">
        <v>2096</v>
      </c>
      <c r="J21" s="7">
        <v>2212</v>
      </c>
      <c r="K21" s="7">
        <v>1926</v>
      </c>
      <c r="L21" s="21">
        <f t="shared" si="0"/>
        <v>4138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2723</v>
      </c>
      <c r="D22" s="7">
        <v>2306</v>
      </c>
      <c r="E22" s="7">
        <v>2498</v>
      </c>
      <c r="F22" s="20">
        <f t="shared" si="1"/>
        <v>4804</v>
      </c>
      <c r="G22" s="5"/>
      <c r="H22" s="6" t="s">
        <v>10</v>
      </c>
      <c r="I22" s="7">
        <v>1134</v>
      </c>
      <c r="J22" s="7">
        <v>1125</v>
      </c>
      <c r="K22" s="7">
        <v>1025</v>
      </c>
      <c r="L22" s="21">
        <f t="shared" si="0"/>
        <v>2150</v>
      </c>
      <c r="M22" s="2"/>
    </row>
    <row r="23" spans="1:13" ht="13.15" customHeight="1" x14ac:dyDescent="0.15">
      <c r="A23" s="13"/>
      <c r="B23" s="6" t="s">
        <v>4</v>
      </c>
      <c r="C23" s="7">
        <v>2117</v>
      </c>
      <c r="D23" s="7">
        <v>1590</v>
      </c>
      <c r="E23" s="7">
        <v>1852</v>
      </c>
      <c r="F23" s="20">
        <f t="shared" si="1"/>
        <v>3442</v>
      </c>
      <c r="G23" s="56" t="s">
        <v>5</v>
      </c>
      <c r="H23" s="55"/>
      <c r="I23" s="22">
        <f>SUM(I20:I22)</f>
        <v>4040</v>
      </c>
      <c r="J23" s="22">
        <f>SUM(J20:J22)</f>
        <v>4188</v>
      </c>
      <c r="K23" s="22">
        <f>SUM(K20:K22)</f>
        <v>3819</v>
      </c>
      <c r="L23" s="24">
        <f t="shared" si="0"/>
        <v>8007</v>
      </c>
      <c r="M23" s="31"/>
    </row>
    <row r="24" spans="1:13" ht="13.15" customHeight="1" x14ac:dyDescent="0.15">
      <c r="A24" s="13"/>
      <c r="B24" s="6" t="s">
        <v>10</v>
      </c>
      <c r="C24" s="7">
        <v>1306</v>
      </c>
      <c r="D24" s="7">
        <v>1107</v>
      </c>
      <c r="E24" s="7">
        <v>1268</v>
      </c>
      <c r="F24" s="20">
        <f t="shared" si="1"/>
        <v>2375</v>
      </c>
      <c r="G24" s="5" t="s">
        <v>22</v>
      </c>
      <c r="H24" s="6" t="s">
        <v>8</v>
      </c>
      <c r="I24" s="7">
        <v>585</v>
      </c>
      <c r="J24" s="7">
        <v>549</v>
      </c>
      <c r="K24" s="7">
        <v>600</v>
      </c>
      <c r="L24" s="21">
        <f t="shared" si="0"/>
        <v>1149</v>
      </c>
      <c r="M24" s="2"/>
    </row>
    <row r="25" spans="1:13" ht="13.15" customHeight="1" x14ac:dyDescent="0.15">
      <c r="A25" s="13"/>
      <c r="B25" s="6" t="s">
        <v>11</v>
      </c>
      <c r="C25" s="7">
        <v>1139</v>
      </c>
      <c r="D25" s="7">
        <v>1057</v>
      </c>
      <c r="E25" s="7">
        <v>1074</v>
      </c>
      <c r="F25" s="20">
        <f t="shared" si="1"/>
        <v>2131</v>
      </c>
      <c r="G25" s="5"/>
      <c r="H25" s="6" t="s">
        <v>4</v>
      </c>
      <c r="I25" s="7">
        <v>1217</v>
      </c>
      <c r="J25" s="7">
        <v>1241</v>
      </c>
      <c r="K25" s="7">
        <v>1228</v>
      </c>
      <c r="L25" s="21">
        <f t="shared" si="0"/>
        <v>2469</v>
      </c>
      <c r="M25" s="2"/>
    </row>
    <row r="26" spans="1:13" ht="13.15" customHeight="1" x14ac:dyDescent="0.15">
      <c r="A26" s="13"/>
      <c r="B26" s="6" t="s">
        <v>12</v>
      </c>
      <c r="C26" s="7">
        <v>1732</v>
      </c>
      <c r="D26" s="7">
        <v>1649</v>
      </c>
      <c r="E26" s="7">
        <v>1681</v>
      </c>
      <c r="F26" s="20">
        <f t="shared" si="1"/>
        <v>3330</v>
      </c>
      <c r="G26" s="5"/>
      <c r="H26" s="6" t="s">
        <v>10</v>
      </c>
      <c r="I26" s="7">
        <v>1018</v>
      </c>
      <c r="J26" s="7">
        <v>1174</v>
      </c>
      <c r="K26" s="7">
        <v>1153</v>
      </c>
      <c r="L26" s="21">
        <f t="shared" si="0"/>
        <v>2327</v>
      </c>
      <c r="M26" s="2"/>
    </row>
    <row r="27" spans="1:13" ht="13.15" customHeight="1" x14ac:dyDescent="0.15">
      <c r="A27" s="54" t="s">
        <v>5</v>
      </c>
      <c r="B27" s="55"/>
      <c r="C27" s="22">
        <f>SUM(C22:C26)</f>
        <v>9017</v>
      </c>
      <c r="D27" s="22">
        <f>SUM(D22:D26)</f>
        <v>7709</v>
      </c>
      <c r="E27" s="22">
        <f>SUM(E22:E26)</f>
        <v>8373</v>
      </c>
      <c r="F27" s="23">
        <f t="shared" si="1"/>
        <v>16082</v>
      </c>
      <c r="G27" s="5"/>
      <c r="H27" s="6" t="s">
        <v>11</v>
      </c>
      <c r="I27" s="7">
        <v>275</v>
      </c>
      <c r="J27" s="7">
        <v>336</v>
      </c>
      <c r="K27" s="7">
        <v>284</v>
      </c>
      <c r="L27" s="21">
        <f t="shared" si="0"/>
        <v>620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2169</v>
      </c>
      <c r="D28" s="7">
        <v>2041</v>
      </c>
      <c r="E28" s="7">
        <v>2230</v>
      </c>
      <c r="F28" s="20">
        <f t="shared" si="1"/>
        <v>4271</v>
      </c>
      <c r="G28" s="56" t="s">
        <v>5</v>
      </c>
      <c r="H28" s="55"/>
      <c r="I28" s="22">
        <f>SUM(I24:I27)</f>
        <v>3095</v>
      </c>
      <c r="J28" s="22">
        <f>SUM(J24:J27)</f>
        <v>3300</v>
      </c>
      <c r="K28" s="22">
        <f>SUM(K24:K27)</f>
        <v>3265</v>
      </c>
      <c r="L28" s="24">
        <f t="shared" si="0"/>
        <v>6565</v>
      </c>
      <c r="M28" s="31"/>
    </row>
    <row r="29" spans="1:13" ht="13.15" customHeight="1" x14ac:dyDescent="0.15">
      <c r="A29" s="13"/>
      <c r="B29" s="6" t="s">
        <v>4</v>
      </c>
      <c r="C29" s="7">
        <v>1479</v>
      </c>
      <c r="D29" s="7">
        <v>1515</v>
      </c>
      <c r="E29" s="7">
        <v>1565</v>
      </c>
      <c r="F29" s="20">
        <f t="shared" si="1"/>
        <v>3080</v>
      </c>
      <c r="G29" s="5" t="s">
        <v>23</v>
      </c>
      <c r="H29" s="6" t="s">
        <v>8</v>
      </c>
      <c r="I29" s="7">
        <v>1335</v>
      </c>
      <c r="J29" s="7">
        <v>1462</v>
      </c>
      <c r="K29" s="7">
        <v>1410</v>
      </c>
      <c r="L29" s="21">
        <f t="shared" si="0"/>
        <v>2872</v>
      </c>
      <c r="M29" s="2"/>
    </row>
    <row r="30" spans="1:13" ht="13.15" customHeight="1" x14ac:dyDescent="0.15">
      <c r="A30" s="13"/>
      <c r="B30" s="6" t="s">
        <v>10</v>
      </c>
      <c r="C30" s="7">
        <v>1498</v>
      </c>
      <c r="D30" s="7">
        <v>1506</v>
      </c>
      <c r="E30" s="7">
        <v>1604</v>
      </c>
      <c r="F30" s="20">
        <f t="shared" si="1"/>
        <v>3110</v>
      </c>
      <c r="G30" s="5"/>
      <c r="H30" s="6" t="s">
        <v>4</v>
      </c>
      <c r="I30" s="7">
        <v>956</v>
      </c>
      <c r="J30" s="7">
        <v>1000</v>
      </c>
      <c r="K30" s="7">
        <v>975</v>
      </c>
      <c r="L30" s="21">
        <f t="shared" si="0"/>
        <v>1975</v>
      </c>
      <c r="M30" s="2"/>
    </row>
    <row r="31" spans="1:13" ht="13.15" customHeight="1" x14ac:dyDescent="0.15">
      <c r="A31" s="13"/>
      <c r="B31" s="6" t="s">
        <v>11</v>
      </c>
      <c r="C31" s="7">
        <v>1946</v>
      </c>
      <c r="D31" s="7">
        <v>2012</v>
      </c>
      <c r="E31" s="7">
        <v>2124</v>
      </c>
      <c r="F31" s="20">
        <f t="shared" si="1"/>
        <v>4136</v>
      </c>
      <c r="G31" s="5"/>
      <c r="H31" s="6" t="s">
        <v>10</v>
      </c>
      <c r="I31" s="7">
        <v>1094</v>
      </c>
      <c r="J31" s="7">
        <v>891</v>
      </c>
      <c r="K31" s="7">
        <v>1040</v>
      </c>
      <c r="L31" s="21">
        <f t="shared" si="0"/>
        <v>1931</v>
      </c>
      <c r="M31" s="2"/>
    </row>
    <row r="32" spans="1:13" ht="13.15" customHeight="1" x14ac:dyDescent="0.15">
      <c r="A32" s="54" t="s">
        <v>5</v>
      </c>
      <c r="B32" s="55"/>
      <c r="C32" s="22">
        <f>SUM(C28:C31)</f>
        <v>7092</v>
      </c>
      <c r="D32" s="22">
        <f>SUM(D28:D31)</f>
        <v>7074</v>
      </c>
      <c r="E32" s="22">
        <f>SUM(E28:E31)</f>
        <v>7523</v>
      </c>
      <c r="F32" s="23">
        <f t="shared" si="1"/>
        <v>14597</v>
      </c>
      <c r="G32" s="5"/>
      <c r="H32" s="6" t="s">
        <v>11</v>
      </c>
      <c r="I32" s="7">
        <v>1380</v>
      </c>
      <c r="J32" s="7">
        <v>1471</v>
      </c>
      <c r="K32" s="7">
        <v>1556</v>
      </c>
      <c r="L32" s="21">
        <f t="shared" si="0"/>
        <v>3027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724</v>
      </c>
      <c r="D33" s="7">
        <v>768</v>
      </c>
      <c r="E33" s="7">
        <v>811</v>
      </c>
      <c r="F33" s="20">
        <f t="shared" si="1"/>
        <v>1579</v>
      </c>
      <c r="G33" s="5"/>
      <c r="H33" s="6" t="s">
        <v>12</v>
      </c>
      <c r="I33" s="7">
        <v>876</v>
      </c>
      <c r="J33" s="7">
        <v>1041</v>
      </c>
      <c r="K33" s="7">
        <v>1056</v>
      </c>
      <c r="L33" s="21">
        <f t="shared" si="0"/>
        <v>2097</v>
      </c>
      <c r="M33" s="2"/>
    </row>
    <row r="34" spans="1:13" ht="13.15" customHeight="1" x14ac:dyDescent="0.15">
      <c r="A34" s="13"/>
      <c r="B34" s="6" t="s">
        <v>4</v>
      </c>
      <c r="C34" s="7">
        <v>920</v>
      </c>
      <c r="D34" s="7">
        <v>1022</v>
      </c>
      <c r="E34" s="7">
        <v>1031</v>
      </c>
      <c r="F34" s="20">
        <f t="shared" si="1"/>
        <v>2053</v>
      </c>
      <c r="G34" s="5"/>
      <c r="H34" s="6" t="s">
        <v>13</v>
      </c>
      <c r="I34" s="7">
        <v>773</v>
      </c>
      <c r="J34" s="7">
        <v>785</v>
      </c>
      <c r="K34" s="7">
        <v>765</v>
      </c>
      <c r="L34" s="21">
        <f t="shared" si="0"/>
        <v>1550</v>
      </c>
      <c r="M34" s="2"/>
    </row>
    <row r="35" spans="1:13" ht="13.15" customHeight="1" x14ac:dyDescent="0.15">
      <c r="A35" s="13"/>
      <c r="B35" s="6" t="s">
        <v>10</v>
      </c>
      <c r="C35" s="7">
        <v>893</v>
      </c>
      <c r="D35" s="7">
        <v>1015</v>
      </c>
      <c r="E35" s="7">
        <v>970</v>
      </c>
      <c r="F35" s="20">
        <f t="shared" si="1"/>
        <v>1985</v>
      </c>
      <c r="G35" s="56" t="s">
        <v>5</v>
      </c>
      <c r="H35" s="55"/>
      <c r="I35" s="22">
        <f>SUM(I29:I34)</f>
        <v>6414</v>
      </c>
      <c r="J35" s="22">
        <f>SUM(J29:J34)</f>
        <v>6650</v>
      </c>
      <c r="K35" s="22">
        <f>SUM(K29:K34)</f>
        <v>6802</v>
      </c>
      <c r="L35" s="24">
        <f t="shared" si="0"/>
        <v>13452</v>
      </c>
      <c r="M35" s="31"/>
    </row>
    <row r="36" spans="1:13" ht="13.15" customHeight="1" x14ac:dyDescent="0.15">
      <c r="A36" s="13"/>
      <c r="B36" s="6" t="s">
        <v>11</v>
      </c>
      <c r="C36" s="7">
        <v>1029</v>
      </c>
      <c r="D36" s="7">
        <v>1001</v>
      </c>
      <c r="E36" s="7">
        <v>983</v>
      </c>
      <c r="F36" s="20">
        <f t="shared" si="1"/>
        <v>1984</v>
      </c>
      <c r="G36" s="57"/>
      <c r="H36" s="58"/>
      <c r="I36" s="19"/>
      <c r="J36" s="19"/>
      <c r="K36" s="19"/>
      <c r="L36" s="21"/>
      <c r="M36" s="2"/>
    </row>
    <row r="37" spans="1:13" ht="13.15" customHeight="1" x14ac:dyDescent="0.15">
      <c r="A37" s="54" t="s">
        <v>5</v>
      </c>
      <c r="B37" s="55"/>
      <c r="C37" s="22">
        <f>SUM(C33:C36)</f>
        <v>3566</v>
      </c>
      <c r="D37" s="22">
        <f>SUM(D33:D36)</f>
        <v>3806</v>
      </c>
      <c r="E37" s="22">
        <f>SUM(E33:E36)</f>
        <v>3795</v>
      </c>
      <c r="F37" s="23">
        <f t="shared" si="1"/>
        <v>7601</v>
      </c>
      <c r="G37" s="59" t="s">
        <v>6</v>
      </c>
      <c r="H37" s="60"/>
      <c r="I37" s="37">
        <f>C13+C21+C27+C32+C37+C44+I13+I19+I23+I28+I35</f>
        <v>94921</v>
      </c>
      <c r="J37" s="37">
        <f>D13+D21+D27+D32+D37+D44+J13+J19+J23+J28+J35</f>
        <v>92239</v>
      </c>
      <c r="K37" s="37">
        <f>E13+E21+E27+E32+E37+E44+K13+K19+K23+K28+K35</f>
        <v>96301</v>
      </c>
      <c r="L37" s="38">
        <f>SUM(J37:K37)</f>
        <v>188540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1047</v>
      </c>
      <c r="D38" s="7">
        <v>1075</v>
      </c>
      <c r="E38" s="7">
        <v>1074</v>
      </c>
      <c r="F38" s="20">
        <f t="shared" si="1"/>
        <v>2149</v>
      </c>
      <c r="G38" s="61"/>
      <c r="H38" s="62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748</v>
      </c>
      <c r="D39" s="7">
        <v>756</v>
      </c>
      <c r="E39" s="7">
        <v>811</v>
      </c>
      <c r="F39" s="20">
        <f t="shared" si="1"/>
        <v>1567</v>
      </c>
      <c r="G39" s="63" t="s">
        <v>29</v>
      </c>
      <c r="H39" s="58"/>
      <c r="I39" s="7">
        <v>113</v>
      </c>
      <c r="J39" s="7">
        <v>81</v>
      </c>
      <c r="K39" s="7">
        <v>27</v>
      </c>
      <c r="L39" s="39">
        <f>SUM(J39:K39)</f>
        <v>108</v>
      </c>
      <c r="M39" s="32"/>
    </row>
    <row r="40" spans="1:13" ht="13.15" customHeight="1" x14ac:dyDescent="0.15">
      <c r="A40" s="13"/>
      <c r="B40" s="6" t="s">
        <v>10</v>
      </c>
      <c r="C40" s="7">
        <v>1067</v>
      </c>
      <c r="D40" s="7">
        <v>1042</v>
      </c>
      <c r="E40" s="7">
        <v>1056</v>
      </c>
      <c r="F40" s="20">
        <f t="shared" si="1"/>
        <v>2098</v>
      </c>
      <c r="G40" s="63"/>
      <c r="H40" s="6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1639</v>
      </c>
      <c r="D41" s="7">
        <v>1608</v>
      </c>
      <c r="E41" s="7">
        <v>1738</v>
      </c>
      <c r="F41" s="20">
        <f t="shared" si="1"/>
        <v>3346</v>
      </c>
      <c r="G41" s="63" t="s">
        <v>28</v>
      </c>
      <c r="H41" s="64"/>
      <c r="I41" s="7">
        <f>I37-93846</f>
        <v>1075</v>
      </c>
      <c r="J41" s="7">
        <f>J37-91737</f>
        <v>502</v>
      </c>
      <c r="K41" s="7">
        <f>K37-95691</f>
        <v>610</v>
      </c>
      <c r="L41" s="39">
        <f>SUM(J41:K41)</f>
        <v>1112</v>
      </c>
      <c r="M41" s="31"/>
    </row>
    <row r="42" spans="1:13" ht="13.15" customHeight="1" x14ac:dyDescent="0.15">
      <c r="A42" s="13"/>
      <c r="B42" s="6" t="s">
        <v>12</v>
      </c>
      <c r="C42" s="7">
        <v>1386</v>
      </c>
      <c r="D42" s="7">
        <v>1282</v>
      </c>
      <c r="E42" s="7">
        <v>1351</v>
      </c>
      <c r="F42" s="20">
        <f t="shared" si="1"/>
        <v>2633</v>
      </c>
      <c r="G42" s="57"/>
      <c r="H42" s="58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2605</v>
      </c>
      <c r="D43" s="7">
        <v>2275</v>
      </c>
      <c r="E43" s="7">
        <v>2170</v>
      </c>
      <c r="F43" s="20">
        <f t="shared" si="1"/>
        <v>4445</v>
      </c>
      <c r="G43" s="57"/>
      <c r="H43" s="58"/>
      <c r="I43" s="7"/>
      <c r="J43" s="7"/>
      <c r="K43" s="7"/>
      <c r="L43" s="14"/>
      <c r="M43" s="33"/>
    </row>
    <row r="44" spans="1:13" ht="13.15" customHeight="1" thickBot="1" x14ac:dyDescent="0.2">
      <c r="A44" s="65" t="s">
        <v>5</v>
      </c>
      <c r="B44" s="66"/>
      <c r="C44" s="25">
        <f>SUM(C38:C43)</f>
        <v>8492</v>
      </c>
      <c r="D44" s="25">
        <f>SUM(D38:D43)</f>
        <v>8038</v>
      </c>
      <c r="E44" s="25">
        <f>SUM(E38:E43)</f>
        <v>8200</v>
      </c>
      <c r="F44" s="26">
        <f t="shared" si="1"/>
        <v>16238</v>
      </c>
      <c r="G44" s="67"/>
      <c r="H44" s="68"/>
      <c r="I44" s="15"/>
      <c r="J44" s="15"/>
      <c r="K44" s="15"/>
      <c r="L44" s="16"/>
      <c r="M44" s="32"/>
    </row>
    <row r="45" spans="1:13" ht="12.75" thickTop="1" x14ac:dyDescent="0.15"/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4:L3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45"/>
  <sheetViews>
    <sheetView view="pageBreakPreview" zoomScaleNormal="100" zoomScaleSheetLayoutView="100" workbookViewId="0">
      <selection activeCell="P30" sqref="P30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3" t="s">
        <v>39</v>
      </c>
      <c r="L1" s="44"/>
    </row>
    <row r="2" spans="1:15" ht="12.75" thickTop="1" x14ac:dyDescent="0.15">
      <c r="A2" s="45" t="s">
        <v>0</v>
      </c>
      <c r="B2" s="46"/>
      <c r="C2" s="49" t="s">
        <v>7</v>
      </c>
      <c r="D2" s="50"/>
      <c r="E2" s="50"/>
      <c r="F2" s="50"/>
      <c r="G2" s="51" t="s">
        <v>0</v>
      </c>
      <c r="H2" s="46"/>
      <c r="I2" s="49" t="s">
        <v>7</v>
      </c>
      <c r="J2" s="50"/>
      <c r="K2" s="50"/>
      <c r="L2" s="53"/>
      <c r="M2" s="29"/>
    </row>
    <row r="3" spans="1:15" ht="12.75" thickBot="1" x14ac:dyDescent="0.2">
      <c r="A3" s="47"/>
      <c r="B3" s="48"/>
      <c r="C3" s="9" t="s">
        <v>1</v>
      </c>
      <c r="D3" s="9" t="s">
        <v>2</v>
      </c>
      <c r="E3" s="9" t="s">
        <v>3</v>
      </c>
      <c r="F3" s="10" t="s">
        <v>20</v>
      </c>
      <c r="G3" s="52"/>
      <c r="H3" s="48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1600</v>
      </c>
      <c r="D4" s="35">
        <v>1473</v>
      </c>
      <c r="E4" s="35">
        <v>1569</v>
      </c>
      <c r="F4" s="17">
        <f>SUM(D4:E4)</f>
        <v>3042</v>
      </c>
      <c r="G4" s="40" t="s">
        <v>18</v>
      </c>
      <c r="H4" s="27" t="s">
        <v>8</v>
      </c>
      <c r="I4" s="35">
        <v>1798</v>
      </c>
      <c r="J4" s="35">
        <v>1605</v>
      </c>
      <c r="K4" s="35">
        <v>1555</v>
      </c>
      <c r="L4" s="18">
        <f t="shared" ref="L4:L35" si="0">SUM(J4:K4)</f>
        <v>3160</v>
      </c>
      <c r="M4" s="2"/>
    </row>
    <row r="5" spans="1:15" ht="13.15" customHeight="1" x14ac:dyDescent="0.15">
      <c r="A5" s="13"/>
      <c r="B5" s="4" t="s">
        <v>4</v>
      </c>
      <c r="C5" s="7">
        <v>1832</v>
      </c>
      <c r="D5" s="7">
        <v>1663</v>
      </c>
      <c r="E5" s="7">
        <v>1750</v>
      </c>
      <c r="F5" s="20">
        <f t="shared" ref="F5:F44" si="1">SUM(D5:E5)</f>
        <v>3413</v>
      </c>
      <c r="G5" s="5"/>
      <c r="H5" s="4" t="s">
        <v>4</v>
      </c>
      <c r="I5" s="7">
        <v>1336</v>
      </c>
      <c r="J5" s="7">
        <v>1134</v>
      </c>
      <c r="K5" s="7">
        <v>1159</v>
      </c>
      <c r="L5" s="21">
        <f t="shared" si="0"/>
        <v>2293</v>
      </c>
      <c r="M5" s="2"/>
    </row>
    <row r="6" spans="1:15" ht="13.15" customHeight="1" x14ac:dyDescent="0.15">
      <c r="A6" s="13"/>
      <c r="B6" s="4" t="s">
        <v>10</v>
      </c>
      <c r="C6" s="7">
        <v>6129</v>
      </c>
      <c r="D6" s="7">
        <v>4761</v>
      </c>
      <c r="E6" s="7">
        <v>5405</v>
      </c>
      <c r="F6" s="20">
        <f t="shared" si="1"/>
        <v>10166</v>
      </c>
      <c r="G6" s="5"/>
      <c r="H6" s="4" t="s">
        <v>10</v>
      </c>
      <c r="I6" s="7">
        <v>996</v>
      </c>
      <c r="J6" s="7">
        <v>858</v>
      </c>
      <c r="K6" s="7">
        <v>844</v>
      </c>
      <c r="L6" s="21">
        <f t="shared" si="0"/>
        <v>1702</v>
      </c>
      <c r="M6" s="2"/>
    </row>
    <row r="7" spans="1:15" ht="13.15" customHeight="1" x14ac:dyDescent="0.15">
      <c r="A7" s="13"/>
      <c r="B7" s="4" t="s">
        <v>11</v>
      </c>
      <c r="C7" s="7">
        <v>3410</v>
      </c>
      <c r="D7" s="7">
        <v>3021</v>
      </c>
      <c r="E7" s="7">
        <v>3261</v>
      </c>
      <c r="F7" s="20">
        <f t="shared" si="1"/>
        <v>6282</v>
      </c>
      <c r="G7" s="5"/>
      <c r="H7" s="4" t="s">
        <v>11</v>
      </c>
      <c r="I7" s="7">
        <v>1759</v>
      </c>
      <c r="J7" s="7">
        <v>1670</v>
      </c>
      <c r="K7" s="7">
        <v>1644</v>
      </c>
      <c r="L7" s="21">
        <f t="shared" si="0"/>
        <v>3314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1829</v>
      </c>
      <c r="D8" s="7">
        <v>1751</v>
      </c>
      <c r="E8" s="7">
        <v>2197</v>
      </c>
      <c r="F8" s="20">
        <f t="shared" si="1"/>
        <v>3948</v>
      </c>
      <c r="G8" s="5"/>
      <c r="H8" s="4" t="s">
        <v>12</v>
      </c>
      <c r="I8" s="7">
        <v>1467</v>
      </c>
      <c r="J8" s="7">
        <v>1373</v>
      </c>
      <c r="K8" s="7">
        <v>1376</v>
      </c>
      <c r="L8" s="21">
        <f t="shared" si="0"/>
        <v>2749</v>
      </c>
      <c r="M8" s="2"/>
    </row>
    <row r="9" spans="1:15" ht="13.15" customHeight="1" x14ac:dyDescent="0.15">
      <c r="A9" s="13"/>
      <c r="B9" s="4" t="s">
        <v>13</v>
      </c>
      <c r="C9" s="7">
        <v>2057</v>
      </c>
      <c r="D9" s="7">
        <v>1984</v>
      </c>
      <c r="E9" s="7">
        <v>2094</v>
      </c>
      <c r="F9" s="20">
        <f t="shared" si="1"/>
        <v>4078</v>
      </c>
      <c r="G9" s="5"/>
      <c r="H9" s="4" t="s">
        <v>13</v>
      </c>
      <c r="I9" s="7">
        <v>1581</v>
      </c>
      <c r="J9" s="7">
        <v>1467</v>
      </c>
      <c r="K9" s="7">
        <v>1622</v>
      </c>
      <c r="L9" s="21">
        <f t="shared" si="0"/>
        <v>3089</v>
      </c>
      <c r="M9" s="2"/>
    </row>
    <row r="10" spans="1:15" ht="13.15" customHeight="1" x14ac:dyDescent="0.15">
      <c r="A10" s="13"/>
      <c r="B10" s="4" t="s">
        <v>14</v>
      </c>
      <c r="C10" s="7">
        <v>2426</v>
      </c>
      <c r="D10" s="7">
        <v>2424</v>
      </c>
      <c r="E10" s="7">
        <v>2724</v>
      </c>
      <c r="F10" s="20">
        <f t="shared" si="1"/>
        <v>5148</v>
      </c>
      <c r="G10" s="5"/>
      <c r="H10" s="4" t="s">
        <v>14</v>
      </c>
      <c r="I10" s="7">
        <v>1412</v>
      </c>
      <c r="J10" s="7">
        <v>1419</v>
      </c>
      <c r="K10" s="7">
        <v>1504</v>
      </c>
      <c r="L10" s="21">
        <f t="shared" si="0"/>
        <v>2923</v>
      </c>
      <c r="M10" s="2"/>
    </row>
    <row r="11" spans="1:15" ht="13.15" customHeight="1" x14ac:dyDescent="0.15">
      <c r="A11" s="13"/>
      <c r="B11" s="4" t="s">
        <v>15</v>
      </c>
      <c r="C11" s="7">
        <v>1574</v>
      </c>
      <c r="D11" s="7">
        <v>1775</v>
      </c>
      <c r="E11" s="7">
        <v>1924</v>
      </c>
      <c r="F11" s="20">
        <f t="shared" si="1"/>
        <v>3699</v>
      </c>
      <c r="G11" s="5"/>
      <c r="H11" s="4" t="s">
        <v>15</v>
      </c>
      <c r="I11" s="7">
        <v>1589</v>
      </c>
      <c r="J11" s="7">
        <v>1680</v>
      </c>
      <c r="K11" s="7">
        <v>1821</v>
      </c>
      <c r="L11" s="21">
        <f t="shared" si="0"/>
        <v>3501</v>
      </c>
      <c r="M11" s="2"/>
    </row>
    <row r="12" spans="1:15" ht="13.15" customHeight="1" x14ac:dyDescent="0.15">
      <c r="A12" s="13"/>
      <c r="B12" s="4" t="s">
        <v>16</v>
      </c>
      <c r="C12" s="7">
        <v>1979</v>
      </c>
      <c r="D12" s="7">
        <v>2358</v>
      </c>
      <c r="E12" s="7">
        <v>2511</v>
      </c>
      <c r="F12" s="20">
        <f t="shared" si="1"/>
        <v>4869</v>
      </c>
      <c r="G12" s="5"/>
      <c r="H12" s="4" t="s">
        <v>16</v>
      </c>
      <c r="I12" s="7">
        <v>1491</v>
      </c>
      <c r="J12" s="7">
        <v>1537</v>
      </c>
      <c r="K12" s="7">
        <v>1604</v>
      </c>
      <c r="L12" s="21">
        <f t="shared" si="0"/>
        <v>3141</v>
      </c>
      <c r="M12" s="2"/>
    </row>
    <row r="13" spans="1:15" ht="13.15" customHeight="1" x14ac:dyDescent="0.15">
      <c r="A13" s="54" t="s">
        <v>5</v>
      </c>
      <c r="B13" s="55"/>
      <c r="C13" s="22">
        <f>SUM(C4:C12)</f>
        <v>22836</v>
      </c>
      <c r="D13" s="22">
        <f>SUM(D4:D12)</f>
        <v>21210</v>
      </c>
      <c r="E13" s="22">
        <f>SUM(E4:E12)</f>
        <v>23435</v>
      </c>
      <c r="F13" s="23">
        <f t="shared" si="1"/>
        <v>44645</v>
      </c>
      <c r="G13" s="56" t="s">
        <v>5</v>
      </c>
      <c r="H13" s="55"/>
      <c r="I13" s="22">
        <f>SUM(I4:I12)</f>
        <v>13429</v>
      </c>
      <c r="J13" s="22">
        <f>SUM(J4:J12)</f>
        <v>12743</v>
      </c>
      <c r="K13" s="22">
        <f>SUM(K4:K12)</f>
        <v>13129</v>
      </c>
      <c r="L13" s="24">
        <f t="shared" si="0"/>
        <v>25872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1111</v>
      </c>
      <c r="D14" s="7">
        <v>1003</v>
      </c>
      <c r="E14" s="7">
        <v>1082</v>
      </c>
      <c r="F14" s="20">
        <f t="shared" si="1"/>
        <v>2085</v>
      </c>
      <c r="G14" s="3" t="s">
        <v>21</v>
      </c>
      <c r="H14" s="4" t="s">
        <v>8</v>
      </c>
      <c r="I14" s="7">
        <v>1791</v>
      </c>
      <c r="J14" s="7">
        <v>1961</v>
      </c>
      <c r="K14" s="7">
        <v>1883</v>
      </c>
      <c r="L14" s="21">
        <f t="shared" si="0"/>
        <v>3844</v>
      </c>
      <c r="M14" s="2"/>
    </row>
    <row r="15" spans="1:15" ht="13.15" customHeight="1" x14ac:dyDescent="0.15">
      <c r="A15" s="13"/>
      <c r="B15" s="6" t="s">
        <v>4</v>
      </c>
      <c r="C15" s="7">
        <v>2042</v>
      </c>
      <c r="D15" s="7">
        <v>1844</v>
      </c>
      <c r="E15" s="7">
        <v>2016</v>
      </c>
      <c r="F15" s="20">
        <f t="shared" si="1"/>
        <v>3860</v>
      </c>
      <c r="G15" s="5"/>
      <c r="H15" s="4" t="s">
        <v>4</v>
      </c>
      <c r="I15" s="7">
        <v>1119</v>
      </c>
      <c r="J15" s="7">
        <v>1247</v>
      </c>
      <c r="K15" s="7">
        <v>1331</v>
      </c>
      <c r="L15" s="21">
        <f t="shared" si="0"/>
        <v>2578</v>
      </c>
      <c r="M15" s="2"/>
    </row>
    <row r="16" spans="1:15" ht="13.15" customHeight="1" x14ac:dyDescent="0.15">
      <c r="A16" s="13"/>
      <c r="B16" s="6" t="s">
        <v>10</v>
      </c>
      <c r="C16" s="7">
        <v>1081</v>
      </c>
      <c r="D16" s="7">
        <v>1179</v>
      </c>
      <c r="E16" s="7">
        <v>1083</v>
      </c>
      <c r="F16" s="20">
        <f t="shared" si="1"/>
        <v>2262</v>
      </c>
      <c r="G16" s="5"/>
      <c r="H16" s="4" t="s">
        <v>10</v>
      </c>
      <c r="I16" s="7">
        <v>1053</v>
      </c>
      <c r="J16" s="7">
        <v>1030</v>
      </c>
      <c r="K16" s="7">
        <v>1152</v>
      </c>
      <c r="L16" s="21">
        <f t="shared" si="0"/>
        <v>2182</v>
      </c>
      <c r="M16" s="2"/>
    </row>
    <row r="17" spans="1:13" ht="13.15" customHeight="1" x14ac:dyDescent="0.15">
      <c r="A17" s="13"/>
      <c r="B17" s="6" t="s">
        <v>11</v>
      </c>
      <c r="C17" s="7">
        <v>1569</v>
      </c>
      <c r="D17" s="7">
        <v>1656</v>
      </c>
      <c r="E17" s="7">
        <v>1738</v>
      </c>
      <c r="F17" s="20">
        <f t="shared" si="1"/>
        <v>3394</v>
      </c>
      <c r="G17" s="5"/>
      <c r="H17" s="4" t="s">
        <v>11</v>
      </c>
      <c r="I17" s="7">
        <v>1492</v>
      </c>
      <c r="J17" s="7">
        <v>1548</v>
      </c>
      <c r="K17" s="7">
        <v>1543</v>
      </c>
      <c r="L17" s="21">
        <f t="shared" si="0"/>
        <v>3091</v>
      </c>
      <c r="M17" s="2"/>
    </row>
    <row r="18" spans="1:13" ht="13.15" customHeight="1" x14ac:dyDescent="0.15">
      <c r="A18" s="13"/>
      <c r="B18" s="6" t="s">
        <v>12</v>
      </c>
      <c r="C18" s="7">
        <v>1390</v>
      </c>
      <c r="D18" s="7">
        <v>1373</v>
      </c>
      <c r="E18" s="7">
        <v>1390</v>
      </c>
      <c r="F18" s="20">
        <f t="shared" si="1"/>
        <v>2763</v>
      </c>
      <c r="G18" s="5"/>
      <c r="H18" s="4" t="s">
        <v>12</v>
      </c>
      <c r="I18" s="7">
        <v>488</v>
      </c>
      <c r="J18" s="7">
        <v>473</v>
      </c>
      <c r="K18" s="7">
        <v>518</v>
      </c>
      <c r="L18" s="21">
        <f t="shared" si="0"/>
        <v>991</v>
      </c>
      <c r="M18" s="2"/>
    </row>
    <row r="19" spans="1:13" ht="13.15" customHeight="1" x14ac:dyDescent="0.15">
      <c r="A19" s="13"/>
      <c r="B19" s="6" t="s">
        <v>13</v>
      </c>
      <c r="C19" s="7">
        <v>2878</v>
      </c>
      <c r="D19" s="7">
        <v>3172</v>
      </c>
      <c r="E19" s="7">
        <v>3350</v>
      </c>
      <c r="F19" s="20">
        <f t="shared" si="1"/>
        <v>6522</v>
      </c>
      <c r="G19" s="56" t="s">
        <v>5</v>
      </c>
      <c r="H19" s="55"/>
      <c r="I19" s="22">
        <f>SUM(I14:I18)</f>
        <v>5943</v>
      </c>
      <c r="J19" s="22">
        <f>SUM(J14:J18)</f>
        <v>6259</v>
      </c>
      <c r="K19" s="22">
        <f>SUM(K14:K18)</f>
        <v>6427</v>
      </c>
      <c r="L19" s="24">
        <f t="shared" si="0"/>
        <v>12686</v>
      </c>
      <c r="M19" s="31"/>
    </row>
    <row r="20" spans="1:13" ht="13.15" customHeight="1" x14ac:dyDescent="0.15">
      <c r="A20" s="13"/>
      <c r="B20" s="6" t="s">
        <v>14</v>
      </c>
      <c r="C20" s="7">
        <v>869</v>
      </c>
      <c r="D20" s="7">
        <v>938</v>
      </c>
      <c r="E20" s="7">
        <v>886</v>
      </c>
      <c r="F20" s="20">
        <f t="shared" si="1"/>
        <v>1824</v>
      </c>
      <c r="G20" s="5" t="s">
        <v>19</v>
      </c>
      <c r="H20" s="6" t="s">
        <v>8</v>
      </c>
      <c r="I20" s="7">
        <v>806</v>
      </c>
      <c r="J20" s="7">
        <v>846</v>
      </c>
      <c r="K20" s="7">
        <v>860</v>
      </c>
      <c r="L20" s="21">
        <f t="shared" si="0"/>
        <v>1706</v>
      </c>
      <c r="M20" s="2"/>
    </row>
    <row r="21" spans="1:13" ht="13.15" customHeight="1" x14ac:dyDescent="0.15">
      <c r="A21" s="54" t="s">
        <v>5</v>
      </c>
      <c r="B21" s="55"/>
      <c r="C21" s="22">
        <f>SUM(C14:C20)</f>
        <v>10940</v>
      </c>
      <c r="D21" s="22">
        <f>SUM(D14:D20)</f>
        <v>11165</v>
      </c>
      <c r="E21" s="22">
        <f>SUM(E14:E20)</f>
        <v>11545</v>
      </c>
      <c r="F21" s="23">
        <f t="shared" si="1"/>
        <v>22710</v>
      </c>
      <c r="G21" s="5"/>
      <c r="H21" s="6" t="s">
        <v>4</v>
      </c>
      <c r="I21" s="7">
        <v>2100</v>
      </c>
      <c r="J21" s="7">
        <v>2215</v>
      </c>
      <c r="K21" s="7">
        <v>1925</v>
      </c>
      <c r="L21" s="21">
        <f t="shared" si="0"/>
        <v>4140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2706</v>
      </c>
      <c r="D22" s="7">
        <v>2302</v>
      </c>
      <c r="E22" s="7">
        <v>2490</v>
      </c>
      <c r="F22" s="20">
        <f t="shared" si="1"/>
        <v>4792</v>
      </c>
      <c r="G22" s="5"/>
      <c r="H22" s="6" t="s">
        <v>10</v>
      </c>
      <c r="I22" s="7">
        <v>1125</v>
      </c>
      <c r="J22" s="7">
        <v>1123</v>
      </c>
      <c r="K22" s="7">
        <v>1020</v>
      </c>
      <c r="L22" s="21">
        <f t="shared" si="0"/>
        <v>2143</v>
      </c>
      <c r="M22" s="2"/>
    </row>
    <row r="23" spans="1:13" ht="13.15" customHeight="1" x14ac:dyDescent="0.15">
      <c r="A23" s="13"/>
      <c r="B23" s="6" t="s">
        <v>4</v>
      </c>
      <c r="C23" s="7">
        <v>2114</v>
      </c>
      <c r="D23" s="7">
        <v>1591</v>
      </c>
      <c r="E23" s="7">
        <v>1857</v>
      </c>
      <c r="F23" s="20">
        <f t="shared" si="1"/>
        <v>3448</v>
      </c>
      <c r="G23" s="56" t="s">
        <v>5</v>
      </c>
      <c r="H23" s="55"/>
      <c r="I23" s="22">
        <f>SUM(I20:I22)</f>
        <v>4031</v>
      </c>
      <c r="J23" s="22">
        <f>SUM(J20:J22)</f>
        <v>4184</v>
      </c>
      <c r="K23" s="22">
        <f>SUM(K20:K22)</f>
        <v>3805</v>
      </c>
      <c r="L23" s="24">
        <f t="shared" si="0"/>
        <v>7989</v>
      </c>
      <c r="M23" s="31"/>
    </row>
    <row r="24" spans="1:13" ht="13.15" customHeight="1" x14ac:dyDescent="0.15">
      <c r="A24" s="13"/>
      <c r="B24" s="6" t="s">
        <v>10</v>
      </c>
      <c r="C24" s="7">
        <v>1301</v>
      </c>
      <c r="D24" s="7">
        <v>1112</v>
      </c>
      <c r="E24" s="7">
        <v>1268</v>
      </c>
      <c r="F24" s="20">
        <f t="shared" si="1"/>
        <v>2380</v>
      </c>
      <c r="G24" s="5" t="s">
        <v>22</v>
      </c>
      <c r="H24" s="6" t="s">
        <v>8</v>
      </c>
      <c r="I24" s="7">
        <v>586</v>
      </c>
      <c r="J24" s="7">
        <v>548</v>
      </c>
      <c r="K24" s="7">
        <v>600</v>
      </c>
      <c r="L24" s="21">
        <f t="shared" si="0"/>
        <v>1148</v>
      </c>
      <c r="M24" s="2"/>
    </row>
    <row r="25" spans="1:13" ht="13.15" customHeight="1" x14ac:dyDescent="0.15">
      <c r="A25" s="13"/>
      <c r="B25" s="6" t="s">
        <v>11</v>
      </c>
      <c r="C25" s="7">
        <v>1148</v>
      </c>
      <c r="D25" s="7">
        <v>1062</v>
      </c>
      <c r="E25" s="7">
        <v>1081</v>
      </c>
      <c r="F25" s="20">
        <f t="shared" si="1"/>
        <v>2143</v>
      </c>
      <c r="G25" s="5"/>
      <c r="H25" s="6" t="s">
        <v>4</v>
      </c>
      <c r="I25" s="7">
        <v>1218</v>
      </c>
      <c r="J25" s="7">
        <v>1240</v>
      </c>
      <c r="K25" s="7">
        <v>1231</v>
      </c>
      <c r="L25" s="21">
        <f t="shared" si="0"/>
        <v>2471</v>
      </c>
      <c r="M25" s="2"/>
    </row>
    <row r="26" spans="1:13" ht="13.15" customHeight="1" x14ac:dyDescent="0.15">
      <c r="A26" s="13"/>
      <c r="B26" s="6" t="s">
        <v>12</v>
      </c>
      <c r="C26" s="7">
        <v>1725</v>
      </c>
      <c r="D26" s="7">
        <v>1648</v>
      </c>
      <c r="E26" s="7">
        <v>1675</v>
      </c>
      <c r="F26" s="20">
        <f t="shared" si="1"/>
        <v>3323</v>
      </c>
      <c r="G26" s="5"/>
      <c r="H26" s="6" t="s">
        <v>10</v>
      </c>
      <c r="I26" s="7">
        <v>1033</v>
      </c>
      <c r="J26" s="7">
        <v>1188</v>
      </c>
      <c r="K26" s="7">
        <v>1153</v>
      </c>
      <c r="L26" s="21">
        <f t="shared" si="0"/>
        <v>2341</v>
      </c>
      <c r="M26" s="2"/>
    </row>
    <row r="27" spans="1:13" ht="13.15" customHeight="1" x14ac:dyDescent="0.15">
      <c r="A27" s="54" t="s">
        <v>5</v>
      </c>
      <c r="B27" s="55"/>
      <c r="C27" s="22">
        <f>SUM(C22:C26)</f>
        <v>8994</v>
      </c>
      <c r="D27" s="22">
        <f>SUM(D22:D26)</f>
        <v>7715</v>
      </c>
      <c r="E27" s="22">
        <f>SUM(E22:E26)</f>
        <v>8371</v>
      </c>
      <c r="F27" s="23">
        <f t="shared" si="1"/>
        <v>16086</v>
      </c>
      <c r="G27" s="5"/>
      <c r="H27" s="6" t="s">
        <v>11</v>
      </c>
      <c r="I27" s="7">
        <v>280</v>
      </c>
      <c r="J27" s="7">
        <v>343</v>
      </c>
      <c r="K27" s="7">
        <v>288</v>
      </c>
      <c r="L27" s="21">
        <f t="shared" si="0"/>
        <v>631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2183</v>
      </c>
      <c r="D28" s="7">
        <v>2051</v>
      </c>
      <c r="E28" s="7">
        <v>2240</v>
      </c>
      <c r="F28" s="20">
        <f t="shared" si="1"/>
        <v>4291</v>
      </c>
      <c r="G28" s="56" t="s">
        <v>5</v>
      </c>
      <c r="H28" s="55"/>
      <c r="I28" s="22">
        <f>SUM(I24:I27)</f>
        <v>3117</v>
      </c>
      <c r="J28" s="22">
        <f>SUM(J24:J27)</f>
        <v>3319</v>
      </c>
      <c r="K28" s="22">
        <f>SUM(K24:K27)</f>
        <v>3272</v>
      </c>
      <c r="L28" s="24">
        <f t="shared" si="0"/>
        <v>6591</v>
      </c>
      <c r="M28" s="31"/>
    </row>
    <row r="29" spans="1:13" ht="13.15" customHeight="1" x14ac:dyDescent="0.15">
      <c r="A29" s="13"/>
      <c r="B29" s="6" t="s">
        <v>4</v>
      </c>
      <c r="C29" s="7">
        <v>1471</v>
      </c>
      <c r="D29" s="7">
        <v>1509</v>
      </c>
      <c r="E29" s="7">
        <v>1554</v>
      </c>
      <c r="F29" s="20">
        <f t="shared" si="1"/>
        <v>3063</v>
      </c>
      <c r="G29" s="5" t="s">
        <v>23</v>
      </c>
      <c r="H29" s="6" t="s">
        <v>8</v>
      </c>
      <c r="I29" s="7">
        <v>1339</v>
      </c>
      <c r="J29" s="7">
        <v>1470</v>
      </c>
      <c r="K29" s="7">
        <v>1417</v>
      </c>
      <c r="L29" s="21">
        <f t="shared" si="0"/>
        <v>2887</v>
      </c>
      <c r="M29" s="2"/>
    </row>
    <row r="30" spans="1:13" ht="13.15" customHeight="1" x14ac:dyDescent="0.15">
      <c r="A30" s="13"/>
      <c r="B30" s="6" t="s">
        <v>10</v>
      </c>
      <c r="C30" s="7">
        <v>1491</v>
      </c>
      <c r="D30" s="7">
        <v>1504</v>
      </c>
      <c r="E30" s="7">
        <v>1597</v>
      </c>
      <c r="F30" s="20">
        <f t="shared" si="1"/>
        <v>3101</v>
      </c>
      <c r="G30" s="5"/>
      <c r="H30" s="6" t="s">
        <v>4</v>
      </c>
      <c r="I30" s="7">
        <v>952</v>
      </c>
      <c r="J30" s="7">
        <v>1000</v>
      </c>
      <c r="K30" s="7">
        <v>969</v>
      </c>
      <c r="L30" s="21">
        <f t="shared" si="0"/>
        <v>1969</v>
      </c>
      <c r="M30" s="2"/>
    </row>
    <row r="31" spans="1:13" ht="13.15" customHeight="1" x14ac:dyDescent="0.15">
      <c r="A31" s="13"/>
      <c r="B31" s="6" t="s">
        <v>11</v>
      </c>
      <c r="C31" s="7">
        <v>1941</v>
      </c>
      <c r="D31" s="7">
        <v>2005</v>
      </c>
      <c r="E31" s="7">
        <v>2121</v>
      </c>
      <c r="F31" s="20">
        <f t="shared" si="1"/>
        <v>4126</v>
      </c>
      <c r="G31" s="5"/>
      <c r="H31" s="6" t="s">
        <v>10</v>
      </c>
      <c r="I31" s="7">
        <v>1094</v>
      </c>
      <c r="J31" s="7">
        <v>892</v>
      </c>
      <c r="K31" s="7">
        <v>1039</v>
      </c>
      <c r="L31" s="21">
        <f t="shared" si="0"/>
        <v>1931</v>
      </c>
      <c r="M31" s="2"/>
    </row>
    <row r="32" spans="1:13" ht="13.15" customHeight="1" x14ac:dyDescent="0.15">
      <c r="A32" s="54" t="s">
        <v>5</v>
      </c>
      <c r="B32" s="55"/>
      <c r="C32" s="22">
        <f>SUM(C28:C31)</f>
        <v>7086</v>
      </c>
      <c r="D32" s="22">
        <f>SUM(D28:D31)</f>
        <v>7069</v>
      </c>
      <c r="E32" s="22">
        <f>SUM(E28:E31)</f>
        <v>7512</v>
      </c>
      <c r="F32" s="23">
        <f t="shared" si="1"/>
        <v>14581</v>
      </c>
      <c r="G32" s="5"/>
      <c r="H32" s="6" t="s">
        <v>11</v>
      </c>
      <c r="I32" s="7">
        <v>1379</v>
      </c>
      <c r="J32" s="7">
        <v>1470</v>
      </c>
      <c r="K32" s="7">
        <v>1561</v>
      </c>
      <c r="L32" s="21">
        <f t="shared" si="0"/>
        <v>3031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724</v>
      </c>
      <c r="D33" s="7">
        <v>764</v>
      </c>
      <c r="E33" s="7">
        <v>812</v>
      </c>
      <c r="F33" s="20">
        <f t="shared" si="1"/>
        <v>1576</v>
      </c>
      <c r="G33" s="5"/>
      <c r="H33" s="6" t="s">
        <v>12</v>
      </c>
      <c r="I33" s="7">
        <v>873</v>
      </c>
      <c r="J33" s="7">
        <v>1038</v>
      </c>
      <c r="K33" s="7">
        <v>1053</v>
      </c>
      <c r="L33" s="21">
        <f t="shared" si="0"/>
        <v>2091</v>
      </c>
      <c r="M33" s="2"/>
    </row>
    <row r="34" spans="1:13" ht="13.15" customHeight="1" x14ac:dyDescent="0.15">
      <c r="A34" s="13"/>
      <c r="B34" s="6" t="s">
        <v>4</v>
      </c>
      <c r="C34" s="7">
        <v>929</v>
      </c>
      <c r="D34" s="7">
        <v>1027</v>
      </c>
      <c r="E34" s="7">
        <v>1033</v>
      </c>
      <c r="F34" s="20">
        <f t="shared" si="1"/>
        <v>2060</v>
      </c>
      <c r="G34" s="5"/>
      <c r="H34" s="6" t="s">
        <v>13</v>
      </c>
      <c r="I34" s="7">
        <v>776</v>
      </c>
      <c r="J34" s="7">
        <v>785</v>
      </c>
      <c r="K34" s="7">
        <v>767</v>
      </c>
      <c r="L34" s="21">
        <f t="shared" si="0"/>
        <v>1552</v>
      </c>
      <c r="M34" s="2"/>
    </row>
    <row r="35" spans="1:13" ht="13.15" customHeight="1" x14ac:dyDescent="0.15">
      <c r="A35" s="13"/>
      <c r="B35" s="6" t="s">
        <v>10</v>
      </c>
      <c r="C35" s="7">
        <v>891</v>
      </c>
      <c r="D35" s="7">
        <v>1017</v>
      </c>
      <c r="E35" s="7">
        <v>968</v>
      </c>
      <c r="F35" s="20">
        <f t="shared" si="1"/>
        <v>1985</v>
      </c>
      <c r="G35" s="56" t="s">
        <v>5</v>
      </c>
      <c r="H35" s="55"/>
      <c r="I35" s="22">
        <f>SUM(I29:I34)</f>
        <v>6413</v>
      </c>
      <c r="J35" s="22">
        <f>SUM(J29:J34)</f>
        <v>6655</v>
      </c>
      <c r="K35" s="22">
        <f>SUM(K29:K34)</f>
        <v>6806</v>
      </c>
      <c r="L35" s="24">
        <f t="shared" si="0"/>
        <v>13461</v>
      </c>
      <c r="M35" s="31"/>
    </row>
    <row r="36" spans="1:13" ht="13.15" customHeight="1" x14ac:dyDescent="0.15">
      <c r="A36" s="13"/>
      <c r="B36" s="6" t="s">
        <v>11</v>
      </c>
      <c r="C36" s="7">
        <v>1025</v>
      </c>
      <c r="D36" s="7">
        <v>1003</v>
      </c>
      <c r="E36" s="7">
        <v>980</v>
      </c>
      <c r="F36" s="20">
        <f t="shared" si="1"/>
        <v>1983</v>
      </c>
      <c r="G36" s="57"/>
      <c r="H36" s="58"/>
      <c r="I36" s="19"/>
      <c r="J36" s="19"/>
      <c r="K36" s="19"/>
      <c r="L36" s="21"/>
      <c r="M36" s="2"/>
    </row>
    <row r="37" spans="1:13" ht="13.15" customHeight="1" x14ac:dyDescent="0.15">
      <c r="A37" s="54" t="s">
        <v>5</v>
      </c>
      <c r="B37" s="55"/>
      <c r="C37" s="22">
        <f>SUM(C33:C36)</f>
        <v>3569</v>
      </c>
      <c r="D37" s="22">
        <f>SUM(D33:D36)</f>
        <v>3811</v>
      </c>
      <c r="E37" s="22">
        <f>SUM(E33:E36)</f>
        <v>3793</v>
      </c>
      <c r="F37" s="23">
        <f t="shared" si="1"/>
        <v>7604</v>
      </c>
      <c r="G37" s="59" t="s">
        <v>6</v>
      </c>
      <c r="H37" s="60"/>
      <c r="I37" s="37">
        <f>C13+C21+C27+C32+C37+C44+I13+I19+I23+I28+I35</f>
        <v>94808</v>
      </c>
      <c r="J37" s="37">
        <f>D13+D21+D27+D32+D37+D44+J13+J19+J23+J28+J35</f>
        <v>92158</v>
      </c>
      <c r="K37" s="37">
        <f>E13+E21+E27+E32+E37+E44+K13+K19+K23+K28+K35</f>
        <v>96274</v>
      </c>
      <c r="L37" s="38">
        <f>SUM(J37:K37)</f>
        <v>188432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1042</v>
      </c>
      <c r="D38" s="7">
        <v>1074</v>
      </c>
      <c r="E38" s="7">
        <v>1071</v>
      </c>
      <c r="F38" s="20">
        <f t="shared" si="1"/>
        <v>2145</v>
      </c>
      <c r="G38" s="61"/>
      <c r="H38" s="62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745</v>
      </c>
      <c r="D39" s="7">
        <v>751</v>
      </c>
      <c r="E39" s="7">
        <v>812</v>
      </c>
      <c r="F39" s="20">
        <f t="shared" si="1"/>
        <v>1563</v>
      </c>
      <c r="G39" s="63" t="s">
        <v>29</v>
      </c>
      <c r="H39" s="58"/>
      <c r="I39" s="7">
        <v>141</v>
      </c>
      <c r="J39" s="7">
        <v>67</v>
      </c>
      <c r="K39" s="7">
        <v>99</v>
      </c>
      <c r="L39" s="39">
        <f>SUM(J39:K39)</f>
        <v>166</v>
      </c>
      <c r="M39" s="32"/>
    </row>
    <row r="40" spans="1:13" ht="13.15" customHeight="1" x14ac:dyDescent="0.15">
      <c r="A40" s="13"/>
      <c r="B40" s="6" t="s">
        <v>10</v>
      </c>
      <c r="C40" s="7">
        <v>1064</v>
      </c>
      <c r="D40" s="7">
        <v>1051</v>
      </c>
      <c r="E40" s="7">
        <v>1051</v>
      </c>
      <c r="F40" s="20">
        <f t="shared" si="1"/>
        <v>2102</v>
      </c>
      <c r="G40" s="63"/>
      <c r="H40" s="6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1640</v>
      </c>
      <c r="D41" s="7">
        <v>1616</v>
      </c>
      <c r="E41" s="7">
        <v>1746</v>
      </c>
      <c r="F41" s="20">
        <f t="shared" si="1"/>
        <v>3362</v>
      </c>
      <c r="G41" s="63" t="s">
        <v>28</v>
      </c>
      <c r="H41" s="64"/>
      <c r="I41" s="7">
        <f>I37-93789</f>
        <v>1019</v>
      </c>
      <c r="J41" s="7">
        <f>J37-91679</f>
        <v>479</v>
      </c>
      <c r="K41" s="7">
        <f>K37-95672</f>
        <v>602</v>
      </c>
      <c r="L41" s="39">
        <f>SUM(J41:K41)</f>
        <v>1081</v>
      </c>
      <c r="M41" s="31"/>
    </row>
    <row r="42" spans="1:13" ht="13.15" customHeight="1" x14ac:dyDescent="0.15">
      <c r="A42" s="13"/>
      <c r="B42" s="6" t="s">
        <v>12</v>
      </c>
      <c r="C42" s="7">
        <v>1365</v>
      </c>
      <c r="D42" s="7">
        <v>1268</v>
      </c>
      <c r="E42" s="7">
        <v>1337</v>
      </c>
      <c r="F42" s="20">
        <f t="shared" si="1"/>
        <v>2605</v>
      </c>
      <c r="G42" s="57"/>
      <c r="H42" s="58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2594</v>
      </c>
      <c r="D43" s="7">
        <v>2268</v>
      </c>
      <c r="E43" s="7">
        <v>2162</v>
      </c>
      <c r="F43" s="20">
        <f t="shared" si="1"/>
        <v>4430</v>
      </c>
      <c r="G43" s="57"/>
      <c r="H43" s="58"/>
      <c r="I43" s="7"/>
      <c r="J43" s="7"/>
      <c r="K43" s="7"/>
      <c r="L43" s="14"/>
      <c r="M43" s="33"/>
    </row>
    <row r="44" spans="1:13" ht="13.15" customHeight="1" thickBot="1" x14ac:dyDescent="0.2">
      <c r="A44" s="65" t="s">
        <v>5</v>
      </c>
      <c r="B44" s="66"/>
      <c r="C44" s="25">
        <f>SUM(C38:C43)</f>
        <v>8450</v>
      </c>
      <c r="D44" s="25">
        <f>SUM(D38:D43)</f>
        <v>8028</v>
      </c>
      <c r="E44" s="25">
        <f>SUM(E38:E43)</f>
        <v>8179</v>
      </c>
      <c r="F44" s="26">
        <f t="shared" si="1"/>
        <v>16207</v>
      </c>
      <c r="G44" s="67"/>
      <c r="H44" s="68"/>
      <c r="I44" s="15"/>
      <c r="J44" s="15"/>
      <c r="K44" s="15"/>
      <c r="L44" s="16"/>
      <c r="M44" s="32"/>
    </row>
    <row r="45" spans="1:13" ht="12.75" thickTop="1" x14ac:dyDescent="0.15"/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4:L35 L3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45"/>
  <sheetViews>
    <sheetView view="pageBreakPreview" zoomScaleNormal="100" zoomScaleSheetLayoutView="100" workbookViewId="0">
      <selection activeCell="O29" sqref="O29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3" t="s">
        <v>38</v>
      </c>
      <c r="L1" s="44"/>
    </row>
    <row r="2" spans="1:15" ht="12.75" thickTop="1" x14ac:dyDescent="0.15">
      <c r="A2" s="45" t="s">
        <v>0</v>
      </c>
      <c r="B2" s="46"/>
      <c r="C2" s="49" t="s">
        <v>7</v>
      </c>
      <c r="D2" s="50"/>
      <c r="E2" s="50"/>
      <c r="F2" s="50"/>
      <c r="G2" s="51" t="s">
        <v>0</v>
      </c>
      <c r="H2" s="46"/>
      <c r="I2" s="49" t="s">
        <v>7</v>
      </c>
      <c r="J2" s="50"/>
      <c r="K2" s="50"/>
      <c r="L2" s="53"/>
      <c r="M2" s="29"/>
    </row>
    <row r="3" spans="1:15" ht="12.75" thickBot="1" x14ac:dyDescent="0.2">
      <c r="A3" s="47"/>
      <c r="B3" s="48"/>
      <c r="C3" s="9" t="s">
        <v>1</v>
      </c>
      <c r="D3" s="9" t="s">
        <v>2</v>
      </c>
      <c r="E3" s="9" t="s">
        <v>3</v>
      </c>
      <c r="F3" s="10" t="s">
        <v>20</v>
      </c>
      <c r="G3" s="52"/>
      <c r="H3" s="48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1598</v>
      </c>
      <c r="D4" s="35">
        <v>1477</v>
      </c>
      <c r="E4" s="35">
        <v>1562</v>
      </c>
      <c r="F4" s="17">
        <f>SUM(D4:E4)</f>
        <v>3039</v>
      </c>
      <c r="G4" s="40" t="s">
        <v>18</v>
      </c>
      <c r="H4" s="27" t="s">
        <v>8</v>
      </c>
      <c r="I4" s="35">
        <v>1800</v>
      </c>
      <c r="J4" s="35">
        <v>1607</v>
      </c>
      <c r="K4" s="35">
        <v>1548</v>
      </c>
      <c r="L4" s="18">
        <f t="shared" ref="L4:L35" si="0">SUM(J4:K4)</f>
        <v>3155</v>
      </c>
      <c r="M4" s="2"/>
    </row>
    <row r="5" spans="1:15" ht="13.15" customHeight="1" x14ac:dyDescent="0.15">
      <c r="A5" s="13"/>
      <c r="B5" s="4" t="s">
        <v>4</v>
      </c>
      <c r="C5" s="7">
        <v>1827</v>
      </c>
      <c r="D5" s="7">
        <v>1665</v>
      </c>
      <c r="E5" s="7">
        <v>1750</v>
      </c>
      <c r="F5" s="20">
        <f t="shared" ref="F5:F44" si="1">SUM(D5:E5)</f>
        <v>3415</v>
      </c>
      <c r="G5" s="5"/>
      <c r="H5" s="4" t="s">
        <v>4</v>
      </c>
      <c r="I5" s="7">
        <v>1344</v>
      </c>
      <c r="J5" s="7">
        <v>1131</v>
      </c>
      <c r="K5" s="7">
        <v>1170</v>
      </c>
      <c r="L5" s="21">
        <f t="shared" si="0"/>
        <v>2301</v>
      </c>
      <c r="M5" s="2"/>
    </row>
    <row r="6" spans="1:15" ht="13.15" customHeight="1" x14ac:dyDescent="0.15">
      <c r="A6" s="13"/>
      <c r="B6" s="4" t="s">
        <v>10</v>
      </c>
      <c r="C6" s="7">
        <v>6120</v>
      </c>
      <c r="D6" s="7">
        <v>4758</v>
      </c>
      <c r="E6" s="7">
        <v>5401</v>
      </c>
      <c r="F6" s="20">
        <f t="shared" si="1"/>
        <v>10159</v>
      </c>
      <c r="G6" s="5"/>
      <c r="H6" s="4" t="s">
        <v>10</v>
      </c>
      <c r="I6" s="7">
        <v>991</v>
      </c>
      <c r="J6" s="7">
        <v>851</v>
      </c>
      <c r="K6" s="7">
        <v>841</v>
      </c>
      <c r="L6" s="21">
        <f t="shared" si="0"/>
        <v>1692</v>
      </c>
      <c r="M6" s="2"/>
    </row>
    <row r="7" spans="1:15" ht="13.15" customHeight="1" x14ac:dyDescent="0.15">
      <c r="A7" s="13"/>
      <c r="B7" s="4" t="s">
        <v>11</v>
      </c>
      <c r="C7" s="7">
        <v>3397</v>
      </c>
      <c r="D7" s="7">
        <v>3001</v>
      </c>
      <c r="E7" s="7">
        <v>3243</v>
      </c>
      <c r="F7" s="20">
        <f t="shared" si="1"/>
        <v>6244</v>
      </c>
      <c r="G7" s="5"/>
      <c r="H7" s="4" t="s">
        <v>11</v>
      </c>
      <c r="I7" s="7">
        <v>1763</v>
      </c>
      <c r="J7" s="7">
        <v>1670</v>
      </c>
      <c r="K7" s="7">
        <v>1643</v>
      </c>
      <c r="L7" s="21">
        <f t="shared" si="0"/>
        <v>3313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1824</v>
      </c>
      <c r="D8" s="7">
        <v>1752</v>
      </c>
      <c r="E8" s="7">
        <v>2191</v>
      </c>
      <c r="F8" s="20">
        <f t="shared" si="1"/>
        <v>3943</v>
      </c>
      <c r="G8" s="5"/>
      <c r="H8" s="4" t="s">
        <v>12</v>
      </c>
      <c r="I8" s="7">
        <v>1467</v>
      </c>
      <c r="J8" s="7">
        <v>1376</v>
      </c>
      <c r="K8" s="7">
        <v>1378</v>
      </c>
      <c r="L8" s="21">
        <f t="shared" si="0"/>
        <v>2754</v>
      </c>
      <c r="M8" s="2"/>
    </row>
    <row r="9" spans="1:15" ht="13.15" customHeight="1" x14ac:dyDescent="0.15">
      <c r="A9" s="13"/>
      <c r="B9" s="4" t="s">
        <v>13</v>
      </c>
      <c r="C9" s="7">
        <v>2059</v>
      </c>
      <c r="D9" s="7">
        <v>1992</v>
      </c>
      <c r="E9" s="7">
        <v>2086</v>
      </c>
      <c r="F9" s="20">
        <f t="shared" si="1"/>
        <v>4078</v>
      </c>
      <c r="G9" s="5"/>
      <c r="H9" s="4" t="s">
        <v>13</v>
      </c>
      <c r="I9" s="7">
        <v>1586</v>
      </c>
      <c r="J9" s="7">
        <v>1472</v>
      </c>
      <c r="K9" s="7">
        <v>1626</v>
      </c>
      <c r="L9" s="21">
        <f t="shared" si="0"/>
        <v>3098</v>
      </c>
      <c r="M9" s="2"/>
    </row>
    <row r="10" spans="1:15" ht="13.15" customHeight="1" x14ac:dyDescent="0.15">
      <c r="A10" s="13"/>
      <c r="B10" s="4" t="s">
        <v>14</v>
      </c>
      <c r="C10" s="7">
        <v>2420</v>
      </c>
      <c r="D10" s="7">
        <v>2417</v>
      </c>
      <c r="E10" s="7">
        <v>2724</v>
      </c>
      <c r="F10" s="20">
        <f t="shared" si="1"/>
        <v>5141</v>
      </c>
      <c r="G10" s="5"/>
      <c r="H10" s="4" t="s">
        <v>14</v>
      </c>
      <c r="I10" s="7">
        <v>1412</v>
      </c>
      <c r="J10" s="7">
        <v>1416</v>
      </c>
      <c r="K10" s="7">
        <v>1505</v>
      </c>
      <c r="L10" s="21">
        <f t="shared" si="0"/>
        <v>2921</v>
      </c>
      <c r="M10" s="2"/>
    </row>
    <row r="11" spans="1:15" ht="13.15" customHeight="1" x14ac:dyDescent="0.15">
      <c r="A11" s="13"/>
      <c r="B11" s="4" t="s">
        <v>15</v>
      </c>
      <c r="C11" s="7">
        <v>1570</v>
      </c>
      <c r="D11" s="7">
        <v>1773</v>
      </c>
      <c r="E11" s="7">
        <v>1927</v>
      </c>
      <c r="F11" s="20">
        <f t="shared" si="1"/>
        <v>3700</v>
      </c>
      <c r="G11" s="5"/>
      <c r="H11" s="4" t="s">
        <v>15</v>
      </c>
      <c r="I11" s="7">
        <v>1584</v>
      </c>
      <c r="J11" s="7">
        <v>1674</v>
      </c>
      <c r="K11" s="7">
        <v>1817</v>
      </c>
      <c r="L11" s="21">
        <f t="shared" si="0"/>
        <v>3491</v>
      </c>
      <c r="M11" s="2"/>
    </row>
    <row r="12" spans="1:15" ht="13.15" customHeight="1" x14ac:dyDescent="0.15">
      <c r="A12" s="13"/>
      <c r="B12" s="4" t="s">
        <v>16</v>
      </c>
      <c r="C12" s="7">
        <v>1976</v>
      </c>
      <c r="D12" s="7">
        <v>2360</v>
      </c>
      <c r="E12" s="7">
        <v>2508</v>
      </c>
      <c r="F12" s="20">
        <f t="shared" si="1"/>
        <v>4868</v>
      </c>
      <c r="G12" s="5"/>
      <c r="H12" s="4" t="s">
        <v>16</v>
      </c>
      <c r="I12" s="7">
        <v>1489</v>
      </c>
      <c r="J12" s="7">
        <v>1538</v>
      </c>
      <c r="K12" s="7">
        <v>1598</v>
      </c>
      <c r="L12" s="21">
        <f t="shared" si="0"/>
        <v>3136</v>
      </c>
      <c r="M12" s="2"/>
    </row>
    <row r="13" spans="1:15" ht="13.15" customHeight="1" x14ac:dyDescent="0.15">
      <c r="A13" s="54" t="s">
        <v>5</v>
      </c>
      <c r="B13" s="55"/>
      <c r="C13" s="22">
        <f>SUM(C4:C12)</f>
        <v>22791</v>
      </c>
      <c r="D13" s="22">
        <f>SUM(D4:D12)</f>
        <v>21195</v>
      </c>
      <c r="E13" s="22">
        <f>SUM(E4:E12)</f>
        <v>23392</v>
      </c>
      <c r="F13" s="23">
        <f t="shared" si="1"/>
        <v>44587</v>
      </c>
      <c r="G13" s="56" t="s">
        <v>5</v>
      </c>
      <c r="H13" s="55"/>
      <c r="I13" s="22">
        <f>SUM(I4:I12)</f>
        <v>13436</v>
      </c>
      <c r="J13" s="22">
        <f>SUM(J4:J12)</f>
        <v>12735</v>
      </c>
      <c r="K13" s="22">
        <f>SUM(K4:K12)</f>
        <v>13126</v>
      </c>
      <c r="L13" s="24">
        <f t="shared" si="0"/>
        <v>25861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1113</v>
      </c>
      <c r="D14" s="7">
        <v>1001</v>
      </c>
      <c r="E14" s="7">
        <v>1085</v>
      </c>
      <c r="F14" s="20">
        <f t="shared" si="1"/>
        <v>2086</v>
      </c>
      <c r="G14" s="3" t="s">
        <v>21</v>
      </c>
      <c r="H14" s="4" t="s">
        <v>8</v>
      </c>
      <c r="I14" s="7">
        <v>1794</v>
      </c>
      <c r="J14" s="7">
        <v>1962</v>
      </c>
      <c r="K14" s="7">
        <v>1896</v>
      </c>
      <c r="L14" s="21">
        <f t="shared" si="0"/>
        <v>3858</v>
      </c>
      <c r="M14" s="2"/>
    </row>
    <row r="15" spans="1:15" ht="13.15" customHeight="1" x14ac:dyDescent="0.15">
      <c r="A15" s="13"/>
      <c r="B15" s="6" t="s">
        <v>4</v>
      </c>
      <c r="C15" s="7">
        <v>2044</v>
      </c>
      <c r="D15" s="7">
        <v>1846</v>
      </c>
      <c r="E15" s="7">
        <v>2010</v>
      </c>
      <c r="F15" s="20">
        <f t="shared" si="1"/>
        <v>3856</v>
      </c>
      <c r="G15" s="5"/>
      <c r="H15" s="4" t="s">
        <v>4</v>
      </c>
      <c r="I15" s="7">
        <v>1120</v>
      </c>
      <c r="J15" s="7">
        <v>1245</v>
      </c>
      <c r="K15" s="7">
        <v>1338</v>
      </c>
      <c r="L15" s="21">
        <f t="shared" si="0"/>
        <v>2583</v>
      </c>
      <c r="M15" s="2"/>
    </row>
    <row r="16" spans="1:15" ht="13.15" customHeight="1" x14ac:dyDescent="0.15">
      <c r="A16" s="13"/>
      <c r="B16" s="6" t="s">
        <v>10</v>
      </c>
      <c r="C16" s="7">
        <v>1092</v>
      </c>
      <c r="D16" s="7">
        <v>1189</v>
      </c>
      <c r="E16" s="7">
        <v>1092</v>
      </c>
      <c r="F16" s="20">
        <f t="shared" si="1"/>
        <v>2281</v>
      </c>
      <c r="G16" s="5"/>
      <c r="H16" s="4" t="s">
        <v>10</v>
      </c>
      <c r="I16" s="7">
        <v>1037</v>
      </c>
      <c r="J16" s="7">
        <v>1017</v>
      </c>
      <c r="K16" s="7">
        <v>1143</v>
      </c>
      <c r="L16" s="21">
        <f t="shared" si="0"/>
        <v>2160</v>
      </c>
      <c r="M16" s="2"/>
    </row>
    <row r="17" spans="1:13" ht="13.15" customHeight="1" x14ac:dyDescent="0.15">
      <c r="A17" s="13"/>
      <c r="B17" s="6" t="s">
        <v>11</v>
      </c>
      <c r="C17" s="7">
        <v>1555</v>
      </c>
      <c r="D17" s="7">
        <v>1652</v>
      </c>
      <c r="E17" s="7">
        <v>1726</v>
      </c>
      <c r="F17" s="20">
        <f t="shared" si="1"/>
        <v>3378</v>
      </c>
      <c r="G17" s="5"/>
      <c r="H17" s="4" t="s">
        <v>11</v>
      </c>
      <c r="I17" s="7">
        <v>1498</v>
      </c>
      <c r="J17" s="7">
        <v>1552</v>
      </c>
      <c r="K17" s="7">
        <v>1543</v>
      </c>
      <c r="L17" s="21">
        <f t="shared" si="0"/>
        <v>3095</v>
      </c>
      <c r="M17" s="2"/>
    </row>
    <row r="18" spans="1:13" ht="13.15" customHeight="1" x14ac:dyDescent="0.15">
      <c r="A18" s="13"/>
      <c r="B18" s="6" t="s">
        <v>12</v>
      </c>
      <c r="C18" s="7">
        <v>1381</v>
      </c>
      <c r="D18" s="7">
        <v>1367</v>
      </c>
      <c r="E18" s="7">
        <v>1385</v>
      </c>
      <c r="F18" s="20">
        <f t="shared" si="1"/>
        <v>2752</v>
      </c>
      <c r="G18" s="5"/>
      <c r="H18" s="4" t="s">
        <v>12</v>
      </c>
      <c r="I18" s="7">
        <v>489</v>
      </c>
      <c r="J18" s="7">
        <v>473</v>
      </c>
      <c r="K18" s="7">
        <v>521</v>
      </c>
      <c r="L18" s="21">
        <f t="shared" si="0"/>
        <v>994</v>
      </c>
      <c r="M18" s="2"/>
    </row>
    <row r="19" spans="1:13" ht="13.15" customHeight="1" x14ac:dyDescent="0.15">
      <c r="A19" s="13"/>
      <c r="B19" s="6" t="s">
        <v>13</v>
      </c>
      <c r="C19" s="7">
        <v>2873</v>
      </c>
      <c r="D19" s="7">
        <v>3163</v>
      </c>
      <c r="E19" s="7">
        <v>3341</v>
      </c>
      <c r="F19" s="20">
        <f t="shared" si="1"/>
        <v>6504</v>
      </c>
      <c r="G19" s="56" t="s">
        <v>5</v>
      </c>
      <c r="H19" s="55"/>
      <c r="I19" s="22">
        <f>SUM(I14:I18)</f>
        <v>5938</v>
      </c>
      <c r="J19" s="22">
        <f>SUM(J14:J18)</f>
        <v>6249</v>
      </c>
      <c r="K19" s="22">
        <f>SUM(K14:K18)</f>
        <v>6441</v>
      </c>
      <c r="L19" s="24">
        <f t="shared" si="0"/>
        <v>12690</v>
      </c>
      <c r="M19" s="31"/>
    </row>
    <row r="20" spans="1:13" ht="13.15" customHeight="1" x14ac:dyDescent="0.15">
      <c r="A20" s="13"/>
      <c r="B20" s="6" t="s">
        <v>14</v>
      </c>
      <c r="C20" s="7">
        <v>874</v>
      </c>
      <c r="D20" s="7">
        <v>943</v>
      </c>
      <c r="E20" s="7">
        <v>891</v>
      </c>
      <c r="F20" s="20">
        <f t="shared" si="1"/>
        <v>1834</v>
      </c>
      <c r="G20" s="5" t="s">
        <v>19</v>
      </c>
      <c r="H20" s="6" t="s">
        <v>8</v>
      </c>
      <c r="I20" s="7">
        <v>805</v>
      </c>
      <c r="J20" s="7">
        <v>844</v>
      </c>
      <c r="K20" s="7">
        <v>854</v>
      </c>
      <c r="L20" s="21">
        <f t="shared" si="0"/>
        <v>1698</v>
      </c>
      <c r="M20" s="2"/>
    </row>
    <row r="21" spans="1:13" ht="13.15" customHeight="1" x14ac:dyDescent="0.15">
      <c r="A21" s="54" t="s">
        <v>5</v>
      </c>
      <c r="B21" s="55"/>
      <c r="C21" s="22">
        <f>SUM(C14:C20)</f>
        <v>10932</v>
      </c>
      <c r="D21" s="22">
        <f>SUM(D14:D20)</f>
        <v>11161</v>
      </c>
      <c r="E21" s="22">
        <f>SUM(E14:E20)</f>
        <v>11530</v>
      </c>
      <c r="F21" s="23">
        <f t="shared" si="1"/>
        <v>22691</v>
      </c>
      <c r="G21" s="5"/>
      <c r="H21" s="6" t="s">
        <v>4</v>
      </c>
      <c r="I21" s="7">
        <v>2105</v>
      </c>
      <c r="J21" s="7">
        <v>2224</v>
      </c>
      <c r="K21" s="7">
        <v>1930</v>
      </c>
      <c r="L21" s="21">
        <f t="shared" si="0"/>
        <v>4154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2700</v>
      </c>
      <c r="D22" s="7">
        <v>2296</v>
      </c>
      <c r="E22" s="7">
        <v>2483</v>
      </c>
      <c r="F22" s="20">
        <f t="shared" si="1"/>
        <v>4779</v>
      </c>
      <c r="G22" s="5"/>
      <c r="H22" s="6" t="s">
        <v>10</v>
      </c>
      <c r="I22" s="7">
        <v>1129</v>
      </c>
      <c r="J22" s="7">
        <v>1124</v>
      </c>
      <c r="K22" s="7">
        <v>1020</v>
      </c>
      <c r="L22" s="21">
        <f t="shared" si="0"/>
        <v>2144</v>
      </c>
      <c r="M22" s="2"/>
    </row>
    <row r="23" spans="1:13" ht="13.15" customHeight="1" x14ac:dyDescent="0.15">
      <c r="A23" s="13"/>
      <c r="B23" s="6" t="s">
        <v>4</v>
      </c>
      <c r="C23" s="7">
        <v>2104</v>
      </c>
      <c r="D23" s="7">
        <v>1587</v>
      </c>
      <c r="E23" s="7">
        <v>1844</v>
      </c>
      <c r="F23" s="20">
        <f t="shared" si="1"/>
        <v>3431</v>
      </c>
      <c r="G23" s="56" t="s">
        <v>5</v>
      </c>
      <c r="H23" s="55"/>
      <c r="I23" s="22">
        <f>SUM(I20:I22)</f>
        <v>4039</v>
      </c>
      <c r="J23" s="22">
        <f>SUM(J20:J22)</f>
        <v>4192</v>
      </c>
      <c r="K23" s="22">
        <f>SUM(K20:K22)</f>
        <v>3804</v>
      </c>
      <c r="L23" s="24">
        <f t="shared" si="0"/>
        <v>7996</v>
      </c>
      <c r="M23" s="31"/>
    </row>
    <row r="24" spans="1:13" ht="13.15" customHeight="1" x14ac:dyDescent="0.15">
      <c r="A24" s="13"/>
      <c r="B24" s="6" t="s">
        <v>10</v>
      </c>
      <c r="C24" s="7">
        <v>1315</v>
      </c>
      <c r="D24" s="7">
        <v>1122</v>
      </c>
      <c r="E24" s="7">
        <v>1276</v>
      </c>
      <c r="F24" s="20">
        <f t="shared" si="1"/>
        <v>2398</v>
      </c>
      <c r="G24" s="5" t="s">
        <v>22</v>
      </c>
      <c r="H24" s="6" t="s">
        <v>8</v>
      </c>
      <c r="I24" s="7">
        <v>588</v>
      </c>
      <c r="J24" s="7">
        <v>547</v>
      </c>
      <c r="K24" s="7">
        <v>604</v>
      </c>
      <c r="L24" s="21">
        <f t="shared" si="0"/>
        <v>1151</v>
      </c>
      <c r="M24" s="2"/>
    </row>
    <row r="25" spans="1:13" ht="13.15" customHeight="1" x14ac:dyDescent="0.15">
      <c r="A25" s="13"/>
      <c r="B25" s="6" t="s">
        <v>11</v>
      </c>
      <c r="C25" s="7">
        <v>1150</v>
      </c>
      <c r="D25" s="7">
        <v>1066</v>
      </c>
      <c r="E25" s="7">
        <v>1079</v>
      </c>
      <c r="F25" s="20">
        <f t="shared" si="1"/>
        <v>2145</v>
      </c>
      <c r="G25" s="5"/>
      <c r="H25" s="6" t="s">
        <v>4</v>
      </c>
      <c r="I25" s="7">
        <v>1222</v>
      </c>
      <c r="J25" s="7">
        <v>1242</v>
      </c>
      <c r="K25" s="7">
        <v>1237</v>
      </c>
      <c r="L25" s="21">
        <f t="shared" si="0"/>
        <v>2479</v>
      </c>
      <c r="M25" s="2"/>
    </row>
    <row r="26" spans="1:13" ht="13.15" customHeight="1" x14ac:dyDescent="0.15">
      <c r="A26" s="13"/>
      <c r="B26" s="6" t="s">
        <v>12</v>
      </c>
      <c r="C26" s="7">
        <v>1720</v>
      </c>
      <c r="D26" s="7">
        <v>1646</v>
      </c>
      <c r="E26" s="7">
        <v>1671</v>
      </c>
      <c r="F26" s="20">
        <f t="shared" si="1"/>
        <v>3317</v>
      </c>
      <c r="G26" s="5"/>
      <c r="H26" s="6" t="s">
        <v>10</v>
      </c>
      <c r="I26" s="7">
        <v>1034</v>
      </c>
      <c r="J26" s="7">
        <v>1188</v>
      </c>
      <c r="K26" s="7">
        <v>1157</v>
      </c>
      <c r="L26" s="21">
        <f t="shared" si="0"/>
        <v>2345</v>
      </c>
      <c r="M26" s="2"/>
    </row>
    <row r="27" spans="1:13" ht="13.15" customHeight="1" x14ac:dyDescent="0.15">
      <c r="A27" s="54" t="s">
        <v>5</v>
      </c>
      <c r="B27" s="55"/>
      <c r="C27" s="22">
        <f>SUM(C22:C26)</f>
        <v>8989</v>
      </c>
      <c r="D27" s="22">
        <f>SUM(D22:D26)</f>
        <v>7717</v>
      </c>
      <c r="E27" s="22">
        <f>SUM(E22:E26)</f>
        <v>8353</v>
      </c>
      <c r="F27" s="23">
        <f t="shared" si="1"/>
        <v>16070</v>
      </c>
      <c r="G27" s="5"/>
      <c r="H27" s="6" t="s">
        <v>11</v>
      </c>
      <c r="I27" s="7">
        <v>286</v>
      </c>
      <c r="J27" s="7">
        <v>351</v>
      </c>
      <c r="K27" s="7">
        <v>289</v>
      </c>
      <c r="L27" s="21">
        <f t="shared" si="0"/>
        <v>640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2182</v>
      </c>
      <c r="D28" s="7">
        <v>2049</v>
      </c>
      <c r="E28" s="7">
        <v>2240</v>
      </c>
      <c r="F28" s="20">
        <f t="shared" si="1"/>
        <v>4289</v>
      </c>
      <c r="G28" s="56" t="s">
        <v>5</v>
      </c>
      <c r="H28" s="55"/>
      <c r="I28" s="22">
        <f>SUM(I24:I27)</f>
        <v>3130</v>
      </c>
      <c r="J28" s="22">
        <f>SUM(J24:J27)</f>
        <v>3328</v>
      </c>
      <c r="K28" s="22">
        <f>SUM(K24:K27)</f>
        <v>3287</v>
      </c>
      <c r="L28" s="24">
        <f t="shared" si="0"/>
        <v>6615</v>
      </c>
      <c r="M28" s="31"/>
    </row>
    <row r="29" spans="1:13" ht="13.15" customHeight="1" x14ac:dyDescent="0.15">
      <c r="A29" s="13"/>
      <c r="B29" s="6" t="s">
        <v>4</v>
      </c>
      <c r="C29" s="7">
        <v>1461</v>
      </c>
      <c r="D29" s="7">
        <v>1498</v>
      </c>
      <c r="E29" s="7">
        <v>1549</v>
      </c>
      <c r="F29" s="20">
        <f t="shared" si="1"/>
        <v>3047</v>
      </c>
      <c r="G29" s="5" t="s">
        <v>23</v>
      </c>
      <c r="H29" s="6" t="s">
        <v>8</v>
      </c>
      <c r="I29" s="7">
        <v>1340</v>
      </c>
      <c r="J29" s="7">
        <v>1470</v>
      </c>
      <c r="K29" s="7">
        <v>1417</v>
      </c>
      <c r="L29" s="21">
        <f t="shared" si="0"/>
        <v>2887</v>
      </c>
      <c r="M29" s="2"/>
    </row>
    <row r="30" spans="1:13" ht="13.15" customHeight="1" x14ac:dyDescent="0.15">
      <c r="A30" s="13"/>
      <c r="B30" s="6" t="s">
        <v>10</v>
      </c>
      <c r="C30" s="7">
        <v>1492</v>
      </c>
      <c r="D30" s="7">
        <v>1503</v>
      </c>
      <c r="E30" s="7">
        <v>1601</v>
      </c>
      <c r="F30" s="20">
        <f t="shared" si="1"/>
        <v>3104</v>
      </c>
      <c r="G30" s="5"/>
      <c r="H30" s="6" t="s">
        <v>4</v>
      </c>
      <c r="I30" s="7">
        <v>952</v>
      </c>
      <c r="J30" s="7">
        <v>1000</v>
      </c>
      <c r="K30" s="7">
        <v>972</v>
      </c>
      <c r="L30" s="21">
        <f t="shared" si="0"/>
        <v>1972</v>
      </c>
      <c r="M30" s="2"/>
    </row>
    <row r="31" spans="1:13" ht="13.15" customHeight="1" x14ac:dyDescent="0.15">
      <c r="A31" s="13"/>
      <c r="B31" s="6" t="s">
        <v>11</v>
      </c>
      <c r="C31" s="7">
        <v>1941</v>
      </c>
      <c r="D31" s="7">
        <v>2004</v>
      </c>
      <c r="E31" s="7">
        <v>2127</v>
      </c>
      <c r="F31" s="20">
        <f t="shared" si="1"/>
        <v>4131</v>
      </c>
      <c r="G31" s="5"/>
      <c r="H31" s="6" t="s">
        <v>10</v>
      </c>
      <c r="I31" s="7">
        <v>1083</v>
      </c>
      <c r="J31" s="7">
        <v>892</v>
      </c>
      <c r="K31" s="7">
        <v>1026</v>
      </c>
      <c r="L31" s="21">
        <f t="shared" si="0"/>
        <v>1918</v>
      </c>
      <c r="M31" s="2"/>
    </row>
    <row r="32" spans="1:13" ht="13.15" customHeight="1" x14ac:dyDescent="0.15">
      <c r="A32" s="54" t="s">
        <v>5</v>
      </c>
      <c r="B32" s="55"/>
      <c r="C32" s="22">
        <f>SUM(C28:C31)</f>
        <v>7076</v>
      </c>
      <c r="D32" s="22">
        <f>SUM(D28:D31)</f>
        <v>7054</v>
      </c>
      <c r="E32" s="22">
        <f>SUM(E28:E31)</f>
        <v>7517</v>
      </c>
      <c r="F32" s="23">
        <f t="shared" si="1"/>
        <v>14571</v>
      </c>
      <c r="G32" s="5"/>
      <c r="H32" s="6" t="s">
        <v>11</v>
      </c>
      <c r="I32" s="7">
        <v>1378</v>
      </c>
      <c r="J32" s="7">
        <v>1471</v>
      </c>
      <c r="K32" s="7">
        <v>1561</v>
      </c>
      <c r="L32" s="21">
        <f t="shared" si="0"/>
        <v>3032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723</v>
      </c>
      <c r="D33" s="7">
        <v>760</v>
      </c>
      <c r="E33" s="7">
        <v>813</v>
      </c>
      <c r="F33" s="20">
        <f t="shared" si="1"/>
        <v>1573</v>
      </c>
      <c r="G33" s="5"/>
      <c r="H33" s="6" t="s">
        <v>12</v>
      </c>
      <c r="I33" s="7">
        <v>874</v>
      </c>
      <c r="J33" s="7">
        <v>1038</v>
      </c>
      <c r="K33" s="7">
        <v>1056</v>
      </c>
      <c r="L33" s="21">
        <f t="shared" si="0"/>
        <v>2094</v>
      </c>
      <c r="M33" s="2"/>
    </row>
    <row r="34" spans="1:13" ht="13.15" customHeight="1" x14ac:dyDescent="0.15">
      <c r="A34" s="13"/>
      <c r="B34" s="6" t="s">
        <v>4</v>
      </c>
      <c r="C34" s="7">
        <v>931</v>
      </c>
      <c r="D34" s="7">
        <v>1021</v>
      </c>
      <c r="E34" s="7">
        <v>1032</v>
      </c>
      <c r="F34" s="20">
        <f t="shared" si="1"/>
        <v>2053</v>
      </c>
      <c r="G34" s="5"/>
      <c r="H34" s="6" t="s">
        <v>13</v>
      </c>
      <c r="I34" s="7">
        <v>776</v>
      </c>
      <c r="J34" s="7">
        <v>786</v>
      </c>
      <c r="K34" s="7">
        <v>763</v>
      </c>
      <c r="L34" s="21">
        <f t="shared" si="0"/>
        <v>1549</v>
      </c>
      <c r="M34" s="2"/>
    </row>
    <row r="35" spans="1:13" ht="13.15" customHeight="1" x14ac:dyDescent="0.15">
      <c r="A35" s="13"/>
      <c r="B35" s="6" t="s">
        <v>10</v>
      </c>
      <c r="C35" s="7">
        <v>895</v>
      </c>
      <c r="D35" s="7">
        <v>1020</v>
      </c>
      <c r="E35" s="7">
        <v>971</v>
      </c>
      <c r="F35" s="20">
        <f t="shared" si="1"/>
        <v>1991</v>
      </c>
      <c r="G35" s="56" t="s">
        <v>5</v>
      </c>
      <c r="H35" s="55"/>
      <c r="I35" s="22">
        <f>SUM(I29:I34)</f>
        <v>6403</v>
      </c>
      <c r="J35" s="22">
        <f>SUM(J29:J34)</f>
        <v>6657</v>
      </c>
      <c r="K35" s="22">
        <f>SUM(K29:K34)</f>
        <v>6795</v>
      </c>
      <c r="L35" s="24">
        <f t="shared" si="0"/>
        <v>13452</v>
      </c>
      <c r="M35" s="31"/>
    </row>
    <row r="36" spans="1:13" ht="13.15" customHeight="1" x14ac:dyDescent="0.15">
      <c r="A36" s="13"/>
      <c r="B36" s="6" t="s">
        <v>11</v>
      </c>
      <c r="C36" s="7">
        <v>1027</v>
      </c>
      <c r="D36" s="7">
        <v>1000</v>
      </c>
      <c r="E36" s="7">
        <v>982</v>
      </c>
      <c r="F36" s="20">
        <f t="shared" si="1"/>
        <v>1982</v>
      </c>
      <c r="G36" s="57"/>
      <c r="H36" s="58"/>
      <c r="I36" s="19"/>
      <c r="J36" s="19"/>
      <c r="K36" s="19"/>
      <c r="L36" s="21"/>
      <c r="M36" s="2"/>
    </row>
    <row r="37" spans="1:13" ht="13.15" customHeight="1" x14ac:dyDescent="0.15">
      <c r="A37" s="54" t="s">
        <v>5</v>
      </c>
      <c r="B37" s="55"/>
      <c r="C37" s="22">
        <f>SUM(C33:C36)</f>
        <v>3576</v>
      </c>
      <c r="D37" s="22">
        <f>SUM(D33:D36)</f>
        <v>3801</v>
      </c>
      <c r="E37" s="22">
        <f>SUM(E33:E36)</f>
        <v>3798</v>
      </c>
      <c r="F37" s="23">
        <f t="shared" si="1"/>
        <v>7599</v>
      </c>
      <c r="G37" s="59" t="s">
        <v>6</v>
      </c>
      <c r="H37" s="60"/>
      <c r="I37" s="37">
        <f>C13+C21+C27+C32+C37+C44+I13+I19+I23+I28+I35</f>
        <v>94667</v>
      </c>
      <c r="J37" s="37">
        <f>D13+D21+D27+D32+D37+D44+J13+J19+J23+J28+J35</f>
        <v>92091</v>
      </c>
      <c r="K37" s="37">
        <f>E13+E21+E27+E32+E37+E44+K13+K19+K23+K28+K35</f>
        <v>96175</v>
      </c>
      <c r="L37" s="38">
        <f>SUM(J37:K37)</f>
        <v>188266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1041</v>
      </c>
      <c r="D38" s="7">
        <v>1070</v>
      </c>
      <c r="E38" s="7">
        <v>1074</v>
      </c>
      <c r="F38" s="20">
        <f t="shared" si="1"/>
        <v>2144</v>
      </c>
      <c r="G38" s="61"/>
      <c r="H38" s="62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745</v>
      </c>
      <c r="D39" s="7">
        <v>756</v>
      </c>
      <c r="E39" s="7">
        <v>812</v>
      </c>
      <c r="F39" s="20">
        <f t="shared" si="1"/>
        <v>1568</v>
      </c>
      <c r="G39" s="63" t="s">
        <v>29</v>
      </c>
      <c r="H39" s="58"/>
      <c r="I39" s="7">
        <v>84</v>
      </c>
      <c r="J39" s="7">
        <v>75</v>
      </c>
      <c r="K39" s="7">
        <v>39</v>
      </c>
      <c r="L39" s="39">
        <f>SUM(J39:K39)</f>
        <v>114</v>
      </c>
      <c r="M39" s="32"/>
    </row>
    <row r="40" spans="1:13" ht="13.15" customHeight="1" x14ac:dyDescent="0.15">
      <c r="A40" s="13"/>
      <c r="B40" s="6" t="s">
        <v>10</v>
      </c>
      <c r="C40" s="7">
        <v>1041</v>
      </c>
      <c r="D40" s="7">
        <v>1044</v>
      </c>
      <c r="E40" s="7">
        <v>1033</v>
      </c>
      <c r="F40" s="20">
        <f t="shared" si="1"/>
        <v>2077</v>
      </c>
      <c r="G40" s="63"/>
      <c r="H40" s="6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1638</v>
      </c>
      <c r="D41" s="7">
        <v>1624</v>
      </c>
      <c r="E41" s="7">
        <v>1749</v>
      </c>
      <c r="F41" s="20">
        <f t="shared" si="1"/>
        <v>3373</v>
      </c>
      <c r="G41" s="63" t="s">
        <v>28</v>
      </c>
      <c r="H41" s="64"/>
      <c r="I41" s="7">
        <f>I37-93741</f>
        <v>926</v>
      </c>
      <c r="J41" s="7">
        <f>J37-91710</f>
        <v>381</v>
      </c>
      <c r="K41" s="7">
        <f>K37-95636</f>
        <v>539</v>
      </c>
      <c r="L41" s="39">
        <f>SUM(J41:K41)</f>
        <v>920</v>
      </c>
      <c r="M41" s="31"/>
    </row>
    <row r="42" spans="1:13" ht="13.15" customHeight="1" x14ac:dyDescent="0.15">
      <c r="A42" s="13"/>
      <c r="B42" s="6" t="s">
        <v>12</v>
      </c>
      <c r="C42" s="7">
        <v>1367</v>
      </c>
      <c r="D42" s="7">
        <v>1268</v>
      </c>
      <c r="E42" s="7">
        <v>1339</v>
      </c>
      <c r="F42" s="20">
        <f t="shared" si="1"/>
        <v>2607</v>
      </c>
      <c r="G42" s="57"/>
      <c r="H42" s="58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2525</v>
      </c>
      <c r="D43" s="7">
        <v>2240</v>
      </c>
      <c r="E43" s="7">
        <v>2125</v>
      </c>
      <c r="F43" s="20">
        <f t="shared" si="1"/>
        <v>4365</v>
      </c>
      <c r="G43" s="57"/>
      <c r="H43" s="58"/>
      <c r="I43" s="7"/>
      <c r="J43" s="7"/>
      <c r="K43" s="7"/>
      <c r="L43" s="14"/>
      <c r="M43" s="33"/>
    </row>
    <row r="44" spans="1:13" ht="13.15" customHeight="1" thickBot="1" x14ac:dyDescent="0.2">
      <c r="A44" s="65" t="s">
        <v>5</v>
      </c>
      <c r="B44" s="66"/>
      <c r="C44" s="25">
        <f>SUM(C38:C43)</f>
        <v>8357</v>
      </c>
      <c r="D44" s="25">
        <f>SUM(D38:D43)</f>
        <v>8002</v>
      </c>
      <c r="E44" s="25">
        <f>SUM(E38:E43)</f>
        <v>8132</v>
      </c>
      <c r="F44" s="26">
        <f t="shared" si="1"/>
        <v>16134</v>
      </c>
      <c r="G44" s="67"/>
      <c r="H44" s="68"/>
      <c r="I44" s="15"/>
      <c r="J44" s="15"/>
      <c r="K44" s="15"/>
      <c r="L44" s="16"/>
      <c r="M44" s="32"/>
    </row>
    <row r="45" spans="1:13" ht="12.75" thickTop="1" x14ac:dyDescent="0.15"/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4:L4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45"/>
  <sheetViews>
    <sheetView view="pageBreakPreview" zoomScaleNormal="100" zoomScaleSheetLayoutView="100" workbookViewId="0">
      <selection activeCell="V36" sqref="V36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3" t="s">
        <v>37</v>
      </c>
      <c r="L1" s="44"/>
    </row>
    <row r="2" spans="1:15" ht="12.75" thickTop="1" x14ac:dyDescent="0.15">
      <c r="A2" s="45" t="s">
        <v>0</v>
      </c>
      <c r="B2" s="46"/>
      <c r="C2" s="49" t="s">
        <v>7</v>
      </c>
      <c r="D2" s="50"/>
      <c r="E2" s="50"/>
      <c r="F2" s="50"/>
      <c r="G2" s="51" t="s">
        <v>0</v>
      </c>
      <c r="H2" s="46"/>
      <c r="I2" s="49" t="s">
        <v>7</v>
      </c>
      <c r="J2" s="50"/>
      <c r="K2" s="50"/>
      <c r="L2" s="53"/>
      <c r="M2" s="29"/>
    </row>
    <row r="3" spans="1:15" ht="12.75" thickBot="1" x14ac:dyDescent="0.2">
      <c r="A3" s="47"/>
      <c r="B3" s="48"/>
      <c r="C3" s="9" t="s">
        <v>1</v>
      </c>
      <c r="D3" s="9" t="s">
        <v>2</v>
      </c>
      <c r="E3" s="9" t="s">
        <v>3</v>
      </c>
      <c r="F3" s="10" t="s">
        <v>20</v>
      </c>
      <c r="G3" s="52"/>
      <c r="H3" s="48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1603</v>
      </c>
      <c r="D4" s="35">
        <v>1485</v>
      </c>
      <c r="E4" s="35">
        <v>1561</v>
      </c>
      <c r="F4" s="17">
        <f>SUM(D4:E4)</f>
        <v>3046</v>
      </c>
      <c r="G4" s="40" t="s">
        <v>18</v>
      </c>
      <c r="H4" s="27" t="s">
        <v>8</v>
      </c>
      <c r="I4" s="35">
        <v>1801</v>
      </c>
      <c r="J4" s="35">
        <v>1605</v>
      </c>
      <c r="K4" s="35">
        <v>1550</v>
      </c>
      <c r="L4" s="18">
        <f t="shared" ref="L4:L35" si="0">SUM(J4:K4)</f>
        <v>3155</v>
      </c>
      <c r="M4" s="2"/>
    </row>
    <row r="5" spans="1:15" ht="13.15" customHeight="1" x14ac:dyDescent="0.15">
      <c r="A5" s="13"/>
      <c r="B5" s="4" t="s">
        <v>4</v>
      </c>
      <c r="C5" s="7">
        <v>1829</v>
      </c>
      <c r="D5" s="7">
        <v>1668</v>
      </c>
      <c r="E5" s="7">
        <v>1748</v>
      </c>
      <c r="F5" s="20">
        <f t="shared" ref="F5:F44" si="1">SUM(D5:E5)</f>
        <v>3416</v>
      </c>
      <c r="G5" s="5"/>
      <c r="H5" s="4" t="s">
        <v>4</v>
      </c>
      <c r="I5" s="7">
        <v>1341</v>
      </c>
      <c r="J5" s="7">
        <v>1128</v>
      </c>
      <c r="K5" s="7">
        <v>1174</v>
      </c>
      <c r="L5" s="21">
        <f t="shared" si="0"/>
        <v>2302</v>
      </c>
      <c r="M5" s="2"/>
    </row>
    <row r="6" spans="1:15" ht="13.15" customHeight="1" x14ac:dyDescent="0.15">
      <c r="A6" s="13"/>
      <c r="B6" s="4" t="s">
        <v>10</v>
      </c>
      <c r="C6" s="7">
        <v>6133</v>
      </c>
      <c r="D6" s="7">
        <v>4758</v>
      </c>
      <c r="E6" s="7">
        <v>5411</v>
      </c>
      <c r="F6" s="20">
        <f t="shared" si="1"/>
        <v>10169</v>
      </c>
      <c r="G6" s="5"/>
      <c r="H6" s="4" t="s">
        <v>10</v>
      </c>
      <c r="I6" s="7">
        <v>976</v>
      </c>
      <c r="J6" s="7">
        <v>839</v>
      </c>
      <c r="K6" s="7">
        <v>832</v>
      </c>
      <c r="L6" s="21">
        <f t="shared" si="0"/>
        <v>1671</v>
      </c>
      <c r="M6" s="2"/>
    </row>
    <row r="7" spans="1:15" ht="13.15" customHeight="1" x14ac:dyDescent="0.15">
      <c r="A7" s="13"/>
      <c r="B7" s="4" t="s">
        <v>11</v>
      </c>
      <c r="C7" s="7">
        <v>3395</v>
      </c>
      <c r="D7" s="7">
        <v>3003</v>
      </c>
      <c r="E7" s="7">
        <v>3249</v>
      </c>
      <c r="F7" s="20">
        <f t="shared" si="1"/>
        <v>6252</v>
      </c>
      <c r="G7" s="5"/>
      <c r="H7" s="4" t="s">
        <v>11</v>
      </c>
      <c r="I7" s="7">
        <v>1766</v>
      </c>
      <c r="J7" s="7">
        <v>1671</v>
      </c>
      <c r="K7" s="7">
        <v>1645</v>
      </c>
      <c r="L7" s="21">
        <f t="shared" si="0"/>
        <v>3316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1813</v>
      </c>
      <c r="D8" s="7">
        <v>1747</v>
      </c>
      <c r="E8" s="7">
        <v>2180</v>
      </c>
      <c r="F8" s="20">
        <f t="shared" si="1"/>
        <v>3927</v>
      </c>
      <c r="G8" s="5"/>
      <c r="H8" s="4" t="s">
        <v>12</v>
      </c>
      <c r="I8" s="7">
        <v>1468</v>
      </c>
      <c r="J8" s="7">
        <v>1375</v>
      </c>
      <c r="K8" s="7">
        <v>1378</v>
      </c>
      <c r="L8" s="21">
        <f t="shared" si="0"/>
        <v>2753</v>
      </c>
      <c r="M8" s="2"/>
    </row>
    <row r="9" spans="1:15" ht="13.15" customHeight="1" x14ac:dyDescent="0.15">
      <c r="A9" s="13"/>
      <c r="B9" s="4" t="s">
        <v>13</v>
      </c>
      <c r="C9" s="7">
        <v>2062</v>
      </c>
      <c r="D9" s="7">
        <v>1996</v>
      </c>
      <c r="E9" s="7">
        <v>2090</v>
      </c>
      <c r="F9" s="20">
        <f t="shared" si="1"/>
        <v>4086</v>
      </c>
      <c r="G9" s="5"/>
      <c r="H9" s="4" t="s">
        <v>13</v>
      </c>
      <c r="I9" s="7">
        <v>1581</v>
      </c>
      <c r="J9" s="7">
        <v>1464</v>
      </c>
      <c r="K9" s="7">
        <v>1621</v>
      </c>
      <c r="L9" s="21">
        <f t="shared" si="0"/>
        <v>3085</v>
      </c>
      <c r="M9" s="2"/>
    </row>
    <row r="10" spans="1:15" ht="13.15" customHeight="1" x14ac:dyDescent="0.15">
      <c r="A10" s="13"/>
      <c r="B10" s="4" t="s">
        <v>14</v>
      </c>
      <c r="C10" s="7">
        <v>2417</v>
      </c>
      <c r="D10" s="7">
        <v>2407</v>
      </c>
      <c r="E10" s="7">
        <v>2723</v>
      </c>
      <c r="F10" s="20">
        <f t="shared" si="1"/>
        <v>5130</v>
      </c>
      <c r="G10" s="5"/>
      <c r="H10" s="4" t="s">
        <v>14</v>
      </c>
      <c r="I10" s="7">
        <v>1401</v>
      </c>
      <c r="J10" s="7">
        <v>1408</v>
      </c>
      <c r="K10" s="7">
        <v>1491</v>
      </c>
      <c r="L10" s="21">
        <f t="shared" si="0"/>
        <v>2899</v>
      </c>
      <c r="M10" s="2"/>
    </row>
    <row r="11" spans="1:15" ht="13.15" customHeight="1" x14ac:dyDescent="0.15">
      <c r="A11" s="13"/>
      <c r="B11" s="4" t="s">
        <v>15</v>
      </c>
      <c r="C11" s="7">
        <v>1574</v>
      </c>
      <c r="D11" s="7">
        <v>1765</v>
      </c>
      <c r="E11" s="7">
        <v>1932</v>
      </c>
      <c r="F11" s="20">
        <f t="shared" si="1"/>
        <v>3697</v>
      </c>
      <c r="G11" s="5"/>
      <c r="H11" s="4" t="s">
        <v>15</v>
      </c>
      <c r="I11" s="7">
        <v>1584</v>
      </c>
      <c r="J11" s="7">
        <v>1673</v>
      </c>
      <c r="K11" s="7">
        <v>1819</v>
      </c>
      <c r="L11" s="21">
        <f t="shared" si="0"/>
        <v>3492</v>
      </c>
      <c r="M11" s="2"/>
    </row>
    <row r="12" spans="1:15" ht="13.15" customHeight="1" x14ac:dyDescent="0.15">
      <c r="A12" s="13"/>
      <c r="B12" s="4" t="s">
        <v>16</v>
      </c>
      <c r="C12" s="7">
        <v>1973</v>
      </c>
      <c r="D12" s="7">
        <v>2358</v>
      </c>
      <c r="E12" s="7">
        <v>2500</v>
      </c>
      <c r="F12" s="20">
        <f t="shared" si="1"/>
        <v>4858</v>
      </c>
      <c r="G12" s="5"/>
      <c r="H12" s="4" t="s">
        <v>16</v>
      </c>
      <c r="I12" s="7">
        <v>1492</v>
      </c>
      <c r="J12" s="7">
        <v>1535</v>
      </c>
      <c r="K12" s="7">
        <v>1606</v>
      </c>
      <c r="L12" s="21">
        <f t="shared" si="0"/>
        <v>3141</v>
      </c>
      <c r="M12" s="2"/>
    </row>
    <row r="13" spans="1:15" ht="13.15" customHeight="1" x14ac:dyDescent="0.15">
      <c r="A13" s="54" t="s">
        <v>5</v>
      </c>
      <c r="B13" s="55"/>
      <c r="C13" s="22">
        <f>SUM(C4:C12)</f>
        <v>22799</v>
      </c>
      <c r="D13" s="22">
        <f>SUM(D4:D12)</f>
        <v>21187</v>
      </c>
      <c r="E13" s="22">
        <f>SUM(E4:E12)</f>
        <v>23394</v>
      </c>
      <c r="F13" s="23">
        <f t="shared" si="1"/>
        <v>44581</v>
      </c>
      <c r="G13" s="56" t="s">
        <v>5</v>
      </c>
      <c r="H13" s="55"/>
      <c r="I13" s="22">
        <f>SUM(I4:I12)</f>
        <v>13410</v>
      </c>
      <c r="J13" s="22">
        <f>SUM(J4:J12)</f>
        <v>12698</v>
      </c>
      <c r="K13" s="22">
        <f>SUM(K4:K12)</f>
        <v>13116</v>
      </c>
      <c r="L13" s="24">
        <f t="shared" si="0"/>
        <v>25814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1113</v>
      </c>
      <c r="D14" s="7">
        <v>1004</v>
      </c>
      <c r="E14" s="7">
        <v>1084</v>
      </c>
      <c r="F14" s="20">
        <f t="shared" si="1"/>
        <v>2088</v>
      </c>
      <c r="G14" s="3" t="s">
        <v>21</v>
      </c>
      <c r="H14" s="4" t="s">
        <v>8</v>
      </c>
      <c r="I14" s="7">
        <v>1796</v>
      </c>
      <c r="J14" s="7">
        <v>1961</v>
      </c>
      <c r="K14" s="7">
        <v>1906</v>
      </c>
      <c r="L14" s="21">
        <f t="shared" si="0"/>
        <v>3867</v>
      </c>
      <c r="M14" s="2"/>
    </row>
    <row r="15" spans="1:15" ht="13.15" customHeight="1" x14ac:dyDescent="0.15">
      <c r="A15" s="13"/>
      <c r="B15" s="6" t="s">
        <v>4</v>
      </c>
      <c r="C15" s="7">
        <v>2039</v>
      </c>
      <c r="D15" s="7">
        <v>1841</v>
      </c>
      <c r="E15" s="7">
        <v>2010</v>
      </c>
      <c r="F15" s="20">
        <f t="shared" si="1"/>
        <v>3851</v>
      </c>
      <c r="G15" s="5"/>
      <c r="H15" s="4" t="s">
        <v>4</v>
      </c>
      <c r="I15" s="7">
        <v>1121</v>
      </c>
      <c r="J15" s="7">
        <v>1250</v>
      </c>
      <c r="K15" s="7">
        <v>1342</v>
      </c>
      <c r="L15" s="21">
        <f t="shared" si="0"/>
        <v>2592</v>
      </c>
      <c r="M15" s="2"/>
    </row>
    <row r="16" spans="1:15" ht="13.15" customHeight="1" x14ac:dyDescent="0.15">
      <c r="A16" s="13"/>
      <c r="B16" s="6" t="s">
        <v>10</v>
      </c>
      <c r="C16" s="7">
        <v>1097</v>
      </c>
      <c r="D16" s="7">
        <v>1194</v>
      </c>
      <c r="E16" s="7">
        <v>1093</v>
      </c>
      <c r="F16" s="20">
        <f t="shared" si="1"/>
        <v>2287</v>
      </c>
      <c r="G16" s="5"/>
      <c r="H16" s="4" t="s">
        <v>10</v>
      </c>
      <c r="I16" s="7">
        <v>1035</v>
      </c>
      <c r="J16" s="7">
        <v>1017</v>
      </c>
      <c r="K16" s="7">
        <v>1139</v>
      </c>
      <c r="L16" s="21">
        <f t="shared" si="0"/>
        <v>2156</v>
      </c>
      <c r="M16" s="2"/>
    </row>
    <row r="17" spans="1:13" ht="13.15" customHeight="1" x14ac:dyDescent="0.15">
      <c r="A17" s="13"/>
      <c r="B17" s="6" t="s">
        <v>11</v>
      </c>
      <c r="C17" s="7">
        <v>1553</v>
      </c>
      <c r="D17" s="7">
        <v>1656</v>
      </c>
      <c r="E17" s="7">
        <v>1720</v>
      </c>
      <c r="F17" s="20">
        <f t="shared" si="1"/>
        <v>3376</v>
      </c>
      <c r="G17" s="5"/>
      <c r="H17" s="4" t="s">
        <v>11</v>
      </c>
      <c r="I17" s="7">
        <v>1499</v>
      </c>
      <c r="J17" s="7">
        <v>1552</v>
      </c>
      <c r="K17" s="7">
        <v>1547</v>
      </c>
      <c r="L17" s="21">
        <f t="shared" si="0"/>
        <v>3099</v>
      </c>
      <c r="M17" s="2"/>
    </row>
    <row r="18" spans="1:13" ht="13.15" customHeight="1" x14ac:dyDescent="0.15">
      <c r="A18" s="13"/>
      <c r="B18" s="6" t="s">
        <v>12</v>
      </c>
      <c r="C18" s="7">
        <v>1378</v>
      </c>
      <c r="D18" s="7">
        <v>1362</v>
      </c>
      <c r="E18" s="7">
        <v>1388</v>
      </c>
      <c r="F18" s="20">
        <f t="shared" si="1"/>
        <v>2750</v>
      </c>
      <c r="G18" s="5"/>
      <c r="H18" s="4" t="s">
        <v>12</v>
      </c>
      <c r="I18" s="7">
        <v>491</v>
      </c>
      <c r="J18" s="7">
        <v>476</v>
      </c>
      <c r="K18" s="7">
        <v>525</v>
      </c>
      <c r="L18" s="21">
        <f t="shared" si="0"/>
        <v>1001</v>
      </c>
      <c r="M18" s="2"/>
    </row>
    <row r="19" spans="1:13" ht="13.15" customHeight="1" x14ac:dyDescent="0.15">
      <c r="A19" s="13"/>
      <c r="B19" s="6" t="s">
        <v>13</v>
      </c>
      <c r="C19" s="7">
        <v>2866</v>
      </c>
      <c r="D19" s="7">
        <v>3168</v>
      </c>
      <c r="E19" s="7">
        <v>3333</v>
      </c>
      <c r="F19" s="20">
        <f t="shared" si="1"/>
        <v>6501</v>
      </c>
      <c r="G19" s="56" t="s">
        <v>5</v>
      </c>
      <c r="H19" s="55"/>
      <c r="I19" s="22">
        <f>SUM(I14:I18)</f>
        <v>5942</v>
      </c>
      <c r="J19" s="22">
        <f>SUM(J14:J18)</f>
        <v>6256</v>
      </c>
      <c r="K19" s="22">
        <f>SUM(K14:K18)</f>
        <v>6459</v>
      </c>
      <c r="L19" s="24">
        <f t="shared" si="0"/>
        <v>12715</v>
      </c>
      <c r="M19" s="31"/>
    </row>
    <row r="20" spans="1:13" ht="13.15" customHeight="1" x14ac:dyDescent="0.15">
      <c r="A20" s="13"/>
      <c r="B20" s="6" t="s">
        <v>14</v>
      </c>
      <c r="C20" s="7">
        <v>877</v>
      </c>
      <c r="D20" s="7">
        <v>945</v>
      </c>
      <c r="E20" s="7">
        <v>893</v>
      </c>
      <c r="F20" s="20">
        <f t="shared" si="1"/>
        <v>1838</v>
      </c>
      <c r="G20" s="5" t="s">
        <v>19</v>
      </c>
      <c r="H20" s="6" t="s">
        <v>8</v>
      </c>
      <c r="I20" s="7">
        <v>804</v>
      </c>
      <c r="J20" s="7">
        <v>842</v>
      </c>
      <c r="K20" s="7">
        <v>850</v>
      </c>
      <c r="L20" s="21">
        <f t="shared" si="0"/>
        <v>1692</v>
      </c>
      <c r="M20" s="2"/>
    </row>
    <row r="21" spans="1:13" ht="13.15" customHeight="1" x14ac:dyDescent="0.15">
      <c r="A21" s="54" t="s">
        <v>5</v>
      </c>
      <c r="B21" s="55"/>
      <c r="C21" s="22">
        <f>SUM(C14:C20)</f>
        <v>10923</v>
      </c>
      <c r="D21" s="22">
        <f>SUM(D14:D20)</f>
        <v>11170</v>
      </c>
      <c r="E21" s="22">
        <f>SUM(E14:E20)</f>
        <v>11521</v>
      </c>
      <c r="F21" s="23">
        <f t="shared" si="1"/>
        <v>22691</v>
      </c>
      <c r="G21" s="5"/>
      <c r="H21" s="6" t="s">
        <v>4</v>
      </c>
      <c r="I21" s="7">
        <v>2096</v>
      </c>
      <c r="J21" s="7">
        <v>2214</v>
      </c>
      <c r="K21" s="7">
        <v>1926</v>
      </c>
      <c r="L21" s="21">
        <f t="shared" si="0"/>
        <v>4140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2707</v>
      </c>
      <c r="D22" s="7">
        <v>2298</v>
      </c>
      <c r="E22" s="7">
        <v>2470</v>
      </c>
      <c r="F22" s="20">
        <f t="shared" si="1"/>
        <v>4768</v>
      </c>
      <c r="G22" s="5"/>
      <c r="H22" s="6" t="s">
        <v>10</v>
      </c>
      <c r="I22" s="7">
        <v>1132</v>
      </c>
      <c r="J22" s="7">
        <v>1122</v>
      </c>
      <c r="K22" s="7">
        <v>1025</v>
      </c>
      <c r="L22" s="21">
        <f t="shared" si="0"/>
        <v>2147</v>
      </c>
      <c r="M22" s="2"/>
    </row>
    <row r="23" spans="1:13" ht="13.15" customHeight="1" x14ac:dyDescent="0.15">
      <c r="A23" s="13"/>
      <c r="B23" s="6" t="s">
        <v>4</v>
      </c>
      <c r="C23" s="7">
        <v>2112</v>
      </c>
      <c r="D23" s="7">
        <v>1585</v>
      </c>
      <c r="E23" s="7">
        <v>1859</v>
      </c>
      <c r="F23" s="20">
        <f t="shared" si="1"/>
        <v>3444</v>
      </c>
      <c r="G23" s="56" t="s">
        <v>5</v>
      </c>
      <c r="H23" s="55"/>
      <c r="I23" s="22">
        <f>SUM(I20:I22)</f>
        <v>4032</v>
      </c>
      <c r="J23" s="22">
        <f>SUM(J20:J22)</f>
        <v>4178</v>
      </c>
      <c r="K23" s="22">
        <f>SUM(K20:K22)</f>
        <v>3801</v>
      </c>
      <c r="L23" s="24">
        <f t="shared" si="0"/>
        <v>7979</v>
      </c>
      <c r="M23" s="31"/>
    </row>
    <row r="24" spans="1:13" ht="13.15" customHeight="1" x14ac:dyDescent="0.15">
      <c r="A24" s="13"/>
      <c r="B24" s="6" t="s">
        <v>10</v>
      </c>
      <c r="C24" s="7">
        <v>1317</v>
      </c>
      <c r="D24" s="7">
        <v>1117</v>
      </c>
      <c r="E24" s="7">
        <v>1281</v>
      </c>
      <c r="F24" s="20">
        <f t="shared" si="1"/>
        <v>2398</v>
      </c>
      <c r="G24" s="5" t="s">
        <v>22</v>
      </c>
      <c r="H24" s="6" t="s">
        <v>8</v>
      </c>
      <c r="I24" s="7">
        <v>584</v>
      </c>
      <c r="J24" s="7">
        <v>543</v>
      </c>
      <c r="K24" s="7">
        <v>599</v>
      </c>
      <c r="L24" s="21">
        <f t="shared" si="0"/>
        <v>1142</v>
      </c>
      <c r="M24" s="2"/>
    </row>
    <row r="25" spans="1:13" ht="13.15" customHeight="1" x14ac:dyDescent="0.15">
      <c r="A25" s="13"/>
      <c r="B25" s="6" t="s">
        <v>11</v>
      </c>
      <c r="C25" s="7">
        <v>1148</v>
      </c>
      <c r="D25" s="7">
        <v>1066</v>
      </c>
      <c r="E25" s="7">
        <v>1081</v>
      </c>
      <c r="F25" s="20">
        <f t="shared" si="1"/>
        <v>2147</v>
      </c>
      <c r="G25" s="5"/>
      <c r="H25" s="6" t="s">
        <v>4</v>
      </c>
      <c r="I25" s="7">
        <v>1223</v>
      </c>
      <c r="J25" s="7">
        <v>1246</v>
      </c>
      <c r="K25" s="7">
        <v>1242</v>
      </c>
      <c r="L25" s="21">
        <f t="shared" si="0"/>
        <v>2488</v>
      </c>
      <c r="M25" s="2"/>
    </row>
    <row r="26" spans="1:13" ht="13.15" customHeight="1" x14ac:dyDescent="0.15">
      <c r="A26" s="13"/>
      <c r="B26" s="6" t="s">
        <v>12</v>
      </c>
      <c r="C26" s="7">
        <v>1725</v>
      </c>
      <c r="D26" s="7">
        <v>1646</v>
      </c>
      <c r="E26" s="7">
        <v>1672</v>
      </c>
      <c r="F26" s="20">
        <f t="shared" si="1"/>
        <v>3318</v>
      </c>
      <c r="G26" s="5"/>
      <c r="H26" s="6" t="s">
        <v>10</v>
      </c>
      <c r="I26" s="7">
        <v>1031</v>
      </c>
      <c r="J26" s="7">
        <v>1195</v>
      </c>
      <c r="K26" s="7">
        <v>1153</v>
      </c>
      <c r="L26" s="21">
        <f t="shared" si="0"/>
        <v>2348</v>
      </c>
      <c r="M26" s="2"/>
    </row>
    <row r="27" spans="1:13" ht="13.15" customHeight="1" x14ac:dyDescent="0.15">
      <c r="A27" s="54" t="s">
        <v>5</v>
      </c>
      <c r="B27" s="55"/>
      <c r="C27" s="22">
        <f>SUM(C22:C26)</f>
        <v>9009</v>
      </c>
      <c r="D27" s="22">
        <f>SUM(D22:D26)</f>
        <v>7712</v>
      </c>
      <c r="E27" s="22">
        <f>SUM(E22:E26)</f>
        <v>8363</v>
      </c>
      <c r="F27" s="23">
        <f t="shared" si="1"/>
        <v>16075</v>
      </c>
      <c r="G27" s="5"/>
      <c r="H27" s="6" t="s">
        <v>11</v>
      </c>
      <c r="I27" s="7">
        <v>287</v>
      </c>
      <c r="J27" s="7">
        <v>353</v>
      </c>
      <c r="K27" s="7">
        <v>287</v>
      </c>
      <c r="L27" s="21">
        <f t="shared" si="0"/>
        <v>640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2180</v>
      </c>
      <c r="D28" s="7">
        <v>2047</v>
      </c>
      <c r="E28" s="7">
        <v>2240</v>
      </c>
      <c r="F28" s="20">
        <f t="shared" si="1"/>
        <v>4287</v>
      </c>
      <c r="G28" s="56" t="s">
        <v>5</v>
      </c>
      <c r="H28" s="55"/>
      <c r="I28" s="22">
        <f>SUM(I24:I27)</f>
        <v>3125</v>
      </c>
      <c r="J28" s="22">
        <f>SUM(J24:J27)</f>
        <v>3337</v>
      </c>
      <c r="K28" s="22">
        <f>SUM(K24:K27)</f>
        <v>3281</v>
      </c>
      <c r="L28" s="24">
        <f t="shared" si="0"/>
        <v>6618</v>
      </c>
      <c r="M28" s="31"/>
    </row>
    <row r="29" spans="1:13" ht="13.15" customHeight="1" x14ac:dyDescent="0.15">
      <c r="A29" s="13"/>
      <c r="B29" s="6" t="s">
        <v>4</v>
      </c>
      <c r="C29" s="7">
        <v>1464</v>
      </c>
      <c r="D29" s="7">
        <v>1499</v>
      </c>
      <c r="E29" s="7">
        <v>1552</v>
      </c>
      <c r="F29" s="20">
        <f t="shared" si="1"/>
        <v>3051</v>
      </c>
      <c r="G29" s="5" t="s">
        <v>23</v>
      </c>
      <c r="H29" s="6" t="s">
        <v>8</v>
      </c>
      <c r="I29" s="7">
        <v>1339</v>
      </c>
      <c r="J29" s="7">
        <v>1467</v>
      </c>
      <c r="K29" s="7">
        <v>1416</v>
      </c>
      <c r="L29" s="21">
        <f t="shared" si="0"/>
        <v>2883</v>
      </c>
      <c r="M29" s="2"/>
    </row>
    <row r="30" spans="1:13" ht="13.15" customHeight="1" x14ac:dyDescent="0.15">
      <c r="A30" s="13"/>
      <c r="B30" s="6" t="s">
        <v>10</v>
      </c>
      <c r="C30" s="7">
        <v>1494</v>
      </c>
      <c r="D30" s="7">
        <v>1506</v>
      </c>
      <c r="E30" s="7">
        <v>1598</v>
      </c>
      <c r="F30" s="20">
        <f t="shared" si="1"/>
        <v>3104</v>
      </c>
      <c r="G30" s="5"/>
      <c r="H30" s="6" t="s">
        <v>4</v>
      </c>
      <c r="I30" s="7">
        <v>953</v>
      </c>
      <c r="J30" s="7">
        <v>1004</v>
      </c>
      <c r="K30" s="7">
        <v>976</v>
      </c>
      <c r="L30" s="21">
        <f t="shared" si="0"/>
        <v>1980</v>
      </c>
      <c r="M30" s="2"/>
    </row>
    <row r="31" spans="1:13" ht="13.15" customHeight="1" x14ac:dyDescent="0.15">
      <c r="A31" s="13"/>
      <c r="B31" s="6" t="s">
        <v>11</v>
      </c>
      <c r="C31" s="7">
        <v>1941</v>
      </c>
      <c r="D31" s="7">
        <v>1997</v>
      </c>
      <c r="E31" s="7">
        <v>2130</v>
      </c>
      <c r="F31" s="20">
        <f t="shared" si="1"/>
        <v>4127</v>
      </c>
      <c r="G31" s="5"/>
      <c r="H31" s="6" t="s">
        <v>10</v>
      </c>
      <c r="I31" s="7">
        <v>960</v>
      </c>
      <c r="J31" s="7">
        <v>850</v>
      </c>
      <c r="K31" s="7">
        <v>952</v>
      </c>
      <c r="L31" s="21">
        <f t="shared" si="0"/>
        <v>1802</v>
      </c>
      <c r="M31" s="2"/>
    </row>
    <row r="32" spans="1:13" ht="13.15" customHeight="1" x14ac:dyDescent="0.15">
      <c r="A32" s="54" t="s">
        <v>5</v>
      </c>
      <c r="B32" s="55"/>
      <c r="C32" s="22">
        <f>SUM(C28:C31)</f>
        <v>7079</v>
      </c>
      <c r="D32" s="22">
        <f>SUM(D28:D31)</f>
        <v>7049</v>
      </c>
      <c r="E32" s="22">
        <f>SUM(E28:E31)</f>
        <v>7520</v>
      </c>
      <c r="F32" s="23">
        <f t="shared" si="1"/>
        <v>14569</v>
      </c>
      <c r="G32" s="5"/>
      <c r="H32" s="6" t="s">
        <v>11</v>
      </c>
      <c r="I32" s="7">
        <v>1379</v>
      </c>
      <c r="J32" s="7">
        <v>1470</v>
      </c>
      <c r="K32" s="7">
        <v>1564</v>
      </c>
      <c r="L32" s="21">
        <f t="shared" si="0"/>
        <v>3034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718</v>
      </c>
      <c r="D33" s="7">
        <v>757</v>
      </c>
      <c r="E33" s="7">
        <v>808</v>
      </c>
      <c r="F33" s="20">
        <f t="shared" si="1"/>
        <v>1565</v>
      </c>
      <c r="G33" s="5"/>
      <c r="H33" s="6" t="s">
        <v>12</v>
      </c>
      <c r="I33" s="7">
        <v>869</v>
      </c>
      <c r="J33" s="7">
        <v>1035</v>
      </c>
      <c r="K33" s="7">
        <v>1055</v>
      </c>
      <c r="L33" s="21">
        <f t="shared" si="0"/>
        <v>2090</v>
      </c>
      <c r="M33" s="2"/>
    </row>
    <row r="34" spans="1:13" ht="13.15" customHeight="1" x14ac:dyDescent="0.15">
      <c r="A34" s="13"/>
      <c r="B34" s="6" t="s">
        <v>4</v>
      </c>
      <c r="C34" s="7">
        <v>932</v>
      </c>
      <c r="D34" s="7">
        <v>1020</v>
      </c>
      <c r="E34" s="7">
        <v>1034</v>
      </c>
      <c r="F34" s="20">
        <f t="shared" si="1"/>
        <v>2054</v>
      </c>
      <c r="G34" s="5"/>
      <c r="H34" s="6" t="s">
        <v>13</v>
      </c>
      <c r="I34" s="7">
        <v>778</v>
      </c>
      <c r="J34" s="7">
        <v>784</v>
      </c>
      <c r="K34" s="7">
        <v>761</v>
      </c>
      <c r="L34" s="21">
        <f t="shared" si="0"/>
        <v>1545</v>
      </c>
      <c r="M34" s="2"/>
    </row>
    <row r="35" spans="1:13" ht="13.15" customHeight="1" x14ac:dyDescent="0.15">
      <c r="A35" s="13"/>
      <c r="B35" s="6" t="s">
        <v>10</v>
      </c>
      <c r="C35" s="7">
        <v>891</v>
      </c>
      <c r="D35" s="7">
        <v>1021</v>
      </c>
      <c r="E35" s="7">
        <v>969</v>
      </c>
      <c r="F35" s="20">
        <f t="shared" si="1"/>
        <v>1990</v>
      </c>
      <c r="G35" s="56" t="s">
        <v>5</v>
      </c>
      <c r="H35" s="55"/>
      <c r="I35" s="22">
        <f>SUM(I29:I34)</f>
        <v>6278</v>
      </c>
      <c r="J35" s="22">
        <f>SUM(J29:J34)</f>
        <v>6610</v>
      </c>
      <c r="K35" s="22">
        <f>SUM(K29:K34)</f>
        <v>6724</v>
      </c>
      <c r="L35" s="24">
        <f t="shared" si="0"/>
        <v>13334</v>
      </c>
      <c r="M35" s="31"/>
    </row>
    <row r="36" spans="1:13" ht="13.15" customHeight="1" x14ac:dyDescent="0.15">
      <c r="A36" s="13"/>
      <c r="B36" s="6" t="s">
        <v>11</v>
      </c>
      <c r="C36" s="7">
        <v>1025</v>
      </c>
      <c r="D36" s="7">
        <v>998</v>
      </c>
      <c r="E36" s="7">
        <v>979</v>
      </c>
      <c r="F36" s="20">
        <f t="shared" si="1"/>
        <v>1977</v>
      </c>
      <c r="G36" s="57"/>
      <c r="H36" s="58"/>
      <c r="I36" s="19"/>
      <c r="J36" s="19"/>
      <c r="K36" s="19"/>
      <c r="L36" s="21"/>
      <c r="M36" s="2"/>
    </row>
    <row r="37" spans="1:13" ht="13.15" customHeight="1" x14ac:dyDescent="0.15">
      <c r="A37" s="54" t="s">
        <v>5</v>
      </c>
      <c r="B37" s="55"/>
      <c r="C37" s="22">
        <f>SUM(C33:C36)</f>
        <v>3566</v>
      </c>
      <c r="D37" s="22">
        <f>SUM(D33:D36)</f>
        <v>3796</v>
      </c>
      <c r="E37" s="22">
        <f>SUM(E33:E36)</f>
        <v>3790</v>
      </c>
      <c r="F37" s="23">
        <f t="shared" si="1"/>
        <v>7586</v>
      </c>
      <c r="G37" s="59" t="s">
        <v>6</v>
      </c>
      <c r="H37" s="60"/>
      <c r="I37" s="37">
        <f>C13+C21+C27+C32+C37+C44+I13+I19+I23+I28+I35</f>
        <v>94583</v>
      </c>
      <c r="J37" s="37">
        <f>D13+D21+D27+D32+D37+D44+J13+J19+J23+J28+J35</f>
        <v>92016</v>
      </c>
      <c r="K37" s="37">
        <f>E13+E21+E27+E32+E37+E44+K13+K19+K23+K28+K35</f>
        <v>96136</v>
      </c>
      <c r="L37" s="38">
        <f>SUM(J37:K37)</f>
        <v>188152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1037</v>
      </c>
      <c r="D38" s="7">
        <v>1070</v>
      </c>
      <c r="E38" s="7">
        <v>1069</v>
      </c>
      <c r="F38" s="20">
        <f t="shared" si="1"/>
        <v>2139</v>
      </c>
      <c r="G38" s="61"/>
      <c r="H38" s="62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743</v>
      </c>
      <c r="D39" s="7">
        <v>754</v>
      </c>
      <c r="E39" s="7">
        <v>807</v>
      </c>
      <c r="F39" s="20">
        <f t="shared" si="1"/>
        <v>1561</v>
      </c>
      <c r="G39" s="63" t="s">
        <v>29</v>
      </c>
      <c r="H39" s="58"/>
      <c r="I39" s="7">
        <v>25</v>
      </c>
      <c r="J39" s="7">
        <v>40</v>
      </c>
      <c r="K39" s="7">
        <v>29</v>
      </c>
      <c r="L39" s="39">
        <f>SUM(J39:K39)</f>
        <v>69</v>
      </c>
      <c r="M39" s="32"/>
    </row>
    <row r="40" spans="1:13" ht="13.15" customHeight="1" x14ac:dyDescent="0.15">
      <c r="A40" s="13"/>
      <c r="B40" s="6" t="s">
        <v>10</v>
      </c>
      <c r="C40" s="7">
        <v>1068</v>
      </c>
      <c r="D40" s="7">
        <v>1048</v>
      </c>
      <c r="E40" s="7">
        <v>1055</v>
      </c>
      <c r="F40" s="20">
        <f t="shared" si="1"/>
        <v>2103</v>
      </c>
      <c r="G40" s="63"/>
      <c r="H40" s="6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1629</v>
      </c>
      <c r="D41" s="7">
        <v>1613</v>
      </c>
      <c r="E41" s="7">
        <v>1743</v>
      </c>
      <c r="F41" s="20">
        <f t="shared" si="1"/>
        <v>3356</v>
      </c>
      <c r="G41" s="63" t="s">
        <v>28</v>
      </c>
      <c r="H41" s="64"/>
      <c r="I41" s="7">
        <f>I37-93677</f>
        <v>906</v>
      </c>
      <c r="J41" s="7">
        <f>J37-91644</f>
        <v>372</v>
      </c>
      <c r="K41" s="7">
        <f>K37-95604</f>
        <v>532</v>
      </c>
      <c r="L41" s="39">
        <f>SUM(J41:K41)</f>
        <v>904</v>
      </c>
      <c r="M41" s="31"/>
    </row>
    <row r="42" spans="1:13" ht="13.15" customHeight="1" x14ac:dyDescent="0.15">
      <c r="A42" s="13"/>
      <c r="B42" s="6" t="s">
        <v>12</v>
      </c>
      <c r="C42" s="7">
        <v>1365</v>
      </c>
      <c r="D42" s="7">
        <v>1272</v>
      </c>
      <c r="E42" s="7">
        <v>1340</v>
      </c>
      <c r="F42" s="20">
        <f t="shared" si="1"/>
        <v>2612</v>
      </c>
      <c r="G42" s="57"/>
      <c r="H42" s="58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2578</v>
      </c>
      <c r="D43" s="7">
        <v>2266</v>
      </c>
      <c r="E43" s="7">
        <v>2153</v>
      </c>
      <c r="F43" s="20">
        <f t="shared" si="1"/>
        <v>4419</v>
      </c>
      <c r="G43" s="57"/>
      <c r="H43" s="58"/>
      <c r="I43" s="7"/>
      <c r="J43" s="7"/>
      <c r="K43" s="7"/>
      <c r="L43" s="14"/>
      <c r="M43" s="33"/>
    </row>
    <row r="44" spans="1:13" ht="13.15" customHeight="1" thickBot="1" x14ac:dyDescent="0.2">
      <c r="A44" s="65" t="s">
        <v>5</v>
      </c>
      <c r="B44" s="66"/>
      <c r="C44" s="25">
        <f>SUM(C38:C43)</f>
        <v>8420</v>
      </c>
      <c r="D44" s="25">
        <f>SUM(D38:D43)</f>
        <v>8023</v>
      </c>
      <c r="E44" s="25">
        <f>SUM(E38:E43)</f>
        <v>8167</v>
      </c>
      <c r="F44" s="26">
        <f t="shared" si="1"/>
        <v>16190</v>
      </c>
      <c r="G44" s="67"/>
      <c r="H44" s="68"/>
      <c r="I44" s="15"/>
      <c r="J44" s="15"/>
      <c r="K44" s="15"/>
      <c r="L44" s="16"/>
      <c r="M44" s="32"/>
    </row>
    <row r="45" spans="1:13" ht="12.75" thickTop="1" x14ac:dyDescent="0.15"/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7:L34 L4:L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51"/>
  <sheetViews>
    <sheetView view="pageBreakPreview" zoomScaleNormal="70" zoomScaleSheetLayoutView="100" workbookViewId="0">
      <selection activeCell="I34" sqref="I34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3" t="s">
        <v>36</v>
      </c>
      <c r="L1" s="44"/>
    </row>
    <row r="2" spans="1:15" ht="12.75" thickTop="1" x14ac:dyDescent="0.15">
      <c r="A2" s="45" t="s">
        <v>0</v>
      </c>
      <c r="B2" s="46"/>
      <c r="C2" s="49" t="s">
        <v>7</v>
      </c>
      <c r="D2" s="50"/>
      <c r="E2" s="50"/>
      <c r="F2" s="50"/>
      <c r="G2" s="51" t="s">
        <v>0</v>
      </c>
      <c r="H2" s="46"/>
      <c r="I2" s="49" t="s">
        <v>7</v>
      </c>
      <c r="J2" s="50"/>
      <c r="K2" s="50"/>
      <c r="L2" s="53"/>
      <c r="M2" s="29"/>
    </row>
    <row r="3" spans="1:15" ht="12.75" thickBot="1" x14ac:dyDescent="0.2">
      <c r="A3" s="47"/>
      <c r="B3" s="48"/>
      <c r="C3" s="9" t="s">
        <v>1</v>
      </c>
      <c r="D3" s="9" t="s">
        <v>2</v>
      </c>
      <c r="E3" s="9" t="s">
        <v>3</v>
      </c>
      <c r="F3" s="10" t="s">
        <v>20</v>
      </c>
      <c r="G3" s="52"/>
      <c r="H3" s="48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1607</v>
      </c>
      <c r="D4" s="35">
        <v>1483</v>
      </c>
      <c r="E4" s="35">
        <v>1561</v>
      </c>
      <c r="F4" s="17">
        <f>SUM(D4:E4)</f>
        <v>3044</v>
      </c>
      <c r="G4" s="40" t="s">
        <v>18</v>
      </c>
      <c r="H4" s="27" t="s">
        <v>8</v>
      </c>
      <c r="I4" s="35">
        <v>1803</v>
      </c>
      <c r="J4" s="35">
        <v>1601</v>
      </c>
      <c r="K4" s="35">
        <v>1546</v>
      </c>
      <c r="L4" s="21">
        <f t="shared" ref="L4:L34" si="0">SUM(J4:K4)</f>
        <v>3147</v>
      </c>
      <c r="M4" s="2"/>
    </row>
    <row r="5" spans="1:15" ht="13.15" customHeight="1" x14ac:dyDescent="0.15">
      <c r="A5" s="13"/>
      <c r="B5" s="4" t="s">
        <v>4</v>
      </c>
      <c r="C5" s="7">
        <v>1822</v>
      </c>
      <c r="D5" s="7">
        <v>1663</v>
      </c>
      <c r="E5" s="7">
        <v>1742</v>
      </c>
      <c r="F5" s="20">
        <f t="shared" ref="F5:F43" si="1">SUM(D5:E5)</f>
        <v>3405</v>
      </c>
      <c r="G5" s="5"/>
      <c r="H5" s="4" t="s">
        <v>4</v>
      </c>
      <c r="I5" s="7">
        <v>1343</v>
      </c>
      <c r="J5" s="7">
        <v>1130</v>
      </c>
      <c r="K5" s="7">
        <v>1171</v>
      </c>
      <c r="L5" s="21">
        <f t="shared" si="0"/>
        <v>2301</v>
      </c>
      <c r="M5" s="2"/>
    </row>
    <row r="6" spans="1:15" ht="13.15" customHeight="1" x14ac:dyDescent="0.15">
      <c r="A6" s="13"/>
      <c r="B6" s="4" t="s">
        <v>10</v>
      </c>
      <c r="C6" s="7">
        <v>6131</v>
      </c>
      <c r="D6" s="7">
        <v>4749</v>
      </c>
      <c r="E6" s="7">
        <v>5411</v>
      </c>
      <c r="F6" s="20">
        <f t="shared" si="1"/>
        <v>10160</v>
      </c>
      <c r="G6" s="5"/>
      <c r="H6" s="4" t="s">
        <v>10</v>
      </c>
      <c r="I6" s="7">
        <v>938</v>
      </c>
      <c r="J6" s="7">
        <v>809</v>
      </c>
      <c r="K6" s="7">
        <v>806</v>
      </c>
      <c r="L6" s="21">
        <f t="shared" si="0"/>
        <v>1615</v>
      </c>
      <c r="M6" s="2"/>
    </row>
    <row r="7" spans="1:15" ht="13.15" customHeight="1" x14ac:dyDescent="0.15">
      <c r="A7" s="13"/>
      <c r="B7" s="4" t="s">
        <v>11</v>
      </c>
      <c r="C7" s="7">
        <v>3398</v>
      </c>
      <c r="D7" s="7">
        <v>3006</v>
      </c>
      <c r="E7" s="7">
        <v>3244</v>
      </c>
      <c r="F7" s="20">
        <f t="shared" si="1"/>
        <v>6250</v>
      </c>
      <c r="G7" s="5"/>
      <c r="H7" s="4" t="s">
        <v>11</v>
      </c>
      <c r="I7" s="7">
        <v>1772</v>
      </c>
      <c r="J7" s="7">
        <v>1677</v>
      </c>
      <c r="K7" s="7">
        <v>1649</v>
      </c>
      <c r="L7" s="21">
        <f t="shared" si="0"/>
        <v>3326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1809</v>
      </c>
      <c r="D8" s="7">
        <v>1737</v>
      </c>
      <c r="E8" s="7">
        <v>2177</v>
      </c>
      <c r="F8" s="20">
        <f t="shared" si="1"/>
        <v>3914</v>
      </c>
      <c r="G8" s="5"/>
      <c r="H8" s="4" t="s">
        <v>12</v>
      </c>
      <c r="I8" s="7">
        <v>1470</v>
      </c>
      <c r="J8" s="7">
        <v>1373</v>
      </c>
      <c r="K8" s="7">
        <v>1379</v>
      </c>
      <c r="L8" s="21">
        <f t="shared" si="0"/>
        <v>2752</v>
      </c>
      <c r="M8" s="2"/>
    </row>
    <row r="9" spans="1:15" ht="13.15" customHeight="1" x14ac:dyDescent="0.15">
      <c r="A9" s="13"/>
      <c r="B9" s="4" t="s">
        <v>13</v>
      </c>
      <c r="C9" s="7">
        <v>2052</v>
      </c>
      <c r="D9" s="7">
        <v>1990</v>
      </c>
      <c r="E9" s="7">
        <v>2088</v>
      </c>
      <c r="F9" s="20">
        <f t="shared" si="1"/>
        <v>4078</v>
      </c>
      <c r="G9" s="5"/>
      <c r="H9" s="4" t="s">
        <v>13</v>
      </c>
      <c r="I9" s="7">
        <v>1587</v>
      </c>
      <c r="J9" s="7">
        <v>1470</v>
      </c>
      <c r="K9" s="7">
        <v>1630</v>
      </c>
      <c r="L9" s="21">
        <f t="shared" si="0"/>
        <v>3100</v>
      </c>
      <c r="M9" s="2"/>
    </row>
    <row r="10" spans="1:15" ht="13.15" customHeight="1" x14ac:dyDescent="0.15">
      <c r="A10" s="13"/>
      <c r="B10" s="4" t="s">
        <v>14</v>
      </c>
      <c r="C10" s="7">
        <v>2403</v>
      </c>
      <c r="D10" s="7">
        <v>2402</v>
      </c>
      <c r="E10" s="7">
        <v>2709</v>
      </c>
      <c r="F10" s="20">
        <f t="shared" si="1"/>
        <v>5111</v>
      </c>
      <c r="G10" s="5"/>
      <c r="H10" s="4" t="s">
        <v>14</v>
      </c>
      <c r="I10" s="7">
        <v>1403</v>
      </c>
      <c r="J10" s="7">
        <v>1415</v>
      </c>
      <c r="K10" s="7">
        <v>1496</v>
      </c>
      <c r="L10" s="21">
        <f t="shared" si="0"/>
        <v>2911</v>
      </c>
      <c r="M10" s="2"/>
    </row>
    <row r="11" spans="1:15" ht="13.15" customHeight="1" x14ac:dyDescent="0.15">
      <c r="A11" s="13"/>
      <c r="B11" s="4" t="s">
        <v>15</v>
      </c>
      <c r="C11" s="7">
        <v>1581</v>
      </c>
      <c r="D11" s="7">
        <v>1769</v>
      </c>
      <c r="E11" s="7">
        <v>1931</v>
      </c>
      <c r="F11" s="20">
        <f t="shared" si="1"/>
        <v>3700</v>
      </c>
      <c r="G11" s="5"/>
      <c r="H11" s="4" t="s">
        <v>15</v>
      </c>
      <c r="I11" s="7">
        <v>1588</v>
      </c>
      <c r="J11" s="7">
        <v>1678</v>
      </c>
      <c r="K11" s="7">
        <v>1823</v>
      </c>
      <c r="L11" s="21">
        <f t="shared" si="0"/>
        <v>3501</v>
      </c>
      <c r="M11" s="2"/>
    </row>
    <row r="12" spans="1:15" ht="13.15" customHeight="1" x14ac:dyDescent="0.15">
      <c r="A12" s="13"/>
      <c r="B12" s="4" t="s">
        <v>16</v>
      </c>
      <c r="C12" s="7">
        <v>1972</v>
      </c>
      <c r="D12" s="7">
        <v>2356</v>
      </c>
      <c r="E12" s="7">
        <v>2507</v>
      </c>
      <c r="F12" s="20">
        <f t="shared" si="1"/>
        <v>4863</v>
      </c>
      <c r="G12" s="5"/>
      <c r="H12" s="4" t="s">
        <v>16</v>
      </c>
      <c r="I12" s="7">
        <v>1473</v>
      </c>
      <c r="J12" s="7">
        <v>1521</v>
      </c>
      <c r="K12" s="7">
        <v>1609</v>
      </c>
      <c r="L12" s="21">
        <f t="shared" si="0"/>
        <v>3130</v>
      </c>
      <c r="M12" s="2"/>
    </row>
    <row r="13" spans="1:15" ht="13.15" customHeight="1" x14ac:dyDescent="0.15">
      <c r="A13" s="54" t="s">
        <v>5</v>
      </c>
      <c r="B13" s="55"/>
      <c r="C13" s="22">
        <f>SUM(C4:C12)</f>
        <v>22775</v>
      </c>
      <c r="D13" s="22">
        <f t="shared" ref="D13:E13" si="2">SUM(D4:D12)</f>
        <v>21155</v>
      </c>
      <c r="E13" s="22">
        <f t="shared" si="2"/>
        <v>23370</v>
      </c>
      <c r="F13" s="23">
        <f>SUM(D13:E13)</f>
        <v>44525</v>
      </c>
      <c r="G13" s="56" t="s">
        <v>5</v>
      </c>
      <c r="H13" s="55"/>
      <c r="I13" s="22">
        <f>SUM(I4:I12)</f>
        <v>13377</v>
      </c>
      <c r="J13" s="22">
        <f>SUM(J4:J12)</f>
        <v>12674</v>
      </c>
      <c r="K13" s="22">
        <f>SUM(K4:K12)</f>
        <v>13109</v>
      </c>
      <c r="L13" s="24">
        <f>SUM(J13:K13)</f>
        <v>25783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1116</v>
      </c>
      <c r="D14" s="7">
        <v>1005</v>
      </c>
      <c r="E14" s="7">
        <v>1082</v>
      </c>
      <c r="F14" s="20">
        <f t="shared" si="1"/>
        <v>2087</v>
      </c>
      <c r="G14" s="3" t="s">
        <v>21</v>
      </c>
      <c r="H14" s="4" t="s">
        <v>8</v>
      </c>
      <c r="I14" s="7">
        <v>1793</v>
      </c>
      <c r="J14" s="7">
        <v>1960</v>
      </c>
      <c r="K14" s="7">
        <v>1903</v>
      </c>
      <c r="L14" s="21">
        <f t="shared" si="0"/>
        <v>3863</v>
      </c>
      <c r="M14" s="2"/>
    </row>
    <row r="15" spans="1:15" ht="13.15" customHeight="1" x14ac:dyDescent="0.15">
      <c r="A15" s="13"/>
      <c r="B15" s="6" t="s">
        <v>4</v>
      </c>
      <c r="C15" s="7">
        <v>2040</v>
      </c>
      <c r="D15" s="7">
        <v>1852</v>
      </c>
      <c r="E15" s="7">
        <v>2015</v>
      </c>
      <c r="F15" s="20">
        <f t="shared" si="1"/>
        <v>3867</v>
      </c>
      <c r="G15" s="5"/>
      <c r="H15" s="4" t="s">
        <v>4</v>
      </c>
      <c r="I15" s="7">
        <v>1128</v>
      </c>
      <c r="J15" s="7">
        <v>1258</v>
      </c>
      <c r="K15" s="7">
        <v>1346</v>
      </c>
      <c r="L15" s="21">
        <f t="shared" si="0"/>
        <v>2604</v>
      </c>
      <c r="M15" s="2"/>
    </row>
    <row r="16" spans="1:15" ht="13.15" customHeight="1" x14ac:dyDescent="0.15">
      <c r="A16" s="13"/>
      <c r="B16" s="6" t="s">
        <v>10</v>
      </c>
      <c r="C16" s="7">
        <v>1096</v>
      </c>
      <c r="D16" s="7">
        <v>1189</v>
      </c>
      <c r="E16" s="7">
        <v>1093</v>
      </c>
      <c r="F16" s="20">
        <f t="shared" si="1"/>
        <v>2282</v>
      </c>
      <c r="G16" s="5"/>
      <c r="H16" s="4" t="s">
        <v>10</v>
      </c>
      <c r="I16" s="7">
        <v>1034</v>
      </c>
      <c r="J16" s="7">
        <v>1015</v>
      </c>
      <c r="K16" s="7">
        <v>1143</v>
      </c>
      <c r="L16" s="21">
        <f t="shared" si="0"/>
        <v>2158</v>
      </c>
      <c r="M16" s="2"/>
    </row>
    <row r="17" spans="1:13" ht="13.15" customHeight="1" x14ac:dyDescent="0.15">
      <c r="A17" s="13"/>
      <c r="B17" s="6" t="s">
        <v>11</v>
      </c>
      <c r="C17" s="7">
        <v>1562</v>
      </c>
      <c r="D17" s="7">
        <v>1660</v>
      </c>
      <c r="E17" s="7">
        <v>1721</v>
      </c>
      <c r="F17" s="20">
        <f t="shared" si="1"/>
        <v>3381</v>
      </c>
      <c r="G17" s="5"/>
      <c r="H17" s="4" t="s">
        <v>11</v>
      </c>
      <c r="I17" s="7">
        <v>1492</v>
      </c>
      <c r="J17" s="7">
        <v>1545</v>
      </c>
      <c r="K17" s="7">
        <v>1546</v>
      </c>
      <c r="L17" s="21">
        <f t="shared" si="0"/>
        <v>3091</v>
      </c>
      <c r="M17" s="2"/>
    </row>
    <row r="18" spans="1:13" ht="13.15" customHeight="1" x14ac:dyDescent="0.15">
      <c r="A18" s="13"/>
      <c r="B18" s="6" t="s">
        <v>12</v>
      </c>
      <c r="C18" s="7">
        <v>1374</v>
      </c>
      <c r="D18" s="7">
        <v>1356</v>
      </c>
      <c r="E18" s="7">
        <v>1382</v>
      </c>
      <c r="F18" s="20">
        <f t="shared" si="1"/>
        <v>2738</v>
      </c>
      <c r="G18" s="5"/>
      <c r="H18" s="4" t="s">
        <v>12</v>
      </c>
      <c r="I18" s="7">
        <v>486</v>
      </c>
      <c r="J18" s="7">
        <v>474</v>
      </c>
      <c r="K18" s="7">
        <v>521</v>
      </c>
      <c r="L18" s="21">
        <f t="shared" si="0"/>
        <v>995</v>
      </c>
      <c r="M18" s="2"/>
    </row>
    <row r="19" spans="1:13" ht="13.15" customHeight="1" x14ac:dyDescent="0.15">
      <c r="A19" s="13"/>
      <c r="B19" s="6" t="s">
        <v>13</v>
      </c>
      <c r="C19" s="7">
        <v>2870</v>
      </c>
      <c r="D19" s="7">
        <v>3177</v>
      </c>
      <c r="E19" s="7">
        <v>3332</v>
      </c>
      <c r="F19" s="20">
        <f t="shared" si="1"/>
        <v>6509</v>
      </c>
      <c r="G19" s="56" t="s">
        <v>5</v>
      </c>
      <c r="H19" s="55"/>
      <c r="I19" s="22">
        <f>SUM(I14:I18)</f>
        <v>5933</v>
      </c>
      <c r="J19" s="22">
        <f>SUM(J14:J18)</f>
        <v>6252</v>
      </c>
      <c r="K19" s="22">
        <f>SUM(K14:K18)</f>
        <v>6459</v>
      </c>
      <c r="L19" s="24">
        <f>SUM(J19:K19)</f>
        <v>12711</v>
      </c>
      <c r="M19" s="31"/>
    </row>
    <row r="20" spans="1:13" ht="13.15" customHeight="1" x14ac:dyDescent="0.15">
      <c r="A20" s="13"/>
      <c r="B20" s="6" t="s">
        <v>14</v>
      </c>
      <c r="C20" s="7">
        <v>877</v>
      </c>
      <c r="D20" s="7">
        <v>948</v>
      </c>
      <c r="E20" s="7">
        <v>893</v>
      </c>
      <c r="F20" s="20">
        <f t="shared" si="1"/>
        <v>1841</v>
      </c>
      <c r="G20" s="5" t="s">
        <v>19</v>
      </c>
      <c r="H20" s="6" t="s">
        <v>8</v>
      </c>
      <c r="I20" s="7">
        <v>803</v>
      </c>
      <c r="J20" s="7">
        <v>839</v>
      </c>
      <c r="K20" s="7">
        <v>845</v>
      </c>
      <c r="L20" s="21">
        <f t="shared" si="0"/>
        <v>1684</v>
      </c>
      <c r="M20" s="2"/>
    </row>
    <row r="21" spans="1:13" ht="13.15" customHeight="1" x14ac:dyDescent="0.15">
      <c r="A21" s="54" t="s">
        <v>5</v>
      </c>
      <c r="B21" s="55"/>
      <c r="C21" s="22">
        <f>SUM(C14:C20)</f>
        <v>10935</v>
      </c>
      <c r="D21" s="22">
        <f>SUM(D14:D20)</f>
        <v>11187</v>
      </c>
      <c r="E21" s="22">
        <f>SUM(E14:E20)</f>
        <v>11518</v>
      </c>
      <c r="F21" s="23">
        <f>SUM(D21:E21)</f>
        <v>22705</v>
      </c>
      <c r="G21" s="5"/>
      <c r="H21" s="6" t="s">
        <v>4</v>
      </c>
      <c r="I21" s="7">
        <v>2100</v>
      </c>
      <c r="J21" s="7">
        <v>2220</v>
      </c>
      <c r="K21" s="7">
        <v>1927</v>
      </c>
      <c r="L21" s="21">
        <f t="shared" si="0"/>
        <v>4147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2687</v>
      </c>
      <c r="D22" s="7">
        <v>2287</v>
      </c>
      <c r="E22" s="7">
        <v>2463</v>
      </c>
      <c r="F22" s="20">
        <f t="shared" si="1"/>
        <v>4750</v>
      </c>
      <c r="G22" s="5"/>
      <c r="H22" s="6" t="s">
        <v>10</v>
      </c>
      <c r="I22" s="7">
        <v>1131</v>
      </c>
      <c r="J22" s="7">
        <v>1123</v>
      </c>
      <c r="K22" s="7">
        <v>1030</v>
      </c>
      <c r="L22" s="21">
        <f t="shared" si="0"/>
        <v>2153</v>
      </c>
      <c r="M22" s="2"/>
    </row>
    <row r="23" spans="1:13" ht="13.15" customHeight="1" x14ac:dyDescent="0.15">
      <c r="A23" s="13"/>
      <c r="B23" s="6" t="s">
        <v>4</v>
      </c>
      <c r="C23" s="7">
        <v>2126</v>
      </c>
      <c r="D23" s="7">
        <v>1591</v>
      </c>
      <c r="E23" s="7">
        <v>1861</v>
      </c>
      <c r="F23" s="20">
        <f t="shared" si="1"/>
        <v>3452</v>
      </c>
      <c r="G23" s="56" t="s">
        <v>5</v>
      </c>
      <c r="H23" s="55"/>
      <c r="I23" s="22">
        <f>SUM(I20:I22)</f>
        <v>4034</v>
      </c>
      <c r="J23" s="22">
        <f>SUM(J20:J22)</f>
        <v>4182</v>
      </c>
      <c r="K23" s="22">
        <f>SUM(K20:K22)</f>
        <v>3802</v>
      </c>
      <c r="L23" s="24">
        <f>SUM(J23:K23)</f>
        <v>7984</v>
      </c>
      <c r="M23" s="31"/>
    </row>
    <row r="24" spans="1:13" ht="13.15" customHeight="1" x14ac:dyDescent="0.15">
      <c r="A24" s="13"/>
      <c r="B24" s="6" t="s">
        <v>10</v>
      </c>
      <c r="C24" s="7">
        <v>1308</v>
      </c>
      <c r="D24" s="7">
        <v>1107</v>
      </c>
      <c r="E24" s="7">
        <v>1277</v>
      </c>
      <c r="F24" s="20">
        <f t="shared" si="1"/>
        <v>2384</v>
      </c>
      <c r="G24" s="5" t="s">
        <v>22</v>
      </c>
      <c r="H24" s="6" t="s">
        <v>8</v>
      </c>
      <c r="I24" s="7">
        <v>584</v>
      </c>
      <c r="J24" s="7">
        <v>541</v>
      </c>
      <c r="K24" s="7">
        <v>599</v>
      </c>
      <c r="L24" s="21">
        <f t="shared" si="0"/>
        <v>1140</v>
      </c>
      <c r="M24" s="2"/>
    </row>
    <row r="25" spans="1:13" ht="13.15" customHeight="1" x14ac:dyDescent="0.15">
      <c r="A25" s="13"/>
      <c r="B25" s="6" t="s">
        <v>11</v>
      </c>
      <c r="C25" s="7">
        <v>1147</v>
      </c>
      <c r="D25" s="7">
        <v>1069</v>
      </c>
      <c r="E25" s="7">
        <v>1081</v>
      </c>
      <c r="F25" s="20">
        <f t="shared" si="1"/>
        <v>2150</v>
      </c>
      <c r="G25" s="5"/>
      <c r="H25" s="6" t="s">
        <v>4</v>
      </c>
      <c r="I25" s="7">
        <v>1227</v>
      </c>
      <c r="J25" s="7">
        <v>1248</v>
      </c>
      <c r="K25" s="7">
        <v>1243</v>
      </c>
      <c r="L25" s="21">
        <f t="shared" si="0"/>
        <v>2491</v>
      </c>
      <c r="M25" s="2"/>
    </row>
    <row r="26" spans="1:13" ht="13.15" customHeight="1" x14ac:dyDescent="0.15">
      <c r="A26" s="13"/>
      <c r="B26" s="6" t="s">
        <v>12</v>
      </c>
      <c r="C26" s="7">
        <v>1717</v>
      </c>
      <c r="D26" s="7">
        <v>1643</v>
      </c>
      <c r="E26" s="7">
        <v>1665</v>
      </c>
      <c r="F26" s="20">
        <f t="shared" si="1"/>
        <v>3308</v>
      </c>
      <c r="G26" s="5"/>
      <c r="H26" s="6" t="s">
        <v>10</v>
      </c>
      <c r="I26" s="7">
        <v>1024</v>
      </c>
      <c r="J26" s="7">
        <v>1193</v>
      </c>
      <c r="K26" s="7">
        <v>1149</v>
      </c>
      <c r="L26" s="21">
        <f t="shared" si="0"/>
        <v>2342</v>
      </c>
      <c r="M26" s="2"/>
    </row>
    <row r="27" spans="1:13" ht="13.15" customHeight="1" x14ac:dyDescent="0.15">
      <c r="A27" s="54" t="s">
        <v>5</v>
      </c>
      <c r="B27" s="55"/>
      <c r="C27" s="22">
        <f>SUM(C22:C26)</f>
        <v>8985</v>
      </c>
      <c r="D27" s="22">
        <f>SUM(D22:D26)</f>
        <v>7697</v>
      </c>
      <c r="E27" s="22">
        <f>SUM(E22:E26)</f>
        <v>8347</v>
      </c>
      <c r="F27" s="23">
        <f>SUM(D27:E27)</f>
        <v>16044</v>
      </c>
      <c r="G27" s="5"/>
      <c r="H27" s="6" t="s">
        <v>11</v>
      </c>
      <c r="I27" s="7">
        <v>300</v>
      </c>
      <c r="J27" s="7">
        <v>365</v>
      </c>
      <c r="K27" s="7">
        <v>285</v>
      </c>
      <c r="L27" s="21">
        <f t="shared" si="0"/>
        <v>650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2182</v>
      </c>
      <c r="D28" s="7">
        <v>2044</v>
      </c>
      <c r="E28" s="7">
        <v>2237</v>
      </c>
      <c r="F28" s="20">
        <f t="shared" si="1"/>
        <v>4281</v>
      </c>
      <c r="G28" s="56" t="s">
        <v>5</v>
      </c>
      <c r="H28" s="55"/>
      <c r="I28" s="22">
        <f>SUM(I24:I27)</f>
        <v>3135</v>
      </c>
      <c r="J28" s="22">
        <f>SUM(J24:J27)</f>
        <v>3347</v>
      </c>
      <c r="K28" s="22">
        <f>SUM(K24:K27)</f>
        <v>3276</v>
      </c>
      <c r="L28" s="24">
        <f>SUM(J28:K28)</f>
        <v>6623</v>
      </c>
      <c r="M28" s="31"/>
    </row>
    <row r="29" spans="1:13" ht="13.15" customHeight="1" x14ac:dyDescent="0.15">
      <c r="A29" s="13"/>
      <c r="B29" s="6" t="s">
        <v>4</v>
      </c>
      <c r="C29" s="7">
        <v>1461</v>
      </c>
      <c r="D29" s="7">
        <v>1496</v>
      </c>
      <c r="E29" s="7">
        <v>1546</v>
      </c>
      <c r="F29" s="20">
        <f t="shared" si="1"/>
        <v>3042</v>
      </c>
      <c r="G29" s="5" t="s">
        <v>23</v>
      </c>
      <c r="H29" s="6" t="s">
        <v>8</v>
      </c>
      <c r="I29" s="7">
        <v>1341</v>
      </c>
      <c r="J29" s="7">
        <v>1474</v>
      </c>
      <c r="K29" s="7">
        <v>1419</v>
      </c>
      <c r="L29" s="21">
        <f t="shared" si="0"/>
        <v>2893</v>
      </c>
      <c r="M29" s="2"/>
    </row>
    <row r="30" spans="1:13" ht="13.15" customHeight="1" x14ac:dyDescent="0.15">
      <c r="A30" s="13"/>
      <c r="B30" s="6" t="s">
        <v>10</v>
      </c>
      <c r="C30" s="7">
        <v>1488</v>
      </c>
      <c r="D30" s="7">
        <v>1502</v>
      </c>
      <c r="E30" s="7">
        <v>1602</v>
      </c>
      <c r="F30" s="20">
        <f t="shared" si="1"/>
        <v>3104</v>
      </c>
      <c r="G30" s="5"/>
      <c r="H30" s="6" t="s">
        <v>4</v>
      </c>
      <c r="I30" s="7">
        <v>955</v>
      </c>
      <c r="J30" s="7">
        <v>1008</v>
      </c>
      <c r="K30" s="7">
        <v>979</v>
      </c>
      <c r="L30" s="21">
        <f t="shared" si="0"/>
        <v>1987</v>
      </c>
      <c r="M30" s="2"/>
    </row>
    <row r="31" spans="1:13" ht="13.15" customHeight="1" x14ac:dyDescent="0.15">
      <c r="A31" s="13"/>
      <c r="B31" s="6" t="s">
        <v>11</v>
      </c>
      <c r="C31" s="7">
        <v>1934</v>
      </c>
      <c r="D31" s="7">
        <v>1995</v>
      </c>
      <c r="E31" s="7">
        <v>2125</v>
      </c>
      <c r="F31" s="20">
        <f t="shared" si="1"/>
        <v>4120</v>
      </c>
      <c r="G31" s="5"/>
      <c r="H31" s="6" t="s">
        <v>10</v>
      </c>
      <c r="I31" s="7">
        <v>1003</v>
      </c>
      <c r="J31" s="7">
        <v>862</v>
      </c>
      <c r="K31" s="7">
        <v>976</v>
      </c>
      <c r="L31" s="21">
        <f t="shared" si="0"/>
        <v>1838</v>
      </c>
      <c r="M31" s="2"/>
    </row>
    <row r="32" spans="1:13" ht="13.15" customHeight="1" x14ac:dyDescent="0.15">
      <c r="A32" s="54" t="s">
        <v>5</v>
      </c>
      <c r="B32" s="55"/>
      <c r="C32" s="22">
        <f>SUM(C28:C31)</f>
        <v>7065</v>
      </c>
      <c r="D32" s="22">
        <f>SUM(D28:D31)</f>
        <v>7037</v>
      </c>
      <c r="E32" s="22">
        <f>SUM(E28:E31)</f>
        <v>7510</v>
      </c>
      <c r="F32" s="23">
        <f>SUM(D32:E32)</f>
        <v>14547</v>
      </c>
      <c r="G32" s="5"/>
      <c r="H32" s="6" t="s">
        <v>11</v>
      </c>
      <c r="I32" s="7">
        <v>1381</v>
      </c>
      <c r="J32" s="7">
        <v>1471</v>
      </c>
      <c r="K32" s="7">
        <v>1569</v>
      </c>
      <c r="L32" s="21">
        <f t="shared" si="0"/>
        <v>3040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715</v>
      </c>
      <c r="D33" s="7">
        <v>749</v>
      </c>
      <c r="E33" s="7">
        <v>805</v>
      </c>
      <c r="F33" s="20">
        <f t="shared" si="1"/>
        <v>1554</v>
      </c>
      <c r="G33" s="5"/>
      <c r="H33" s="6" t="s">
        <v>12</v>
      </c>
      <c r="I33" s="7">
        <v>864</v>
      </c>
      <c r="J33" s="7">
        <v>1028</v>
      </c>
      <c r="K33" s="7">
        <v>1051</v>
      </c>
      <c r="L33" s="21">
        <f t="shared" si="0"/>
        <v>2079</v>
      </c>
      <c r="M33" s="2"/>
    </row>
    <row r="34" spans="1:13" ht="13.15" customHeight="1" x14ac:dyDescent="0.15">
      <c r="A34" s="13"/>
      <c r="B34" s="6" t="s">
        <v>4</v>
      </c>
      <c r="C34" s="7">
        <v>935</v>
      </c>
      <c r="D34" s="7">
        <v>1022</v>
      </c>
      <c r="E34" s="7">
        <v>1036</v>
      </c>
      <c r="F34" s="20">
        <f t="shared" si="1"/>
        <v>2058</v>
      </c>
      <c r="G34" s="5"/>
      <c r="H34" s="6" t="s">
        <v>13</v>
      </c>
      <c r="I34" s="7">
        <v>779</v>
      </c>
      <c r="J34" s="7">
        <v>784</v>
      </c>
      <c r="K34" s="7">
        <v>760</v>
      </c>
      <c r="L34" s="21">
        <f t="shared" si="0"/>
        <v>1544</v>
      </c>
      <c r="M34" s="2"/>
    </row>
    <row r="35" spans="1:13" ht="13.15" customHeight="1" x14ac:dyDescent="0.15">
      <c r="A35" s="13"/>
      <c r="B35" s="6" t="s">
        <v>10</v>
      </c>
      <c r="C35" s="7">
        <v>890</v>
      </c>
      <c r="D35" s="7">
        <v>1022</v>
      </c>
      <c r="E35" s="7">
        <v>972</v>
      </c>
      <c r="F35" s="20">
        <f t="shared" si="1"/>
        <v>1994</v>
      </c>
      <c r="G35" s="56" t="s">
        <v>5</v>
      </c>
      <c r="H35" s="55"/>
      <c r="I35" s="22">
        <f>SUM(I29:I34)</f>
        <v>6323</v>
      </c>
      <c r="J35" s="22">
        <f>SUM(J29:J34)</f>
        <v>6627</v>
      </c>
      <c r="K35" s="22">
        <f>SUM(K29:K34)</f>
        <v>6754</v>
      </c>
      <c r="L35" s="24">
        <f>SUM(J35:K35)</f>
        <v>13381</v>
      </c>
      <c r="M35" s="31"/>
    </row>
    <row r="36" spans="1:13" ht="13.15" customHeight="1" x14ac:dyDescent="0.15">
      <c r="A36" s="13"/>
      <c r="B36" s="6" t="s">
        <v>11</v>
      </c>
      <c r="C36" s="7">
        <v>1019</v>
      </c>
      <c r="D36" s="7">
        <v>995</v>
      </c>
      <c r="E36" s="7">
        <v>972</v>
      </c>
      <c r="F36" s="20">
        <f t="shared" si="1"/>
        <v>1967</v>
      </c>
      <c r="G36" s="57"/>
      <c r="H36" s="58"/>
      <c r="I36" s="19"/>
      <c r="J36" s="19"/>
      <c r="K36" s="19"/>
      <c r="L36" s="21"/>
      <c r="M36" s="2"/>
    </row>
    <row r="37" spans="1:13" ht="13.15" customHeight="1" x14ac:dyDescent="0.15">
      <c r="A37" s="54" t="s">
        <v>5</v>
      </c>
      <c r="B37" s="55"/>
      <c r="C37" s="22">
        <f>SUM(C33:C36)</f>
        <v>3559</v>
      </c>
      <c r="D37" s="22">
        <f>SUM(D33:D36)</f>
        <v>3788</v>
      </c>
      <c r="E37" s="22">
        <f>SUM(E33:E36)</f>
        <v>3785</v>
      </c>
      <c r="F37" s="23">
        <f>SUM(D37:E37)</f>
        <v>7573</v>
      </c>
      <c r="G37" s="59" t="s">
        <v>6</v>
      </c>
      <c r="H37" s="60"/>
      <c r="I37" s="37">
        <f>C13+C21+C27+C32+C37+C44+I13+I19+I23+I28+I35</f>
        <v>94558</v>
      </c>
      <c r="J37" s="37">
        <f>D13+D21+D27+D32+D37+D44+J13+J19+J23+J28+J35</f>
        <v>91976</v>
      </c>
      <c r="K37" s="37">
        <f>E13+E21+E27+E32+E37+E44+K13+K19+K23+K28+K35</f>
        <v>96107</v>
      </c>
      <c r="L37" s="38">
        <f>SUM(J37:K37)</f>
        <v>188083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1039</v>
      </c>
      <c r="D38" s="7">
        <v>1071</v>
      </c>
      <c r="E38" s="7">
        <v>1075</v>
      </c>
      <c r="F38" s="20">
        <f t="shared" si="1"/>
        <v>2146</v>
      </c>
      <c r="G38" s="61"/>
      <c r="H38" s="62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740</v>
      </c>
      <c r="D39" s="7">
        <v>757</v>
      </c>
      <c r="E39" s="7">
        <v>804</v>
      </c>
      <c r="F39" s="20">
        <f t="shared" si="1"/>
        <v>1561</v>
      </c>
      <c r="G39" s="63" t="s">
        <v>29</v>
      </c>
      <c r="H39" s="58"/>
      <c r="I39" s="7">
        <v>-34</v>
      </c>
      <c r="J39" s="7">
        <v>-28</v>
      </c>
      <c r="K39" s="7">
        <v>-33</v>
      </c>
      <c r="L39" s="21">
        <f>SUM(J39:K39)</f>
        <v>-61</v>
      </c>
      <c r="M39" s="32"/>
    </row>
    <row r="40" spans="1:13" ht="13.15" customHeight="1" x14ac:dyDescent="0.15">
      <c r="A40" s="13"/>
      <c r="B40" s="6" t="s">
        <v>10</v>
      </c>
      <c r="C40" s="7">
        <v>1069</v>
      </c>
      <c r="D40" s="7">
        <v>1050</v>
      </c>
      <c r="E40" s="7">
        <v>1056</v>
      </c>
      <c r="F40" s="20">
        <f t="shared" si="1"/>
        <v>2106</v>
      </c>
      <c r="G40" s="63"/>
      <c r="H40" s="6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1630</v>
      </c>
      <c r="D41" s="7">
        <v>1610</v>
      </c>
      <c r="E41" s="7">
        <v>1741</v>
      </c>
      <c r="F41" s="20">
        <f t="shared" si="1"/>
        <v>3351</v>
      </c>
      <c r="G41" s="63" t="s">
        <v>28</v>
      </c>
      <c r="H41" s="64"/>
      <c r="I41" s="7">
        <v>855</v>
      </c>
      <c r="J41" s="7">
        <v>314</v>
      </c>
      <c r="K41" s="7">
        <v>505</v>
      </c>
      <c r="L41" s="21">
        <f>SUM(J41:K41)</f>
        <v>819</v>
      </c>
      <c r="M41" s="31"/>
    </row>
    <row r="42" spans="1:13" ht="13.15" customHeight="1" x14ac:dyDescent="0.15">
      <c r="A42" s="13"/>
      <c r="B42" s="6" t="s">
        <v>12</v>
      </c>
      <c r="C42" s="7">
        <v>1362</v>
      </c>
      <c r="D42" s="7">
        <v>1269</v>
      </c>
      <c r="E42" s="7">
        <v>1336</v>
      </c>
      <c r="F42" s="20">
        <f t="shared" si="1"/>
        <v>2605</v>
      </c>
      <c r="G42" s="57"/>
      <c r="H42" s="58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2597</v>
      </c>
      <c r="D43" s="7">
        <v>2273</v>
      </c>
      <c r="E43" s="7">
        <v>2165</v>
      </c>
      <c r="F43" s="20">
        <f t="shared" si="1"/>
        <v>4438</v>
      </c>
      <c r="G43" s="57"/>
      <c r="H43" s="58"/>
      <c r="I43" s="7"/>
      <c r="J43" s="7"/>
      <c r="K43" s="7"/>
      <c r="L43" s="14"/>
      <c r="M43" s="33"/>
    </row>
    <row r="44" spans="1:13" ht="13.15" customHeight="1" thickBot="1" x14ac:dyDescent="0.2">
      <c r="A44" s="65" t="s">
        <v>5</v>
      </c>
      <c r="B44" s="66"/>
      <c r="C44" s="25">
        <f>SUM(C38:C43)</f>
        <v>8437</v>
      </c>
      <c r="D44" s="25">
        <f>SUM(D38:D43)</f>
        <v>8030</v>
      </c>
      <c r="E44" s="25">
        <f>SUM(E38:E43)</f>
        <v>8177</v>
      </c>
      <c r="F44" s="26">
        <f>SUM(D44:E44)</f>
        <v>16207</v>
      </c>
      <c r="G44" s="67"/>
      <c r="H44" s="68"/>
      <c r="I44" s="15"/>
      <c r="J44" s="15"/>
      <c r="K44" s="15"/>
      <c r="L44" s="16"/>
      <c r="M44" s="32"/>
    </row>
    <row r="45" spans="1:13" ht="12.75" thickTop="1" x14ac:dyDescent="0.15"/>
    <row r="48" spans="1:13" x14ac:dyDescent="0.15">
      <c r="H48" s="34"/>
    </row>
    <row r="51" spans="8:8" x14ac:dyDescent="0.15">
      <c r="H51" s="34"/>
    </row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rintOptions headings="1"/>
  <pageMargins left="0.98425196850393704" right="0.94488188976377963" top="0.35433070866141736" bottom="0.23622047244094491" header="0.19685039370078741" footer="0.23622047244094491"/>
  <pageSetup paperSize="9" scale="97" orientation="landscape" r:id="rId1"/>
  <headerFooter>
    <oddHeader>&amp;C町丁別世帯数及び人口報告書&amp;R東京都　三鷹市</oddHeader>
  </headerFooter>
  <ignoredErrors>
    <ignoredError sqref="F13 L13 F21 F27 F32 F37 F44 L19 L23 L28 L35:L38 L40 L4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50"/>
  <sheetViews>
    <sheetView view="pageBreakPreview" zoomScaleNormal="100" zoomScaleSheetLayoutView="100" workbookViewId="0">
      <selection activeCell="I35" sqref="I35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3" t="s">
        <v>35</v>
      </c>
      <c r="L1" s="44"/>
    </row>
    <row r="2" spans="1:15" ht="12.75" thickTop="1" x14ac:dyDescent="0.15">
      <c r="A2" s="45" t="s">
        <v>0</v>
      </c>
      <c r="B2" s="46"/>
      <c r="C2" s="49" t="s">
        <v>7</v>
      </c>
      <c r="D2" s="50"/>
      <c r="E2" s="50"/>
      <c r="F2" s="50"/>
      <c r="G2" s="51" t="s">
        <v>0</v>
      </c>
      <c r="H2" s="46"/>
      <c r="I2" s="49" t="s">
        <v>7</v>
      </c>
      <c r="J2" s="50"/>
      <c r="K2" s="50"/>
      <c r="L2" s="53"/>
      <c r="M2" s="29"/>
    </row>
    <row r="3" spans="1:15" ht="12.75" thickBot="1" x14ac:dyDescent="0.2">
      <c r="A3" s="47"/>
      <c r="B3" s="48"/>
      <c r="C3" s="9" t="s">
        <v>1</v>
      </c>
      <c r="D3" s="9" t="s">
        <v>2</v>
      </c>
      <c r="E3" s="9" t="s">
        <v>3</v>
      </c>
      <c r="F3" s="10" t="s">
        <v>20</v>
      </c>
      <c r="G3" s="52"/>
      <c r="H3" s="48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1604</v>
      </c>
      <c r="D4" s="35">
        <v>1478</v>
      </c>
      <c r="E4" s="35">
        <v>1558</v>
      </c>
      <c r="F4" s="17">
        <f>SUM(D4:E4)</f>
        <v>3036</v>
      </c>
      <c r="G4" s="40" t="s">
        <v>18</v>
      </c>
      <c r="H4" s="27" t="s">
        <v>8</v>
      </c>
      <c r="I4" s="35">
        <v>1802</v>
      </c>
      <c r="J4" s="35">
        <v>1594</v>
      </c>
      <c r="K4" s="35">
        <v>1553</v>
      </c>
      <c r="L4" s="18">
        <f t="shared" ref="L4:L35" si="0">SUM(J4:K4)</f>
        <v>3147</v>
      </c>
      <c r="M4" s="2"/>
    </row>
    <row r="5" spans="1:15" ht="13.15" customHeight="1" x14ac:dyDescent="0.15">
      <c r="A5" s="13"/>
      <c r="B5" s="4" t="s">
        <v>4</v>
      </c>
      <c r="C5" s="7">
        <v>1832</v>
      </c>
      <c r="D5" s="7">
        <v>1675</v>
      </c>
      <c r="E5" s="7">
        <v>1749</v>
      </c>
      <c r="F5" s="20">
        <f t="shared" ref="F5:F44" si="1">SUM(D5:E5)</f>
        <v>3424</v>
      </c>
      <c r="G5" s="5"/>
      <c r="H5" s="4" t="s">
        <v>4</v>
      </c>
      <c r="I5" s="7">
        <v>1343</v>
      </c>
      <c r="J5" s="7">
        <v>1133</v>
      </c>
      <c r="K5" s="7">
        <v>1175</v>
      </c>
      <c r="L5" s="21">
        <f t="shared" si="0"/>
        <v>2308</v>
      </c>
      <c r="M5" s="2"/>
    </row>
    <row r="6" spans="1:15" ht="13.15" customHeight="1" x14ac:dyDescent="0.15">
      <c r="A6" s="13"/>
      <c r="B6" s="4" t="s">
        <v>10</v>
      </c>
      <c r="C6" s="7">
        <v>6118</v>
      </c>
      <c r="D6" s="7">
        <v>4736</v>
      </c>
      <c r="E6" s="7">
        <v>5399</v>
      </c>
      <c r="F6" s="20">
        <f t="shared" si="1"/>
        <v>10135</v>
      </c>
      <c r="G6" s="5"/>
      <c r="H6" s="4" t="s">
        <v>10</v>
      </c>
      <c r="I6" s="7">
        <v>932</v>
      </c>
      <c r="J6" s="7">
        <v>802</v>
      </c>
      <c r="K6" s="7">
        <v>800</v>
      </c>
      <c r="L6" s="21">
        <f t="shared" si="0"/>
        <v>1602</v>
      </c>
      <c r="M6" s="2"/>
    </row>
    <row r="7" spans="1:15" ht="13.15" customHeight="1" x14ac:dyDescent="0.15">
      <c r="A7" s="13"/>
      <c r="B7" s="4" t="s">
        <v>11</v>
      </c>
      <c r="C7" s="7">
        <v>3392</v>
      </c>
      <c r="D7" s="7">
        <v>3007</v>
      </c>
      <c r="E7" s="7">
        <v>3239</v>
      </c>
      <c r="F7" s="20">
        <f t="shared" si="1"/>
        <v>6246</v>
      </c>
      <c r="G7" s="5"/>
      <c r="H7" s="4" t="s">
        <v>11</v>
      </c>
      <c r="I7" s="7">
        <v>1780</v>
      </c>
      <c r="J7" s="7">
        <v>1689</v>
      </c>
      <c r="K7" s="7">
        <v>1654</v>
      </c>
      <c r="L7" s="21">
        <f t="shared" si="0"/>
        <v>3343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1809</v>
      </c>
      <c r="D8" s="7">
        <v>1731</v>
      </c>
      <c r="E8" s="7">
        <v>2176</v>
      </c>
      <c r="F8" s="20">
        <f t="shared" si="1"/>
        <v>3907</v>
      </c>
      <c r="G8" s="5"/>
      <c r="H8" s="4" t="s">
        <v>12</v>
      </c>
      <c r="I8" s="7">
        <v>1469</v>
      </c>
      <c r="J8" s="7">
        <v>1375</v>
      </c>
      <c r="K8" s="7">
        <v>1381</v>
      </c>
      <c r="L8" s="21">
        <f t="shared" si="0"/>
        <v>2756</v>
      </c>
      <c r="M8" s="2"/>
    </row>
    <row r="9" spans="1:15" ht="13.15" customHeight="1" x14ac:dyDescent="0.15">
      <c r="A9" s="13"/>
      <c r="B9" s="4" t="s">
        <v>13</v>
      </c>
      <c r="C9" s="7">
        <v>2044</v>
      </c>
      <c r="D9" s="7">
        <v>1985</v>
      </c>
      <c r="E9" s="7">
        <v>2077</v>
      </c>
      <c r="F9" s="20">
        <f t="shared" si="1"/>
        <v>4062</v>
      </c>
      <c r="G9" s="5"/>
      <c r="H9" s="4" t="s">
        <v>13</v>
      </c>
      <c r="I9" s="7">
        <v>1572</v>
      </c>
      <c r="J9" s="7">
        <v>1452</v>
      </c>
      <c r="K9" s="7">
        <v>1613</v>
      </c>
      <c r="L9" s="21">
        <f t="shared" si="0"/>
        <v>3065</v>
      </c>
      <c r="M9" s="2"/>
    </row>
    <row r="10" spans="1:15" ht="13.15" customHeight="1" x14ac:dyDescent="0.15">
      <c r="A10" s="13"/>
      <c r="B10" s="4" t="s">
        <v>14</v>
      </c>
      <c r="C10" s="7">
        <v>2402</v>
      </c>
      <c r="D10" s="7">
        <v>2411</v>
      </c>
      <c r="E10" s="7">
        <v>2718</v>
      </c>
      <c r="F10" s="20">
        <f t="shared" si="1"/>
        <v>5129</v>
      </c>
      <c r="G10" s="5"/>
      <c r="H10" s="4" t="s">
        <v>14</v>
      </c>
      <c r="I10" s="7">
        <v>1403</v>
      </c>
      <c r="J10" s="7">
        <v>1413</v>
      </c>
      <c r="K10" s="7">
        <v>1504</v>
      </c>
      <c r="L10" s="21">
        <f t="shared" si="0"/>
        <v>2917</v>
      </c>
      <c r="M10" s="2"/>
    </row>
    <row r="11" spans="1:15" ht="13.15" customHeight="1" x14ac:dyDescent="0.15">
      <c r="A11" s="13"/>
      <c r="B11" s="4" t="s">
        <v>15</v>
      </c>
      <c r="C11" s="7">
        <v>1586</v>
      </c>
      <c r="D11" s="7">
        <v>1776</v>
      </c>
      <c r="E11" s="7">
        <v>1934</v>
      </c>
      <c r="F11" s="20">
        <f t="shared" si="1"/>
        <v>3710</v>
      </c>
      <c r="G11" s="5"/>
      <c r="H11" s="4" t="s">
        <v>15</v>
      </c>
      <c r="I11" s="7">
        <v>1587</v>
      </c>
      <c r="J11" s="7">
        <v>1678</v>
      </c>
      <c r="K11" s="7">
        <v>1831</v>
      </c>
      <c r="L11" s="21">
        <f t="shared" si="0"/>
        <v>3509</v>
      </c>
      <c r="M11" s="2"/>
    </row>
    <row r="12" spans="1:15" ht="13.15" customHeight="1" x14ac:dyDescent="0.15">
      <c r="A12" s="13"/>
      <c r="B12" s="4" t="s">
        <v>16</v>
      </c>
      <c r="C12" s="7">
        <v>1977</v>
      </c>
      <c r="D12" s="7">
        <v>2359</v>
      </c>
      <c r="E12" s="7">
        <v>2515</v>
      </c>
      <c r="F12" s="20">
        <f t="shared" si="1"/>
        <v>4874</v>
      </c>
      <c r="G12" s="5"/>
      <c r="H12" s="4" t="s">
        <v>16</v>
      </c>
      <c r="I12" s="7">
        <v>1475</v>
      </c>
      <c r="J12" s="7">
        <v>1522</v>
      </c>
      <c r="K12" s="7">
        <v>1617</v>
      </c>
      <c r="L12" s="21">
        <f t="shared" si="0"/>
        <v>3139</v>
      </c>
      <c r="M12" s="2"/>
    </row>
    <row r="13" spans="1:15" ht="13.15" customHeight="1" x14ac:dyDescent="0.15">
      <c r="A13" s="54" t="s">
        <v>5</v>
      </c>
      <c r="B13" s="55"/>
      <c r="C13" s="22">
        <f>SUM(C4:C12)</f>
        <v>22764</v>
      </c>
      <c r="D13" s="22">
        <f>SUM(D4:D12)</f>
        <v>21158</v>
      </c>
      <c r="E13" s="22">
        <f>SUM(E4:E12)</f>
        <v>23365</v>
      </c>
      <c r="F13" s="23">
        <f t="shared" si="1"/>
        <v>44523</v>
      </c>
      <c r="G13" s="56" t="s">
        <v>5</v>
      </c>
      <c r="H13" s="55"/>
      <c r="I13" s="22">
        <f>SUM(I4:I12)</f>
        <v>13363</v>
      </c>
      <c r="J13" s="22">
        <f>SUM(J4:J12)</f>
        <v>12658</v>
      </c>
      <c r="K13" s="22">
        <f>SUM(K4:K12)</f>
        <v>13128</v>
      </c>
      <c r="L13" s="24">
        <f t="shared" si="0"/>
        <v>25786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1123</v>
      </c>
      <c r="D14" s="7">
        <v>1012</v>
      </c>
      <c r="E14" s="7">
        <v>1088</v>
      </c>
      <c r="F14" s="20">
        <f t="shared" si="1"/>
        <v>2100</v>
      </c>
      <c r="G14" s="3" t="s">
        <v>21</v>
      </c>
      <c r="H14" s="4" t="s">
        <v>8</v>
      </c>
      <c r="I14" s="7">
        <v>1795</v>
      </c>
      <c r="J14" s="7">
        <v>1963</v>
      </c>
      <c r="K14" s="7">
        <v>1898</v>
      </c>
      <c r="L14" s="21">
        <f t="shared" si="0"/>
        <v>3861</v>
      </c>
      <c r="M14" s="2"/>
    </row>
    <row r="15" spans="1:15" ht="13.15" customHeight="1" x14ac:dyDescent="0.15">
      <c r="A15" s="13"/>
      <c r="B15" s="6" t="s">
        <v>4</v>
      </c>
      <c r="C15" s="7">
        <v>2042</v>
      </c>
      <c r="D15" s="7">
        <v>1848</v>
      </c>
      <c r="E15" s="7">
        <v>2012</v>
      </c>
      <c r="F15" s="20">
        <f t="shared" si="1"/>
        <v>3860</v>
      </c>
      <c r="G15" s="5"/>
      <c r="H15" s="4" t="s">
        <v>4</v>
      </c>
      <c r="I15" s="7">
        <v>1125</v>
      </c>
      <c r="J15" s="7">
        <v>1258</v>
      </c>
      <c r="K15" s="7">
        <v>1348</v>
      </c>
      <c r="L15" s="21">
        <f t="shared" si="0"/>
        <v>2606</v>
      </c>
      <c r="M15" s="2"/>
    </row>
    <row r="16" spans="1:15" ht="13.15" customHeight="1" x14ac:dyDescent="0.15">
      <c r="A16" s="13"/>
      <c r="B16" s="6" t="s">
        <v>10</v>
      </c>
      <c r="C16" s="7">
        <v>1099</v>
      </c>
      <c r="D16" s="7">
        <v>1186</v>
      </c>
      <c r="E16" s="7">
        <v>1087</v>
      </c>
      <c r="F16" s="20">
        <f t="shared" si="1"/>
        <v>2273</v>
      </c>
      <c r="G16" s="5"/>
      <c r="H16" s="4" t="s">
        <v>10</v>
      </c>
      <c r="I16" s="7">
        <v>1032</v>
      </c>
      <c r="J16" s="7">
        <v>1012</v>
      </c>
      <c r="K16" s="7">
        <v>1139</v>
      </c>
      <c r="L16" s="21">
        <f t="shared" si="0"/>
        <v>2151</v>
      </c>
      <c r="M16" s="2"/>
    </row>
    <row r="17" spans="1:13" ht="13.15" customHeight="1" x14ac:dyDescent="0.15">
      <c r="A17" s="13"/>
      <c r="B17" s="6" t="s">
        <v>11</v>
      </c>
      <c r="C17" s="7">
        <v>1564</v>
      </c>
      <c r="D17" s="7">
        <v>1665</v>
      </c>
      <c r="E17" s="7">
        <v>1723</v>
      </c>
      <c r="F17" s="20">
        <f t="shared" si="1"/>
        <v>3388</v>
      </c>
      <c r="G17" s="5"/>
      <c r="H17" s="4" t="s">
        <v>11</v>
      </c>
      <c r="I17" s="7">
        <v>1487</v>
      </c>
      <c r="J17" s="7">
        <v>1544</v>
      </c>
      <c r="K17" s="7">
        <v>1546</v>
      </c>
      <c r="L17" s="21">
        <f t="shared" si="0"/>
        <v>3090</v>
      </c>
      <c r="M17" s="2"/>
    </row>
    <row r="18" spans="1:13" ht="13.15" customHeight="1" x14ac:dyDescent="0.15">
      <c r="A18" s="13"/>
      <c r="B18" s="6" t="s">
        <v>12</v>
      </c>
      <c r="C18" s="7">
        <v>1370</v>
      </c>
      <c r="D18" s="7">
        <v>1349</v>
      </c>
      <c r="E18" s="7">
        <v>1382</v>
      </c>
      <c r="F18" s="20">
        <f t="shared" si="1"/>
        <v>2731</v>
      </c>
      <c r="G18" s="5"/>
      <c r="H18" s="4" t="s">
        <v>12</v>
      </c>
      <c r="I18" s="7">
        <v>482</v>
      </c>
      <c r="J18" s="7">
        <v>465</v>
      </c>
      <c r="K18" s="7">
        <v>518</v>
      </c>
      <c r="L18" s="21">
        <f t="shared" si="0"/>
        <v>983</v>
      </c>
      <c r="M18" s="2"/>
    </row>
    <row r="19" spans="1:13" ht="13.15" customHeight="1" x14ac:dyDescent="0.15">
      <c r="A19" s="13"/>
      <c r="B19" s="6" t="s">
        <v>13</v>
      </c>
      <c r="C19" s="7">
        <v>2867</v>
      </c>
      <c r="D19" s="7">
        <v>3178</v>
      </c>
      <c r="E19" s="7">
        <v>3334</v>
      </c>
      <c r="F19" s="20">
        <f t="shared" si="1"/>
        <v>6512</v>
      </c>
      <c r="G19" s="56" t="s">
        <v>5</v>
      </c>
      <c r="H19" s="55"/>
      <c r="I19" s="22">
        <f>SUM(I14:I18)</f>
        <v>5921</v>
      </c>
      <c r="J19" s="22">
        <f>SUM(J14:J18)</f>
        <v>6242</v>
      </c>
      <c r="K19" s="22">
        <f>SUM(K14:K18)</f>
        <v>6449</v>
      </c>
      <c r="L19" s="24">
        <f t="shared" si="0"/>
        <v>12691</v>
      </c>
      <c r="M19" s="31"/>
    </row>
    <row r="20" spans="1:13" ht="13.15" customHeight="1" x14ac:dyDescent="0.15">
      <c r="A20" s="13"/>
      <c r="B20" s="6" t="s">
        <v>14</v>
      </c>
      <c r="C20" s="7">
        <v>890</v>
      </c>
      <c r="D20" s="7">
        <v>957</v>
      </c>
      <c r="E20" s="7">
        <v>903</v>
      </c>
      <c r="F20" s="20">
        <f t="shared" si="1"/>
        <v>1860</v>
      </c>
      <c r="G20" s="5" t="s">
        <v>19</v>
      </c>
      <c r="H20" s="6" t="s">
        <v>8</v>
      </c>
      <c r="I20" s="7">
        <v>806</v>
      </c>
      <c r="J20" s="7">
        <v>839</v>
      </c>
      <c r="K20" s="7">
        <v>847</v>
      </c>
      <c r="L20" s="21">
        <f t="shared" si="0"/>
        <v>1686</v>
      </c>
      <c r="M20" s="2"/>
    </row>
    <row r="21" spans="1:13" ht="13.15" customHeight="1" x14ac:dyDescent="0.15">
      <c r="A21" s="54" t="s">
        <v>5</v>
      </c>
      <c r="B21" s="55"/>
      <c r="C21" s="22">
        <f>SUM(C14:C20)</f>
        <v>10955</v>
      </c>
      <c r="D21" s="22">
        <f>SUM(D14:D20)</f>
        <v>11195</v>
      </c>
      <c r="E21" s="22">
        <f>SUM(E14:E20)</f>
        <v>11529</v>
      </c>
      <c r="F21" s="23">
        <f t="shared" si="1"/>
        <v>22724</v>
      </c>
      <c r="G21" s="5"/>
      <c r="H21" s="6" t="s">
        <v>4</v>
      </c>
      <c r="I21" s="7">
        <v>2098</v>
      </c>
      <c r="J21" s="7">
        <v>2221</v>
      </c>
      <c r="K21" s="7">
        <v>1925</v>
      </c>
      <c r="L21" s="21">
        <f t="shared" si="0"/>
        <v>4146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2693</v>
      </c>
      <c r="D22" s="7">
        <v>2296</v>
      </c>
      <c r="E22" s="7">
        <v>2468</v>
      </c>
      <c r="F22" s="20">
        <f t="shared" si="1"/>
        <v>4764</v>
      </c>
      <c r="G22" s="5"/>
      <c r="H22" s="6" t="s">
        <v>10</v>
      </c>
      <c r="I22" s="7">
        <v>1127</v>
      </c>
      <c r="J22" s="7">
        <v>1116</v>
      </c>
      <c r="K22" s="7">
        <v>1024</v>
      </c>
      <c r="L22" s="21">
        <f t="shared" si="0"/>
        <v>2140</v>
      </c>
      <c r="M22" s="2"/>
    </row>
    <row r="23" spans="1:13" ht="13.15" customHeight="1" x14ac:dyDescent="0.15">
      <c r="A23" s="13"/>
      <c r="B23" s="6" t="s">
        <v>4</v>
      </c>
      <c r="C23" s="7">
        <v>2122</v>
      </c>
      <c r="D23" s="7">
        <v>1594</v>
      </c>
      <c r="E23" s="7">
        <v>1852</v>
      </c>
      <c r="F23" s="20">
        <f t="shared" si="1"/>
        <v>3446</v>
      </c>
      <c r="G23" s="56" t="s">
        <v>5</v>
      </c>
      <c r="H23" s="55"/>
      <c r="I23" s="22">
        <f>SUM(I20:I22)</f>
        <v>4031</v>
      </c>
      <c r="J23" s="22">
        <f>SUM(J20:J22)</f>
        <v>4176</v>
      </c>
      <c r="K23" s="22">
        <f>SUM(K20:K22)</f>
        <v>3796</v>
      </c>
      <c r="L23" s="24">
        <f t="shared" si="0"/>
        <v>7972</v>
      </c>
      <c r="M23" s="31"/>
    </row>
    <row r="24" spans="1:13" ht="13.15" customHeight="1" x14ac:dyDescent="0.15">
      <c r="A24" s="13"/>
      <c r="B24" s="6" t="s">
        <v>10</v>
      </c>
      <c r="C24" s="7">
        <v>1318</v>
      </c>
      <c r="D24" s="7">
        <v>1117</v>
      </c>
      <c r="E24" s="7">
        <v>1277</v>
      </c>
      <c r="F24" s="20">
        <f t="shared" si="1"/>
        <v>2394</v>
      </c>
      <c r="G24" s="5" t="s">
        <v>22</v>
      </c>
      <c r="H24" s="6" t="s">
        <v>8</v>
      </c>
      <c r="I24" s="7">
        <v>583</v>
      </c>
      <c r="J24" s="7">
        <v>539</v>
      </c>
      <c r="K24" s="7">
        <v>598</v>
      </c>
      <c r="L24" s="21">
        <f t="shared" si="0"/>
        <v>1137</v>
      </c>
      <c r="M24" s="2"/>
    </row>
    <row r="25" spans="1:13" ht="13.15" customHeight="1" x14ac:dyDescent="0.15">
      <c r="A25" s="13"/>
      <c r="B25" s="6" t="s">
        <v>11</v>
      </c>
      <c r="C25" s="7">
        <v>1151</v>
      </c>
      <c r="D25" s="7">
        <v>1072</v>
      </c>
      <c r="E25" s="7">
        <v>1086</v>
      </c>
      <c r="F25" s="20">
        <f t="shared" si="1"/>
        <v>2158</v>
      </c>
      <c r="G25" s="5"/>
      <c r="H25" s="6" t="s">
        <v>4</v>
      </c>
      <c r="I25" s="7">
        <v>1220</v>
      </c>
      <c r="J25" s="7">
        <v>1242</v>
      </c>
      <c r="K25" s="7">
        <v>1239</v>
      </c>
      <c r="L25" s="21">
        <f t="shared" si="0"/>
        <v>2481</v>
      </c>
      <c r="M25" s="2"/>
    </row>
    <row r="26" spans="1:13" ht="13.15" customHeight="1" x14ac:dyDescent="0.15">
      <c r="A26" s="13"/>
      <c r="B26" s="6" t="s">
        <v>12</v>
      </c>
      <c r="C26" s="7">
        <v>1715</v>
      </c>
      <c r="D26" s="7">
        <v>1640</v>
      </c>
      <c r="E26" s="7">
        <v>1671</v>
      </c>
      <c r="F26" s="20">
        <f t="shared" si="1"/>
        <v>3311</v>
      </c>
      <c r="G26" s="5"/>
      <c r="H26" s="6" t="s">
        <v>10</v>
      </c>
      <c r="I26" s="7">
        <v>1020</v>
      </c>
      <c r="J26" s="7">
        <v>1187</v>
      </c>
      <c r="K26" s="7">
        <v>1145</v>
      </c>
      <c r="L26" s="21">
        <f t="shared" si="0"/>
        <v>2332</v>
      </c>
      <c r="M26" s="2"/>
    </row>
    <row r="27" spans="1:13" ht="13.15" customHeight="1" x14ac:dyDescent="0.15">
      <c r="A27" s="54" t="s">
        <v>5</v>
      </c>
      <c r="B27" s="55"/>
      <c r="C27" s="22">
        <f>SUM(C22:C26)</f>
        <v>8999</v>
      </c>
      <c r="D27" s="22">
        <f>SUM(D22:D26)</f>
        <v>7719</v>
      </c>
      <c r="E27" s="22">
        <f>SUM(E22:E26)</f>
        <v>8354</v>
      </c>
      <c r="F27" s="23">
        <f t="shared" si="1"/>
        <v>16073</v>
      </c>
      <c r="G27" s="5"/>
      <c r="H27" s="6" t="s">
        <v>11</v>
      </c>
      <c r="I27" s="7">
        <v>307</v>
      </c>
      <c r="J27" s="7">
        <v>372</v>
      </c>
      <c r="K27" s="7">
        <v>285</v>
      </c>
      <c r="L27" s="21">
        <f t="shared" si="0"/>
        <v>657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2155</v>
      </c>
      <c r="D28" s="7">
        <v>2019</v>
      </c>
      <c r="E28" s="7">
        <v>2224</v>
      </c>
      <c r="F28" s="20">
        <f t="shared" si="1"/>
        <v>4243</v>
      </c>
      <c r="G28" s="56" t="s">
        <v>5</v>
      </c>
      <c r="H28" s="55"/>
      <c r="I28" s="22">
        <f>SUM(I24:I27)</f>
        <v>3130</v>
      </c>
      <c r="J28" s="22">
        <f>SUM(J24:J27)</f>
        <v>3340</v>
      </c>
      <c r="K28" s="22">
        <f>SUM(K24:K27)</f>
        <v>3267</v>
      </c>
      <c r="L28" s="24">
        <f t="shared" si="0"/>
        <v>6607</v>
      </c>
      <c r="M28" s="31"/>
    </row>
    <row r="29" spans="1:13" ht="13.15" customHeight="1" x14ac:dyDescent="0.15">
      <c r="A29" s="13"/>
      <c r="B29" s="6" t="s">
        <v>4</v>
      </c>
      <c r="C29" s="7">
        <v>1465</v>
      </c>
      <c r="D29" s="7">
        <v>1500</v>
      </c>
      <c r="E29" s="7">
        <v>1550</v>
      </c>
      <c r="F29" s="20">
        <f t="shared" si="1"/>
        <v>3050</v>
      </c>
      <c r="G29" s="5" t="s">
        <v>23</v>
      </c>
      <c r="H29" s="6" t="s">
        <v>8</v>
      </c>
      <c r="I29" s="7">
        <v>1342</v>
      </c>
      <c r="J29" s="7">
        <v>1482</v>
      </c>
      <c r="K29" s="7">
        <v>1415</v>
      </c>
      <c r="L29" s="21">
        <f t="shared" si="0"/>
        <v>2897</v>
      </c>
      <c r="M29" s="2"/>
    </row>
    <row r="30" spans="1:13" ht="13.15" customHeight="1" x14ac:dyDescent="0.15">
      <c r="A30" s="13"/>
      <c r="B30" s="6" t="s">
        <v>10</v>
      </c>
      <c r="C30" s="7">
        <v>1491</v>
      </c>
      <c r="D30" s="7">
        <v>1501</v>
      </c>
      <c r="E30" s="7">
        <v>1602</v>
      </c>
      <c r="F30" s="20">
        <f t="shared" si="1"/>
        <v>3103</v>
      </c>
      <c r="G30" s="5"/>
      <c r="H30" s="6" t="s">
        <v>4</v>
      </c>
      <c r="I30" s="7">
        <v>958</v>
      </c>
      <c r="J30" s="7">
        <v>1013</v>
      </c>
      <c r="K30" s="7">
        <v>982</v>
      </c>
      <c r="L30" s="21">
        <f t="shared" si="0"/>
        <v>1995</v>
      </c>
      <c r="M30" s="2"/>
    </row>
    <row r="31" spans="1:13" ht="13.15" customHeight="1" x14ac:dyDescent="0.15">
      <c r="A31" s="13"/>
      <c r="B31" s="6" t="s">
        <v>11</v>
      </c>
      <c r="C31" s="7">
        <v>1933</v>
      </c>
      <c r="D31" s="7">
        <v>1998</v>
      </c>
      <c r="E31" s="7">
        <v>2126</v>
      </c>
      <c r="F31" s="20">
        <f t="shared" si="1"/>
        <v>4124</v>
      </c>
      <c r="G31" s="5"/>
      <c r="H31" s="6" t="s">
        <v>10</v>
      </c>
      <c r="I31" s="7">
        <v>1082</v>
      </c>
      <c r="J31" s="7">
        <v>900</v>
      </c>
      <c r="K31" s="7">
        <v>1023</v>
      </c>
      <c r="L31" s="21">
        <f t="shared" si="0"/>
        <v>1923</v>
      </c>
      <c r="M31" s="2"/>
    </row>
    <row r="32" spans="1:13" ht="13.15" customHeight="1" x14ac:dyDescent="0.15">
      <c r="A32" s="54" t="s">
        <v>5</v>
      </c>
      <c r="B32" s="55"/>
      <c r="C32" s="22">
        <f>SUM(C28:C31)</f>
        <v>7044</v>
      </c>
      <c r="D32" s="22">
        <f>SUM(D28:D31)</f>
        <v>7018</v>
      </c>
      <c r="E32" s="22">
        <f>SUM(E28:E31)</f>
        <v>7502</v>
      </c>
      <c r="F32" s="23">
        <f t="shared" si="1"/>
        <v>14520</v>
      </c>
      <c r="G32" s="5"/>
      <c r="H32" s="6" t="s">
        <v>11</v>
      </c>
      <c r="I32" s="7">
        <v>1388</v>
      </c>
      <c r="J32" s="7">
        <v>1477</v>
      </c>
      <c r="K32" s="7">
        <v>1575</v>
      </c>
      <c r="L32" s="21">
        <f t="shared" si="0"/>
        <v>3052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708</v>
      </c>
      <c r="D33" s="7">
        <v>748</v>
      </c>
      <c r="E33" s="7">
        <v>802</v>
      </c>
      <c r="F33" s="20">
        <f t="shared" si="1"/>
        <v>1550</v>
      </c>
      <c r="G33" s="5"/>
      <c r="H33" s="6" t="s">
        <v>12</v>
      </c>
      <c r="I33" s="7">
        <v>866</v>
      </c>
      <c r="J33" s="7">
        <v>1029</v>
      </c>
      <c r="K33" s="7">
        <v>1053</v>
      </c>
      <c r="L33" s="21">
        <f t="shared" si="0"/>
        <v>2082</v>
      </c>
      <c r="M33" s="2"/>
    </row>
    <row r="34" spans="1:13" ht="13.15" customHeight="1" x14ac:dyDescent="0.15">
      <c r="A34" s="13"/>
      <c r="B34" s="6" t="s">
        <v>4</v>
      </c>
      <c r="C34" s="7">
        <v>929</v>
      </c>
      <c r="D34" s="7">
        <v>1012</v>
      </c>
      <c r="E34" s="7">
        <v>1033</v>
      </c>
      <c r="F34" s="20">
        <f t="shared" si="1"/>
        <v>2045</v>
      </c>
      <c r="G34" s="5"/>
      <c r="H34" s="6" t="s">
        <v>13</v>
      </c>
      <c r="I34" s="7">
        <v>775</v>
      </c>
      <c r="J34" s="7">
        <v>785</v>
      </c>
      <c r="K34" s="7">
        <v>750</v>
      </c>
      <c r="L34" s="21">
        <f t="shared" si="0"/>
        <v>1535</v>
      </c>
      <c r="M34" s="2"/>
    </row>
    <row r="35" spans="1:13" ht="13.15" customHeight="1" x14ac:dyDescent="0.15">
      <c r="A35" s="13"/>
      <c r="B35" s="6" t="s">
        <v>10</v>
      </c>
      <c r="C35" s="7">
        <v>884</v>
      </c>
      <c r="D35" s="7">
        <v>1020</v>
      </c>
      <c r="E35" s="7">
        <v>968</v>
      </c>
      <c r="F35" s="20">
        <f t="shared" si="1"/>
        <v>1988</v>
      </c>
      <c r="G35" s="56" t="s">
        <v>5</v>
      </c>
      <c r="H35" s="55"/>
      <c r="I35" s="22">
        <f>SUM(I29:I34)</f>
        <v>6411</v>
      </c>
      <c r="J35" s="22">
        <f>SUM(J29:J34)</f>
        <v>6686</v>
      </c>
      <c r="K35" s="22">
        <f>SUM(K29:K34)</f>
        <v>6798</v>
      </c>
      <c r="L35" s="24">
        <f t="shared" si="0"/>
        <v>13484</v>
      </c>
      <c r="M35" s="31"/>
    </row>
    <row r="36" spans="1:13" ht="13.15" customHeight="1" x14ac:dyDescent="0.15">
      <c r="A36" s="13"/>
      <c r="B36" s="6" t="s">
        <v>11</v>
      </c>
      <c r="C36" s="7">
        <v>1020</v>
      </c>
      <c r="D36" s="7">
        <v>995</v>
      </c>
      <c r="E36" s="7">
        <v>969</v>
      </c>
      <c r="F36" s="20">
        <f t="shared" si="1"/>
        <v>1964</v>
      </c>
      <c r="G36" s="57"/>
      <c r="H36" s="58"/>
      <c r="I36" s="19"/>
      <c r="J36" s="19"/>
      <c r="K36" s="19"/>
      <c r="L36" s="21"/>
      <c r="M36" s="2"/>
    </row>
    <row r="37" spans="1:13" ht="13.15" customHeight="1" x14ac:dyDescent="0.15">
      <c r="A37" s="54" t="s">
        <v>5</v>
      </c>
      <c r="B37" s="55"/>
      <c r="C37" s="22">
        <f>SUM(C33:C36)</f>
        <v>3541</v>
      </c>
      <c r="D37" s="22">
        <f>SUM(D33:D36)</f>
        <v>3775</v>
      </c>
      <c r="E37" s="22">
        <f>SUM(E33:E36)</f>
        <v>3772</v>
      </c>
      <c r="F37" s="23">
        <f t="shared" si="1"/>
        <v>7547</v>
      </c>
      <c r="G37" s="59" t="s">
        <v>6</v>
      </c>
      <c r="H37" s="60"/>
      <c r="I37" s="37">
        <f>C13+C21+C27+C32+C37+C44+I13+I19+I23+I28+I35</f>
        <v>94592</v>
      </c>
      <c r="J37" s="37">
        <f>D13+D21+D27+D32+D37+D44+J13+J19+J23+J28+J35</f>
        <v>92004</v>
      </c>
      <c r="K37" s="37">
        <f>E13+E21+E27+E32+E37+E44+K13+K19+K23+K28+K35</f>
        <v>96140</v>
      </c>
      <c r="L37" s="38">
        <f>SUM(J37:K37)</f>
        <v>188144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1039</v>
      </c>
      <c r="D38" s="7">
        <v>1071</v>
      </c>
      <c r="E38" s="7">
        <v>1076</v>
      </c>
      <c r="F38" s="20">
        <f t="shared" si="1"/>
        <v>2147</v>
      </c>
      <c r="G38" s="61"/>
      <c r="H38" s="62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739</v>
      </c>
      <c r="D39" s="7">
        <v>757</v>
      </c>
      <c r="E39" s="7">
        <v>804</v>
      </c>
      <c r="F39" s="20">
        <f t="shared" si="1"/>
        <v>1561</v>
      </c>
      <c r="G39" s="63" t="s">
        <v>29</v>
      </c>
      <c r="H39" s="58"/>
      <c r="I39" s="7">
        <v>56</v>
      </c>
      <c r="J39" s="7">
        <v>25</v>
      </c>
      <c r="K39" s="7">
        <v>47</v>
      </c>
      <c r="L39" s="39">
        <f>SUM(J39:K39)</f>
        <v>72</v>
      </c>
      <c r="M39" s="32"/>
    </row>
    <row r="40" spans="1:13" ht="13.15" customHeight="1" x14ac:dyDescent="0.15">
      <c r="A40" s="13"/>
      <c r="B40" s="6" t="s">
        <v>10</v>
      </c>
      <c r="C40" s="7">
        <v>1063</v>
      </c>
      <c r="D40" s="7">
        <v>1046</v>
      </c>
      <c r="E40" s="7">
        <v>1051</v>
      </c>
      <c r="F40" s="20">
        <f t="shared" si="1"/>
        <v>2097</v>
      </c>
      <c r="G40" s="63"/>
      <c r="H40" s="6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1630</v>
      </c>
      <c r="D41" s="7">
        <v>1607</v>
      </c>
      <c r="E41" s="7">
        <v>1742</v>
      </c>
      <c r="F41" s="20">
        <f t="shared" si="1"/>
        <v>3349</v>
      </c>
      <c r="G41" s="63" t="s">
        <v>28</v>
      </c>
      <c r="H41" s="64"/>
      <c r="I41" s="7">
        <f>I37-93783</f>
        <v>809</v>
      </c>
      <c r="J41" s="7">
        <f>J37-91679</f>
        <v>325</v>
      </c>
      <c r="K41" s="7">
        <f>K37-95591</f>
        <v>549</v>
      </c>
      <c r="L41" s="39">
        <f>SUM(J41:K41)</f>
        <v>874</v>
      </c>
      <c r="M41" s="31"/>
    </row>
    <row r="42" spans="1:13" ht="13.15" customHeight="1" x14ac:dyDescent="0.15">
      <c r="A42" s="13"/>
      <c r="B42" s="6" t="s">
        <v>12</v>
      </c>
      <c r="C42" s="7">
        <v>1370</v>
      </c>
      <c r="D42" s="7">
        <v>1282</v>
      </c>
      <c r="E42" s="7">
        <v>1346</v>
      </c>
      <c r="F42" s="20">
        <f t="shared" si="1"/>
        <v>2628</v>
      </c>
      <c r="G42" s="57"/>
      <c r="H42" s="58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2592</v>
      </c>
      <c r="D43" s="7">
        <v>2274</v>
      </c>
      <c r="E43" s="7">
        <v>2161</v>
      </c>
      <c r="F43" s="20">
        <f t="shared" si="1"/>
        <v>4435</v>
      </c>
      <c r="G43" s="57"/>
      <c r="H43" s="58"/>
      <c r="I43" s="7"/>
      <c r="J43" s="7"/>
      <c r="K43" s="7"/>
      <c r="L43" s="14"/>
      <c r="M43" s="33"/>
    </row>
    <row r="44" spans="1:13" ht="13.15" customHeight="1" thickBot="1" x14ac:dyDescent="0.2">
      <c r="A44" s="65" t="s">
        <v>5</v>
      </c>
      <c r="B44" s="66"/>
      <c r="C44" s="25">
        <f>SUM(C38:C43)</f>
        <v>8433</v>
      </c>
      <c r="D44" s="25">
        <f>SUM(D38:D43)</f>
        <v>8037</v>
      </c>
      <c r="E44" s="25">
        <f>SUM(E38:E43)</f>
        <v>8180</v>
      </c>
      <c r="F44" s="26">
        <f t="shared" si="1"/>
        <v>16217</v>
      </c>
      <c r="G44" s="67"/>
      <c r="H44" s="68"/>
      <c r="I44" s="15"/>
      <c r="J44" s="15"/>
      <c r="K44" s="15"/>
      <c r="L44" s="16"/>
      <c r="M44" s="32"/>
    </row>
    <row r="45" spans="1:13" ht="12.75" thickTop="1" x14ac:dyDescent="0.15"/>
    <row r="47" spans="1:13" x14ac:dyDescent="0.15">
      <c r="H47" s="34"/>
    </row>
    <row r="50" spans="8:8" x14ac:dyDescent="0.15">
      <c r="H50" s="34"/>
    </row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4 L4:L35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45"/>
  <sheetViews>
    <sheetView view="pageBreakPreview" zoomScaleNormal="100" zoomScaleSheetLayoutView="100" workbookViewId="0">
      <selection activeCell="Q22" sqref="Q22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3" t="s">
        <v>34</v>
      </c>
      <c r="L1" s="44"/>
    </row>
    <row r="2" spans="1:15" ht="12.75" thickTop="1" x14ac:dyDescent="0.15">
      <c r="A2" s="45" t="s">
        <v>0</v>
      </c>
      <c r="B2" s="46"/>
      <c r="C2" s="49" t="s">
        <v>7</v>
      </c>
      <c r="D2" s="50"/>
      <c r="E2" s="50"/>
      <c r="F2" s="50"/>
      <c r="G2" s="51" t="s">
        <v>0</v>
      </c>
      <c r="H2" s="46"/>
      <c r="I2" s="49" t="s">
        <v>7</v>
      </c>
      <c r="J2" s="50"/>
      <c r="K2" s="50"/>
      <c r="L2" s="53"/>
      <c r="M2" s="29"/>
    </row>
    <row r="3" spans="1:15" ht="12.75" thickBot="1" x14ac:dyDescent="0.2">
      <c r="A3" s="47"/>
      <c r="B3" s="48"/>
      <c r="C3" s="9" t="s">
        <v>1</v>
      </c>
      <c r="D3" s="9" t="s">
        <v>2</v>
      </c>
      <c r="E3" s="9" t="s">
        <v>3</v>
      </c>
      <c r="F3" s="10" t="s">
        <v>20</v>
      </c>
      <c r="G3" s="52"/>
      <c r="H3" s="48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1609</v>
      </c>
      <c r="D4" s="35">
        <v>1481</v>
      </c>
      <c r="E4" s="35">
        <v>1558</v>
      </c>
      <c r="F4" s="17">
        <f>SUM(D4:E4)</f>
        <v>3039</v>
      </c>
      <c r="G4" s="40" t="s">
        <v>18</v>
      </c>
      <c r="H4" s="27" t="s">
        <v>8</v>
      </c>
      <c r="I4" s="35">
        <v>1802</v>
      </c>
      <c r="J4" s="35">
        <v>1581</v>
      </c>
      <c r="K4" s="35">
        <v>1555</v>
      </c>
      <c r="L4" s="18">
        <f t="shared" ref="L4:L35" si="0">SUM(J4:K4)</f>
        <v>3136</v>
      </c>
      <c r="M4" s="2"/>
    </row>
    <row r="5" spans="1:15" ht="13.15" customHeight="1" x14ac:dyDescent="0.15">
      <c r="A5" s="13"/>
      <c r="B5" s="4" t="s">
        <v>4</v>
      </c>
      <c r="C5" s="7">
        <v>1824</v>
      </c>
      <c r="D5" s="7">
        <v>1669</v>
      </c>
      <c r="E5" s="7">
        <v>1750</v>
      </c>
      <c r="F5" s="20">
        <f t="shared" ref="F5:F44" si="1">SUM(D5:E5)</f>
        <v>3419</v>
      </c>
      <c r="G5" s="5"/>
      <c r="H5" s="4" t="s">
        <v>4</v>
      </c>
      <c r="I5" s="7">
        <v>1350</v>
      </c>
      <c r="J5" s="7">
        <v>1138</v>
      </c>
      <c r="K5" s="7">
        <v>1185</v>
      </c>
      <c r="L5" s="21">
        <f t="shared" si="0"/>
        <v>2323</v>
      </c>
      <c r="M5" s="2"/>
    </row>
    <row r="6" spans="1:15" ht="13.15" customHeight="1" x14ac:dyDescent="0.15">
      <c r="A6" s="13"/>
      <c r="B6" s="4" t="s">
        <v>10</v>
      </c>
      <c r="C6" s="7">
        <v>6064</v>
      </c>
      <c r="D6" s="7">
        <v>4701</v>
      </c>
      <c r="E6" s="7">
        <v>5338</v>
      </c>
      <c r="F6" s="20">
        <f t="shared" si="1"/>
        <v>10039</v>
      </c>
      <c r="G6" s="5"/>
      <c r="H6" s="4" t="s">
        <v>10</v>
      </c>
      <c r="I6" s="7">
        <v>928</v>
      </c>
      <c r="J6" s="7">
        <v>793</v>
      </c>
      <c r="K6" s="7">
        <v>798</v>
      </c>
      <c r="L6" s="21">
        <f t="shared" si="0"/>
        <v>1591</v>
      </c>
      <c r="M6" s="2"/>
    </row>
    <row r="7" spans="1:15" ht="13.15" customHeight="1" x14ac:dyDescent="0.15">
      <c r="A7" s="13"/>
      <c r="B7" s="4" t="s">
        <v>11</v>
      </c>
      <c r="C7" s="7">
        <v>3392</v>
      </c>
      <c r="D7" s="7">
        <v>3005</v>
      </c>
      <c r="E7" s="7">
        <v>3236</v>
      </c>
      <c r="F7" s="20">
        <f t="shared" si="1"/>
        <v>6241</v>
      </c>
      <c r="G7" s="5"/>
      <c r="H7" s="4" t="s">
        <v>11</v>
      </c>
      <c r="I7" s="7">
        <v>1778</v>
      </c>
      <c r="J7" s="7">
        <v>1681</v>
      </c>
      <c r="K7" s="7">
        <v>1655</v>
      </c>
      <c r="L7" s="21">
        <f t="shared" si="0"/>
        <v>3336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1816</v>
      </c>
      <c r="D8" s="7">
        <v>1738</v>
      </c>
      <c r="E8" s="7">
        <v>2185</v>
      </c>
      <c r="F8" s="20">
        <f t="shared" si="1"/>
        <v>3923</v>
      </c>
      <c r="G8" s="5"/>
      <c r="H8" s="4" t="s">
        <v>12</v>
      </c>
      <c r="I8" s="7">
        <v>1477</v>
      </c>
      <c r="J8" s="7">
        <v>1377</v>
      </c>
      <c r="K8" s="7">
        <v>1388</v>
      </c>
      <c r="L8" s="21">
        <f t="shared" si="0"/>
        <v>2765</v>
      </c>
      <c r="M8" s="2"/>
    </row>
    <row r="9" spans="1:15" ht="13.15" customHeight="1" x14ac:dyDescent="0.15">
      <c r="A9" s="13"/>
      <c r="B9" s="4" t="s">
        <v>13</v>
      </c>
      <c r="C9" s="7">
        <v>2045</v>
      </c>
      <c r="D9" s="7">
        <v>1991</v>
      </c>
      <c r="E9" s="7">
        <v>2078</v>
      </c>
      <c r="F9" s="20">
        <f t="shared" si="1"/>
        <v>4069</v>
      </c>
      <c r="G9" s="5"/>
      <c r="H9" s="4" t="s">
        <v>13</v>
      </c>
      <c r="I9" s="7">
        <v>1577</v>
      </c>
      <c r="J9" s="7">
        <v>1463</v>
      </c>
      <c r="K9" s="7">
        <v>1613</v>
      </c>
      <c r="L9" s="21">
        <f t="shared" si="0"/>
        <v>3076</v>
      </c>
      <c r="M9" s="2"/>
    </row>
    <row r="10" spans="1:15" ht="13.15" customHeight="1" x14ac:dyDescent="0.15">
      <c r="A10" s="13"/>
      <c r="B10" s="4" t="s">
        <v>14</v>
      </c>
      <c r="C10" s="7">
        <v>2393</v>
      </c>
      <c r="D10" s="7">
        <v>2407</v>
      </c>
      <c r="E10" s="7">
        <v>2710</v>
      </c>
      <c r="F10" s="20">
        <f t="shared" si="1"/>
        <v>5117</v>
      </c>
      <c r="G10" s="5"/>
      <c r="H10" s="4" t="s">
        <v>14</v>
      </c>
      <c r="I10" s="7">
        <v>1410</v>
      </c>
      <c r="J10" s="7">
        <v>1420</v>
      </c>
      <c r="K10" s="7">
        <v>1509</v>
      </c>
      <c r="L10" s="21">
        <f t="shared" si="0"/>
        <v>2929</v>
      </c>
      <c r="M10" s="2"/>
    </row>
    <row r="11" spans="1:15" ht="13.15" customHeight="1" x14ac:dyDescent="0.15">
      <c r="A11" s="13"/>
      <c r="B11" s="4" t="s">
        <v>15</v>
      </c>
      <c r="C11" s="7">
        <v>1586</v>
      </c>
      <c r="D11" s="7">
        <v>1779</v>
      </c>
      <c r="E11" s="7">
        <v>1939</v>
      </c>
      <c r="F11" s="20">
        <f t="shared" si="1"/>
        <v>3718</v>
      </c>
      <c r="G11" s="5"/>
      <c r="H11" s="4" t="s">
        <v>15</v>
      </c>
      <c r="I11" s="7">
        <v>1578</v>
      </c>
      <c r="J11" s="7">
        <v>1674</v>
      </c>
      <c r="K11" s="7">
        <v>1821</v>
      </c>
      <c r="L11" s="21">
        <f t="shared" si="0"/>
        <v>3495</v>
      </c>
      <c r="M11" s="2"/>
    </row>
    <row r="12" spans="1:15" ht="13.15" customHeight="1" x14ac:dyDescent="0.15">
      <c r="A12" s="13"/>
      <c r="B12" s="4" t="s">
        <v>16</v>
      </c>
      <c r="C12" s="7">
        <v>1984</v>
      </c>
      <c r="D12" s="7">
        <v>2370</v>
      </c>
      <c r="E12" s="7">
        <v>2514</v>
      </c>
      <c r="F12" s="20">
        <f t="shared" si="1"/>
        <v>4884</v>
      </c>
      <c r="G12" s="5"/>
      <c r="H12" s="4" t="s">
        <v>16</v>
      </c>
      <c r="I12" s="7">
        <v>1478</v>
      </c>
      <c r="J12" s="7">
        <v>1528</v>
      </c>
      <c r="K12" s="7">
        <v>1618</v>
      </c>
      <c r="L12" s="21">
        <f t="shared" si="0"/>
        <v>3146</v>
      </c>
      <c r="M12" s="2"/>
    </row>
    <row r="13" spans="1:15" ht="13.15" customHeight="1" x14ac:dyDescent="0.15">
      <c r="A13" s="54" t="s">
        <v>5</v>
      </c>
      <c r="B13" s="55"/>
      <c r="C13" s="22">
        <f>SUM(C4:C12)</f>
        <v>22713</v>
      </c>
      <c r="D13" s="22">
        <f>SUM(D4:D12)</f>
        <v>21141</v>
      </c>
      <c r="E13" s="22">
        <f>SUM(E4:E12)</f>
        <v>23308</v>
      </c>
      <c r="F13" s="23">
        <f t="shared" si="1"/>
        <v>44449</v>
      </c>
      <c r="G13" s="56" t="s">
        <v>5</v>
      </c>
      <c r="H13" s="55"/>
      <c r="I13" s="22">
        <f>SUM(I4:I12)</f>
        <v>13378</v>
      </c>
      <c r="J13" s="22">
        <f>SUM(J4:J12)</f>
        <v>12655</v>
      </c>
      <c r="K13" s="22">
        <f>SUM(K4:K12)</f>
        <v>13142</v>
      </c>
      <c r="L13" s="24">
        <f t="shared" si="0"/>
        <v>25797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1116</v>
      </c>
      <c r="D14" s="7">
        <v>1011</v>
      </c>
      <c r="E14" s="7">
        <v>1086</v>
      </c>
      <c r="F14" s="20">
        <f t="shared" si="1"/>
        <v>2097</v>
      </c>
      <c r="G14" s="3" t="s">
        <v>21</v>
      </c>
      <c r="H14" s="4" t="s">
        <v>8</v>
      </c>
      <c r="I14" s="7">
        <v>1794</v>
      </c>
      <c r="J14" s="7">
        <v>1957</v>
      </c>
      <c r="K14" s="7">
        <v>1899</v>
      </c>
      <c r="L14" s="21">
        <f t="shared" si="0"/>
        <v>3856</v>
      </c>
      <c r="M14" s="2"/>
    </row>
    <row r="15" spans="1:15" ht="13.15" customHeight="1" x14ac:dyDescent="0.15">
      <c r="A15" s="13"/>
      <c r="B15" s="6" t="s">
        <v>4</v>
      </c>
      <c r="C15" s="7">
        <v>2042</v>
      </c>
      <c r="D15" s="7">
        <v>1854</v>
      </c>
      <c r="E15" s="7">
        <v>2017</v>
      </c>
      <c r="F15" s="20">
        <f t="shared" si="1"/>
        <v>3871</v>
      </c>
      <c r="G15" s="5"/>
      <c r="H15" s="4" t="s">
        <v>4</v>
      </c>
      <c r="I15" s="7">
        <v>1122</v>
      </c>
      <c r="J15" s="7">
        <v>1256</v>
      </c>
      <c r="K15" s="7">
        <v>1340</v>
      </c>
      <c r="L15" s="21">
        <f t="shared" si="0"/>
        <v>2596</v>
      </c>
      <c r="M15" s="2"/>
    </row>
    <row r="16" spans="1:15" ht="13.15" customHeight="1" x14ac:dyDescent="0.15">
      <c r="A16" s="13"/>
      <c r="B16" s="6" t="s">
        <v>10</v>
      </c>
      <c r="C16" s="7">
        <v>1101</v>
      </c>
      <c r="D16" s="7">
        <v>1183</v>
      </c>
      <c r="E16" s="7">
        <v>1090</v>
      </c>
      <c r="F16" s="20">
        <f t="shared" si="1"/>
        <v>2273</v>
      </c>
      <c r="G16" s="5"/>
      <c r="H16" s="4" t="s">
        <v>10</v>
      </c>
      <c r="I16" s="7">
        <v>1026</v>
      </c>
      <c r="J16" s="7">
        <v>1009</v>
      </c>
      <c r="K16" s="7">
        <v>1132</v>
      </c>
      <c r="L16" s="21">
        <f t="shared" si="0"/>
        <v>2141</v>
      </c>
      <c r="M16" s="2"/>
    </row>
    <row r="17" spans="1:13" ht="13.15" customHeight="1" x14ac:dyDescent="0.15">
      <c r="A17" s="13"/>
      <c r="B17" s="6" t="s">
        <v>11</v>
      </c>
      <c r="C17" s="7">
        <v>1572</v>
      </c>
      <c r="D17" s="7">
        <v>1668</v>
      </c>
      <c r="E17" s="7">
        <v>1734</v>
      </c>
      <c r="F17" s="20">
        <f t="shared" si="1"/>
        <v>3402</v>
      </c>
      <c r="G17" s="5"/>
      <c r="H17" s="4" t="s">
        <v>11</v>
      </c>
      <c r="I17" s="7">
        <v>1489</v>
      </c>
      <c r="J17" s="7">
        <v>1546</v>
      </c>
      <c r="K17" s="7">
        <v>1548</v>
      </c>
      <c r="L17" s="21">
        <f t="shared" si="0"/>
        <v>3094</v>
      </c>
      <c r="M17" s="2"/>
    </row>
    <row r="18" spans="1:13" ht="13.15" customHeight="1" x14ac:dyDescent="0.15">
      <c r="A18" s="13"/>
      <c r="B18" s="6" t="s">
        <v>12</v>
      </c>
      <c r="C18" s="7">
        <v>1360</v>
      </c>
      <c r="D18" s="7">
        <v>1339</v>
      </c>
      <c r="E18" s="7">
        <v>1373</v>
      </c>
      <c r="F18" s="20">
        <f t="shared" si="1"/>
        <v>2712</v>
      </c>
      <c r="G18" s="5"/>
      <c r="H18" s="4" t="s">
        <v>12</v>
      </c>
      <c r="I18" s="7">
        <v>479</v>
      </c>
      <c r="J18" s="7">
        <v>462</v>
      </c>
      <c r="K18" s="7">
        <v>514</v>
      </c>
      <c r="L18" s="21">
        <f t="shared" si="0"/>
        <v>976</v>
      </c>
      <c r="M18" s="2"/>
    </row>
    <row r="19" spans="1:13" ht="13.15" customHeight="1" x14ac:dyDescent="0.15">
      <c r="A19" s="13"/>
      <c r="B19" s="6" t="s">
        <v>13</v>
      </c>
      <c r="C19" s="7">
        <v>2864</v>
      </c>
      <c r="D19" s="7">
        <v>3179</v>
      </c>
      <c r="E19" s="7">
        <v>3332</v>
      </c>
      <c r="F19" s="20">
        <f t="shared" si="1"/>
        <v>6511</v>
      </c>
      <c r="G19" s="56" t="s">
        <v>5</v>
      </c>
      <c r="H19" s="55"/>
      <c r="I19" s="22">
        <f>SUM(I14:I18)</f>
        <v>5910</v>
      </c>
      <c r="J19" s="22">
        <f>SUM(J14:J18)</f>
        <v>6230</v>
      </c>
      <c r="K19" s="22">
        <f>SUM(K14:K18)</f>
        <v>6433</v>
      </c>
      <c r="L19" s="24">
        <f t="shared" si="0"/>
        <v>12663</v>
      </c>
      <c r="M19" s="31"/>
    </row>
    <row r="20" spans="1:13" ht="13.15" customHeight="1" x14ac:dyDescent="0.15">
      <c r="A20" s="13"/>
      <c r="B20" s="6" t="s">
        <v>14</v>
      </c>
      <c r="C20" s="7">
        <v>891</v>
      </c>
      <c r="D20" s="7">
        <v>959</v>
      </c>
      <c r="E20" s="7">
        <v>907</v>
      </c>
      <c r="F20" s="20">
        <f t="shared" si="1"/>
        <v>1866</v>
      </c>
      <c r="G20" s="5" t="s">
        <v>19</v>
      </c>
      <c r="H20" s="6" t="s">
        <v>8</v>
      </c>
      <c r="I20" s="7">
        <v>808</v>
      </c>
      <c r="J20" s="7">
        <v>844</v>
      </c>
      <c r="K20" s="7">
        <v>853</v>
      </c>
      <c r="L20" s="21">
        <f t="shared" si="0"/>
        <v>1697</v>
      </c>
      <c r="M20" s="2"/>
    </row>
    <row r="21" spans="1:13" ht="13.15" customHeight="1" x14ac:dyDescent="0.15">
      <c r="A21" s="54" t="s">
        <v>5</v>
      </c>
      <c r="B21" s="55"/>
      <c r="C21" s="22">
        <f>SUM(C14:C20)</f>
        <v>10946</v>
      </c>
      <c r="D21" s="22">
        <f>SUM(D14:D20)</f>
        <v>11193</v>
      </c>
      <c r="E21" s="22">
        <f>SUM(E14:E20)</f>
        <v>11539</v>
      </c>
      <c r="F21" s="23">
        <f t="shared" si="1"/>
        <v>22732</v>
      </c>
      <c r="G21" s="5"/>
      <c r="H21" s="6" t="s">
        <v>4</v>
      </c>
      <c r="I21" s="7">
        <v>2095</v>
      </c>
      <c r="J21" s="7">
        <v>2215</v>
      </c>
      <c r="K21" s="7">
        <v>1915</v>
      </c>
      <c r="L21" s="21">
        <f t="shared" si="0"/>
        <v>4130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2708</v>
      </c>
      <c r="D22" s="7">
        <v>2305</v>
      </c>
      <c r="E22" s="7">
        <v>2478</v>
      </c>
      <c r="F22" s="20">
        <f t="shared" si="1"/>
        <v>4783</v>
      </c>
      <c r="G22" s="5"/>
      <c r="H22" s="6" t="s">
        <v>10</v>
      </c>
      <c r="I22" s="7">
        <v>1128</v>
      </c>
      <c r="J22" s="7">
        <v>1123</v>
      </c>
      <c r="K22" s="7">
        <v>1021</v>
      </c>
      <c r="L22" s="21">
        <f t="shared" si="0"/>
        <v>2144</v>
      </c>
      <c r="M22" s="2"/>
    </row>
    <row r="23" spans="1:13" ht="13.15" customHeight="1" x14ac:dyDescent="0.15">
      <c r="A23" s="13"/>
      <c r="B23" s="6" t="s">
        <v>4</v>
      </c>
      <c r="C23" s="7">
        <v>2119</v>
      </c>
      <c r="D23" s="7">
        <v>1599</v>
      </c>
      <c r="E23" s="7">
        <v>1859</v>
      </c>
      <c r="F23" s="20">
        <f t="shared" si="1"/>
        <v>3458</v>
      </c>
      <c r="G23" s="56" t="s">
        <v>5</v>
      </c>
      <c r="H23" s="55"/>
      <c r="I23" s="22">
        <f>SUM(I20:I22)</f>
        <v>4031</v>
      </c>
      <c r="J23" s="22">
        <f>SUM(J20:J22)</f>
        <v>4182</v>
      </c>
      <c r="K23" s="22">
        <f>SUM(K20:K22)</f>
        <v>3789</v>
      </c>
      <c r="L23" s="24">
        <f t="shared" si="0"/>
        <v>7971</v>
      </c>
      <c r="M23" s="31"/>
    </row>
    <row r="24" spans="1:13" ht="13.15" customHeight="1" x14ac:dyDescent="0.15">
      <c r="A24" s="13"/>
      <c r="B24" s="6" t="s">
        <v>10</v>
      </c>
      <c r="C24" s="7">
        <v>1316</v>
      </c>
      <c r="D24" s="7">
        <v>1120</v>
      </c>
      <c r="E24" s="7">
        <v>1271</v>
      </c>
      <c r="F24" s="20">
        <f t="shared" si="1"/>
        <v>2391</v>
      </c>
      <c r="G24" s="5" t="s">
        <v>22</v>
      </c>
      <c r="H24" s="6" t="s">
        <v>8</v>
      </c>
      <c r="I24" s="7">
        <v>583</v>
      </c>
      <c r="J24" s="7">
        <v>539</v>
      </c>
      <c r="K24" s="7">
        <v>593</v>
      </c>
      <c r="L24" s="21">
        <f t="shared" si="0"/>
        <v>1132</v>
      </c>
      <c r="M24" s="2"/>
    </row>
    <row r="25" spans="1:13" ht="13.15" customHeight="1" x14ac:dyDescent="0.15">
      <c r="A25" s="13"/>
      <c r="B25" s="6" t="s">
        <v>11</v>
      </c>
      <c r="C25" s="7">
        <v>1148</v>
      </c>
      <c r="D25" s="7">
        <v>1073</v>
      </c>
      <c r="E25" s="7">
        <v>1082</v>
      </c>
      <c r="F25" s="20">
        <f t="shared" si="1"/>
        <v>2155</v>
      </c>
      <c r="G25" s="5"/>
      <c r="H25" s="6" t="s">
        <v>4</v>
      </c>
      <c r="I25" s="7">
        <v>1222</v>
      </c>
      <c r="J25" s="7">
        <v>1248</v>
      </c>
      <c r="K25" s="7">
        <v>1238</v>
      </c>
      <c r="L25" s="21">
        <f t="shared" si="0"/>
        <v>2486</v>
      </c>
      <c r="M25" s="2"/>
    </row>
    <row r="26" spans="1:13" ht="13.15" customHeight="1" x14ac:dyDescent="0.15">
      <c r="A26" s="13"/>
      <c r="B26" s="6" t="s">
        <v>12</v>
      </c>
      <c r="C26" s="7">
        <v>1714</v>
      </c>
      <c r="D26" s="7">
        <v>1640</v>
      </c>
      <c r="E26" s="7">
        <v>1671</v>
      </c>
      <c r="F26" s="20">
        <f t="shared" si="1"/>
        <v>3311</v>
      </c>
      <c r="G26" s="5"/>
      <c r="H26" s="6" t="s">
        <v>10</v>
      </c>
      <c r="I26" s="7">
        <v>1024</v>
      </c>
      <c r="J26" s="7">
        <v>1186</v>
      </c>
      <c r="K26" s="7">
        <v>1150</v>
      </c>
      <c r="L26" s="21">
        <f t="shared" si="0"/>
        <v>2336</v>
      </c>
      <c r="M26" s="2"/>
    </row>
    <row r="27" spans="1:13" ht="13.15" customHeight="1" x14ac:dyDescent="0.15">
      <c r="A27" s="54" t="s">
        <v>5</v>
      </c>
      <c r="B27" s="55"/>
      <c r="C27" s="22">
        <f>SUM(C22:C26)</f>
        <v>9005</v>
      </c>
      <c r="D27" s="22">
        <f>SUM(D22:D26)</f>
        <v>7737</v>
      </c>
      <c r="E27" s="22">
        <f>SUM(E22:E26)</f>
        <v>8361</v>
      </c>
      <c r="F27" s="23">
        <f t="shared" si="1"/>
        <v>16098</v>
      </c>
      <c r="G27" s="5"/>
      <c r="H27" s="6" t="s">
        <v>11</v>
      </c>
      <c r="I27" s="7">
        <v>311</v>
      </c>
      <c r="J27" s="7">
        <v>379</v>
      </c>
      <c r="K27" s="7">
        <v>285</v>
      </c>
      <c r="L27" s="21">
        <f t="shared" si="0"/>
        <v>664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2144</v>
      </c>
      <c r="D28" s="7">
        <v>2005</v>
      </c>
      <c r="E28" s="7">
        <v>2215</v>
      </c>
      <c r="F28" s="20">
        <f t="shared" si="1"/>
        <v>4220</v>
      </c>
      <c r="G28" s="56" t="s">
        <v>5</v>
      </c>
      <c r="H28" s="55"/>
      <c r="I28" s="22">
        <f>SUM(I24:I27)</f>
        <v>3140</v>
      </c>
      <c r="J28" s="22">
        <f>SUM(J24:J27)</f>
        <v>3352</v>
      </c>
      <c r="K28" s="22">
        <f>SUM(K24:K27)</f>
        <v>3266</v>
      </c>
      <c r="L28" s="24">
        <f t="shared" si="0"/>
        <v>6618</v>
      </c>
      <c r="M28" s="31"/>
    </row>
    <row r="29" spans="1:13" ht="13.15" customHeight="1" x14ac:dyDescent="0.15">
      <c r="A29" s="13"/>
      <c r="B29" s="6" t="s">
        <v>4</v>
      </c>
      <c r="C29" s="7">
        <v>1466</v>
      </c>
      <c r="D29" s="7">
        <v>1497</v>
      </c>
      <c r="E29" s="7">
        <v>1548</v>
      </c>
      <c r="F29" s="20">
        <f t="shared" si="1"/>
        <v>3045</v>
      </c>
      <c r="G29" s="5" t="s">
        <v>23</v>
      </c>
      <c r="H29" s="6" t="s">
        <v>8</v>
      </c>
      <c r="I29" s="7">
        <v>1340</v>
      </c>
      <c r="J29" s="7">
        <v>1481</v>
      </c>
      <c r="K29" s="7">
        <v>1417</v>
      </c>
      <c r="L29" s="21">
        <f t="shared" si="0"/>
        <v>2898</v>
      </c>
      <c r="M29" s="2"/>
    </row>
    <row r="30" spans="1:13" ht="13.15" customHeight="1" x14ac:dyDescent="0.15">
      <c r="A30" s="13"/>
      <c r="B30" s="6" t="s">
        <v>10</v>
      </c>
      <c r="C30" s="7">
        <v>1491</v>
      </c>
      <c r="D30" s="7">
        <v>1503</v>
      </c>
      <c r="E30" s="7">
        <v>1613</v>
      </c>
      <c r="F30" s="20">
        <f t="shared" si="1"/>
        <v>3116</v>
      </c>
      <c r="G30" s="5"/>
      <c r="H30" s="6" t="s">
        <v>4</v>
      </c>
      <c r="I30" s="7">
        <v>955</v>
      </c>
      <c r="J30" s="7">
        <v>1017</v>
      </c>
      <c r="K30" s="7">
        <v>979</v>
      </c>
      <c r="L30" s="21">
        <f t="shared" si="0"/>
        <v>1996</v>
      </c>
      <c r="M30" s="2"/>
    </row>
    <row r="31" spans="1:13" ht="13.15" customHeight="1" x14ac:dyDescent="0.15">
      <c r="A31" s="13"/>
      <c r="B31" s="6" t="s">
        <v>11</v>
      </c>
      <c r="C31" s="7">
        <v>1929</v>
      </c>
      <c r="D31" s="7">
        <v>2000</v>
      </c>
      <c r="E31" s="7">
        <v>2125</v>
      </c>
      <c r="F31" s="20">
        <f t="shared" si="1"/>
        <v>4125</v>
      </c>
      <c r="G31" s="5"/>
      <c r="H31" s="6" t="s">
        <v>10</v>
      </c>
      <c r="I31" s="7">
        <v>1076</v>
      </c>
      <c r="J31" s="7">
        <v>897</v>
      </c>
      <c r="K31" s="7">
        <v>1019</v>
      </c>
      <c r="L31" s="21">
        <f t="shared" si="0"/>
        <v>1916</v>
      </c>
      <c r="M31" s="2"/>
    </row>
    <row r="32" spans="1:13" ht="13.15" customHeight="1" x14ac:dyDescent="0.15">
      <c r="A32" s="54" t="s">
        <v>5</v>
      </c>
      <c r="B32" s="55"/>
      <c r="C32" s="22">
        <f>SUM(C28:C31)</f>
        <v>7030</v>
      </c>
      <c r="D32" s="22">
        <f>SUM(D28:D31)</f>
        <v>7005</v>
      </c>
      <c r="E32" s="22">
        <f>SUM(E28:E31)</f>
        <v>7501</v>
      </c>
      <c r="F32" s="23">
        <f t="shared" si="1"/>
        <v>14506</v>
      </c>
      <c r="G32" s="5"/>
      <c r="H32" s="6" t="s">
        <v>11</v>
      </c>
      <c r="I32" s="7">
        <v>1379</v>
      </c>
      <c r="J32" s="7">
        <v>1466</v>
      </c>
      <c r="K32" s="7">
        <v>1572</v>
      </c>
      <c r="L32" s="21">
        <f t="shared" si="0"/>
        <v>3038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709</v>
      </c>
      <c r="D33" s="7">
        <v>744</v>
      </c>
      <c r="E33" s="7">
        <v>804</v>
      </c>
      <c r="F33" s="20">
        <f t="shared" si="1"/>
        <v>1548</v>
      </c>
      <c r="G33" s="5"/>
      <c r="H33" s="6" t="s">
        <v>12</v>
      </c>
      <c r="I33" s="7">
        <v>868</v>
      </c>
      <c r="J33" s="7">
        <v>1026</v>
      </c>
      <c r="K33" s="7">
        <v>1053</v>
      </c>
      <c r="L33" s="21">
        <f t="shared" si="0"/>
        <v>2079</v>
      </c>
      <c r="M33" s="2"/>
    </row>
    <row r="34" spans="1:13" ht="13.15" customHeight="1" x14ac:dyDescent="0.15">
      <c r="A34" s="13"/>
      <c r="B34" s="6" t="s">
        <v>4</v>
      </c>
      <c r="C34" s="7">
        <v>931</v>
      </c>
      <c r="D34" s="7">
        <v>1008</v>
      </c>
      <c r="E34" s="7">
        <v>1032</v>
      </c>
      <c r="F34" s="20">
        <f t="shared" si="1"/>
        <v>2040</v>
      </c>
      <c r="G34" s="5"/>
      <c r="H34" s="6" t="s">
        <v>13</v>
      </c>
      <c r="I34" s="7">
        <v>775</v>
      </c>
      <c r="J34" s="7">
        <v>783</v>
      </c>
      <c r="K34" s="7">
        <v>752</v>
      </c>
      <c r="L34" s="21">
        <f t="shared" si="0"/>
        <v>1535</v>
      </c>
      <c r="M34" s="2"/>
    </row>
    <row r="35" spans="1:13" ht="13.15" customHeight="1" x14ac:dyDescent="0.15">
      <c r="A35" s="13"/>
      <c r="B35" s="6" t="s">
        <v>10</v>
      </c>
      <c r="C35" s="7">
        <v>888</v>
      </c>
      <c r="D35" s="7">
        <v>1024</v>
      </c>
      <c r="E35" s="7">
        <v>974</v>
      </c>
      <c r="F35" s="20">
        <f t="shared" si="1"/>
        <v>1998</v>
      </c>
      <c r="G35" s="56" t="s">
        <v>5</v>
      </c>
      <c r="H35" s="55"/>
      <c r="I35" s="22">
        <f>SUM(I29:I34)</f>
        <v>6393</v>
      </c>
      <c r="J35" s="22">
        <f>SUM(J29:J34)</f>
        <v>6670</v>
      </c>
      <c r="K35" s="22">
        <f>SUM(K29:K34)</f>
        <v>6792</v>
      </c>
      <c r="L35" s="24">
        <f t="shared" si="0"/>
        <v>13462</v>
      </c>
      <c r="M35" s="31"/>
    </row>
    <row r="36" spans="1:13" ht="13.15" customHeight="1" x14ac:dyDescent="0.15">
      <c r="A36" s="13"/>
      <c r="B36" s="6" t="s">
        <v>11</v>
      </c>
      <c r="C36" s="7">
        <v>1024</v>
      </c>
      <c r="D36" s="7">
        <v>997</v>
      </c>
      <c r="E36" s="7">
        <v>974</v>
      </c>
      <c r="F36" s="20">
        <f t="shared" si="1"/>
        <v>1971</v>
      </c>
      <c r="G36" s="57"/>
      <c r="H36" s="58"/>
      <c r="I36" s="19"/>
      <c r="J36" s="19"/>
      <c r="K36" s="19"/>
      <c r="L36" s="21"/>
      <c r="M36" s="2"/>
    </row>
    <row r="37" spans="1:13" ht="13.15" customHeight="1" x14ac:dyDescent="0.15">
      <c r="A37" s="54" t="s">
        <v>5</v>
      </c>
      <c r="B37" s="55"/>
      <c r="C37" s="22">
        <f>SUM(C33:C36)</f>
        <v>3552</v>
      </c>
      <c r="D37" s="22">
        <f>SUM(D33:D36)</f>
        <v>3773</v>
      </c>
      <c r="E37" s="22">
        <f>SUM(E33:E36)</f>
        <v>3784</v>
      </c>
      <c r="F37" s="23">
        <f t="shared" si="1"/>
        <v>7557</v>
      </c>
      <c r="G37" s="59" t="s">
        <v>6</v>
      </c>
      <c r="H37" s="60"/>
      <c r="I37" s="37">
        <f>C13+C21+C27+C32+C37+C44+I13+I19+I23+I28+I35</f>
        <v>94536</v>
      </c>
      <c r="J37" s="37">
        <f>D13+D21+D27+D32+D37+D44+J13+J19+J23+J28+J35</f>
        <v>91979</v>
      </c>
      <c r="K37" s="37">
        <f>E13+E21+E27+E32+E37+E44+K13+K19+K23+K28+K35</f>
        <v>96093</v>
      </c>
      <c r="L37" s="38">
        <f>SUM(J37:K37)</f>
        <v>188072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1038</v>
      </c>
      <c r="D38" s="7">
        <v>1075</v>
      </c>
      <c r="E38" s="7">
        <v>1071</v>
      </c>
      <c r="F38" s="20">
        <f t="shared" si="1"/>
        <v>2146</v>
      </c>
      <c r="G38" s="61"/>
      <c r="H38" s="62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737</v>
      </c>
      <c r="D39" s="7">
        <v>749</v>
      </c>
      <c r="E39" s="7">
        <v>804</v>
      </c>
      <c r="F39" s="20">
        <f t="shared" si="1"/>
        <v>1553</v>
      </c>
      <c r="G39" s="63" t="s">
        <v>29</v>
      </c>
      <c r="H39" s="58"/>
      <c r="I39" s="7">
        <v>461</v>
      </c>
      <c r="J39" s="7">
        <v>231</v>
      </c>
      <c r="K39" s="7">
        <v>270</v>
      </c>
      <c r="L39" s="39">
        <f>SUM(J39:K39)</f>
        <v>501</v>
      </c>
      <c r="M39" s="32"/>
    </row>
    <row r="40" spans="1:13" ht="13.15" customHeight="1" x14ac:dyDescent="0.15">
      <c r="A40" s="13"/>
      <c r="B40" s="6" t="s">
        <v>10</v>
      </c>
      <c r="C40" s="7">
        <v>1068</v>
      </c>
      <c r="D40" s="7">
        <v>1047</v>
      </c>
      <c r="E40" s="7">
        <v>1055</v>
      </c>
      <c r="F40" s="20">
        <f t="shared" si="1"/>
        <v>2102</v>
      </c>
      <c r="G40" s="63"/>
      <c r="H40" s="6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1623</v>
      </c>
      <c r="D41" s="7">
        <v>1606</v>
      </c>
      <c r="E41" s="7">
        <v>1730</v>
      </c>
      <c r="F41" s="20">
        <f t="shared" si="1"/>
        <v>3336</v>
      </c>
      <c r="G41" s="63" t="s">
        <v>28</v>
      </c>
      <c r="H41" s="64"/>
      <c r="I41" s="7">
        <f>I37-93692</f>
        <v>844</v>
      </c>
      <c r="J41" s="7">
        <f>J37-91639</f>
        <v>340</v>
      </c>
      <c r="K41" s="7">
        <f>K37-95468</f>
        <v>625</v>
      </c>
      <c r="L41" s="39">
        <f>SUM(J41:K41)</f>
        <v>965</v>
      </c>
      <c r="M41" s="31"/>
    </row>
    <row r="42" spans="1:13" ht="13.15" customHeight="1" x14ac:dyDescent="0.15">
      <c r="A42" s="13"/>
      <c r="B42" s="6" t="s">
        <v>12</v>
      </c>
      <c r="C42" s="7">
        <v>1374</v>
      </c>
      <c r="D42" s="7">
        <v>1283</v>
      </c>
      <c r="E42" s="7">
        <v>1352</v>
      </c>
      <c r="F42" s="20">
        <f t="shared" si="1"/>
        <v>2635</v>
      </c>
      <c r="G42" s="57"/>
      <c r="H42" s="58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2598</v>
      </c>
      <c r="D43" s="7">
        <v>2281</v>
      </c>
      <c r="E43" s="7">
        <v>2166</v>
      </c>
      <c r="F43" s="20">
        <f t="shared" si="1"/>
        <v>4447</v>
      </c>
      <c r="G43" s="57"/>
      <c r="H43" s="58"/>
      <c r="I43" s="7"/>
      <c r="J43" s="7"/>
      <c r="K43" s="7"/>
      <c r="L43" s="14"/>
      <c r="M43" s="33"/>
    </row>
    <row r="44" spans="1:13" ht="13.15" customHeight="1" thickBot="1" x14ac:dyDescent="0.2">
      <c r="A44" s="65" t="s">
        <v>5</v>
      </c>
      <c r="B44" s="66"/>
      <c r="C44" s="25">
        <f>SUM(C38:C43)</f>
        <v>8438</v>
      </c>
      <c r="D44" s="25">
        <f>SUM(D38:D43)</f>
        <v>8041</v>
      </c>
      <c r="E44" s="25">
        <f>SUM(E38:E43)</f>
        <v>8178</v>
      </c>
      <c r="F44" s="26">
        <f t="shared" si="1"/>
        <v>16219</v>
      </c>
      <c r="G44" s="67"/>
      <c r="H44" s="68"/>
      <c r="I44" s="15"/>
      <c r="J44" s="15"/>
      <c r="K44" s="15"/>
      <c r="L44" s="16"/>
      <c r="M44" s="32"/>
    </row>
    <row r="45" spans="1:13" ht="12.75" thickTop="1" x14ac:dyDescent="0.15"/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4:L34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45"/>
  <sheetViews>
    <sheetView view="pageBreakPreview" zoomScaleNormal="100" zoomScaleSheetLayoutView="100" workbookViewId="0">
      <selection activeCell="I39" sqref="I39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3" t="s">
        <v>33</v>
      </c>
      <c r="L1" s="44"/>
    </row>
    <row r="2" spans="1:15" ht="12.75" thickTop="1" x14ac:dyDescent="0.15">
      <c r="A2" s="45" t="s">
        <v>0</v>
      </c>
      <c r="B2" s="46"/>
      <c r="C2" s="49" t="s">
        <v>7</v>
      </c>
      <c r="D2" s="50"/>
      <c r="E2" s="50"/>
      <c r="F2" s="50"/>
      <c r="G2" s="51" t="s">
        <v>0</v>
      </c>
      <c r="H2" s="46"/>
      <c r="I2" s="49" t="s">
        <v>7</v>
      </c>
      <c r="J2" s="50"/>
      <c r="K2" s="50"/>
      <c r="L2" s="53"/>
      <c r="M2" s="29"/>
    </row>
    <row r="3" spans="1:15" ht="12.75" thickBot="1" x14ac:dyDescent="0.2">
      <c r="A3" s="47"/>
      <c r="B3" s="48"/>
      <c r="C3" s="9" t="s">
        <v>1</v>
      </c>
      <c r="D3" s="9" t="s">
        <v>2</v>
      </c>
      <c r="E3" s="9" t="s">
        <v>3</v>
      </c>
      <c r="F3" s="10" t="s">
        <v>20</v>
      </c>
      <c r="G3" s="52"/>
      <c r="H3" s="48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1599</v>
      </c>
      <c r="D4" s="35">
        <v>1472</v>
      </c>
      <c r="E4" s="35">
        <v>1549</v>
      </c>
      <c r="F4" s="17">
        <f>SUM(D4:E4)</f>
        <v>3021</v>
      </c>
      <c r="G4" s="40" t="s">
        <v>18</v>
      </c>
      <c r="H4" s="27" t="s">
        <v>8</v>
      </c>
      <c r="I4" s="35">
        <v>1800</v>
      </c>
      <c r="J4" s="35">
        <v>1582</v>
      </c>
      <c r="K4" s="35">
        <v>1556</v>
      </c>
      <c r="L4" s="18">
        <f t="shared" ref="L4:L34" si="0">SUM(J4:K4)</f>
        <v>3138</v>
      </c>
      <c r="M4" s="2"/>
    </row>
    <row r="5" spans="1:15" ht="13.15" customHeight="1" x14ac:dyDescent="0.15">
      <c r="A5" s="13"/>
      <c r="B5" s="4" t="s">
        <v>4</v>
      </c>
      <c r="C5" s="7">
        <v>1825</v>
      </c>
      <c r="D5" s="7">
        <v>1670</v>
      </c>
      <c r="E5" s="7">
        <v>1755</v>
      </c>
      <c r="F5" s="20">
        <f t="shared" ref="F5:F44" si="1">SUM(D5:E5)</f>
        <v>3425</v>
      </c>
      <c r="G5" s="5"/>
      <c r="H5" s="4" t="s">
        <v>4</v>
      </c>
      <c r="I5" s="7">
        <v>1347</v>
      </c>
      <c r="J5" s="7">
        <v>1138</v>
      </c>
      <c r="K5" s="7">
        <v>1180</v>
      </c>
      <c r="L5" s="21">
        <f t="shared" si="0"/>
        <v>2318</v>
      </c>
      <c r="M5" s="2"/>
    </row>
    <row r="6" spans="1:15" ht="13.15" customHeight="1" x14ac:dyDescent="0.15">
      <c r="A6" s="13"/>
      <c r="B6" s="4" t="s">
        <v>10</v>
      </c>
      <c r="C6" s="7">
        <v>6014</v>
      </c>
      <c r="D6" s="7">
        <v>4652</v>
      </c>
      <c r="E6" s="7">
        <v>5283</v>
      </c>
      <c r="F6" s="20">
        <f t="shared" si="1"/>
        <v>9935</v>
      </c>
      <c r="G6" s="5"/>
      <c r="H6" s="4" t="s">
        <v>10</v>
      </c>
      <c r="I6" s="7">
        <v>922</v>
      </c>
      <c r="J6" s="7">
        <v>786</v>
      </c>
      <c r="K6" s="7">
        <v>791</v>
      </c>
      <c r="L6" s="21">
        <f t="shared" si="0"/>
        <v>1577</v>
      </c>
      <c r="M6" s="2"/>
    </row>
    <row r="7" spans="1:15" ht="13.15" customHeight="1" x14ac:dyDescent="0.15">
      <c r="A7" s="13"/>
      <c r="B7" s="4" t="s">
        <v>11</v>
      </c>
      <c r="C7" s="7">
        <v>3387</v>
      </c>
      <c r="D7" s="7">
        <v>3007</v>
      </c>
      <c r="E7" s="7">
        <v>3239</v>
      </c>
      <c r="F7" s="20">
        <f t="shared" si="1"/>
        <v>6246</v>
      </c>
      <c r="G7" s="5"/>
      <c r="H7" s="4" t="s">
        <v>11</v>
      </c>
      <c r="I7" s="7">
        <v>1753</v>
      </c>
      <c r="J7" s="7">
        <v>1657</v>
      </c>
      <c r="K7" s="7">
        <v>1645</v>
      </c>
      <c r="L7" s="21">
        <f t="shared" si="0"/>
        <v>3302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1814</v>
      </c>
      <c r="D8" s="7">
        <v>1735</v>
      </c>
      <c r="E8" s="7">
        <v>2186</v>
      </c>
      <c r="F8" s="20">
        <f t="shared" si="1"/>
        <v>3921</v>
      </c>
      <c r="G8" s="5"/>
      <c r="H8" s="4" t="s">
        <v>12</v>
      </c>
      <c r="I8" s="7">
        <v>1473</v>
      </c>
      <c r="J8" s="7">
        <v>1373</v>
      </c>
      <c r="K8" s="7">
        <v>1383</v>
      </c>
      <c r="L8" s="21">
        <f t="shared" si="0"/>
        <v>2756</v>
      </c>
      <c r="M8" s="2"/>
    </row>
    <row r="9" spans="1:15" ht="13.15" customHeight="1" x14ac:dyDescent="0.15">
      <c r="A9" s="13"/>
      <c r="B9" s="4" t="s">
        <v>13</v>
      </c>
      <c r="C9" s="7">
        <v>2047</v>
      </c>
      <c r="D9" s="7">
        <v>1989</v>
      </c>
      <c r="E9" s="7">
        <v>2084</v>
      </c>
      <c r="F9" s="20">
        <f t="shared" si="1"/>
        <v>4073</v>
      </c>
      <c r="G9" s="5"/>
      <c r="H9" s="4" t="s">
        <v>13</v>
      </c>
      <c r="I9" s="7">
        <v>1575</v>
      </c>
      <c r="J9" s="7">
        <v>1460</v>
      </c>
      <c r="K9" s="7">
        <v>1617</v>
      </c>
      <c r="L9" s="21">
        <f t="shared" si="0"/>
        <v>3077</v>
      </c>
      <c r="M9" s="2"/>
    </row>
    <row r="10" spans="1:15" ht="13.15" customHeight="1" x14ac:dyDescent="0.15">
      <c r="A10" s="13"/>
      <c r="B10" s="4" t="s">
        <v>14</v>
      </c>
      <c r="C10" s="7">
        <v>2363</v>
      </c>
      <c r="D10" s="7">
        <v>2381</v>
      </c>
      <c r="E10" s="7">
        <v>2671</v>
      </c>
      <c r="F10" s="20">
        <f t="shared" si="1"/>
        <v>5052</v>
      </c>
      <c r="G10" s="5"/>
      <c r="H10" s="4" t="s">
        <v>14</v>
      </c>
      <c r="I10" s="7">
        <v>1406</v>
      </c>
      <c r="J10" s="7">
        <v>1417</v>
      </c>
      <c r="K10" s="7">
        <v>1513</v>
      </c>
      <c r="L10" s="21">
        <f t="shared" si="0"/>
        <v>2930</v>
      </c>
      <c r="M10" s="2"/>
    </row>
    <row r="11" spans="1:15" ht="13.15" customHeight="1" x14ac:dyDescent="0.15">
      <c r="A11" s="13"/>
      <c r="B11" s="4" t="s">
        <v>15</v>
      </c>
      <c r="C11" s="7">
        <v>1578</v>
      </c>
      <c r="D11" s="7">
        <v>1777</v>
      </c>
      <c r="E11" s="7">
        <v>1940</v>
      </c>
      <c r="F11" s="20">
        <f t="shared" si="1"/>
        <v>3717</v>
      </c>
      <c r="G11" s="5"/>
      <c r="H11" s="4" t="s">
        <v>15</v>
      </c>
      <c r="I11" s="7">
        <v>1581</v>
      </c>
      <c r="J11" s="7">
        <v>1677</v>
      </c>
      <c r="K11" s="7">
        <v>1827</v>
      </c>
      <c r="L11" s="21">
        <f t="shared" si="0"/>
        <v>3504</v>
      </c>
      <c r="M11" s="2"/>
    </row>
    <row r="12" spans="1:15" ht="13.15" customHeight="1" x14ac:dyDescent="0.15">
      <c r="A12" s="13"/>
      <c r="B12" s="4" t="s">
        <v>16</v>
      </c>
      <c r="C12" s="7">
        <v>1978</v>
      </c>
      <c r="D12" s="7">
        <v>2376</v>
      </c>
      <c r="E12" s="7">
        <v>2505</v>
      </c>
      <c r="F12" s="20">
        <f t="shared" si="1"/>
        <v>4881</v>
      </c>
      <c r="G12" s="5"/>
      <c r="H12" s="4" t="s">
        <v>16</v>
      </c>
      <c r="I12" s="7">
        <v>1482</v>
      </c>
      <c r="J12" s="7">
        <v>1533</v>
      </c>
      <c r="K12" s="7">
        <v>1619</v>
      </c>
      <c r="L12" s="21">
        <f t="shared" si="0"/>
        <v>3152</v>
      </c>
      <c r="M12" s="2"/>
    </row>
    <row r="13" spans="1:15" ht="13.15" customHeight="1" x14ac:dyDescent="0.15">
      <c r="A13" s="54" t="s">
        <v>5</v>
      </c>
      <c r="B13" s="55"/>
      <c r="C13" s="22">
        <f>SUM(C4:C12)</f>
        <v>22605</v>
      </c>
      <c r="D13" s="22">
        <f>SUM(D4:D12)</f>
        <v>21059</v>
      </c>
      <c r="E13" s="22">
        <f>SUM(E4:E12)</f>
        <v>23212</v>
      </c>
      <c r="F13" s="23">
        <f t="shared" si="1"/>
        <v>44271</v>
      </c>
      <c r="G13" s="56" t="s">
        <v>5</v>
      </c>
      <c r="H13" s="55"/>
      <c r="I13" s="22">
        <f>SUM(I4:I12)</f>
        <v>13339</v>
      </c>
      <c r="J13" s="22">
        <f>SUM(J4:J12)</f>
        <v>12623</v>
      </c>
      <c r="K13" s="22">
        <f>SUM(K4:K12)</f>
        <v>13131</v>
      </c>
      <c r="L13" s="24">
        <f t="shared" si="0"/>
        <v>25754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1115</v>
      </c>
      <c r="D14" s="7">
        <v>1007</v>
      </c>
      <c r="E14" s="7">
        <v>1086</v>
      </c>
      <c r="F14" s="20">
        <f t="shared" si="1"/>
        <v>2093</v>
      </c>
      <c r="G14" s="3" t="s">
        <v>21</v>
      </c>
      <c r="H14" s="4" t="s">
        <v>8</v>
      </c>
      <c r="I14" s="7">
        <v>1787</v>
      </c>
      <c r="J14" s="7">
        <v>1950</v>
      </c>
      <c r="K14" s="7">
        <v>1907</v>
      </c>
      <c r="L14" s="21">
        <f t="shared" si="0"/>
        <v>3857</v>
      </c>
      <c r="M14" s="2"/>
    </row>
    <row r="15" spans="1:15" ht="13.15" customHeight="1" x14ac:dyDescent="0.15">
      <c r="A15" s="13"/>
      <c r="B15" s="6" t="s">
        <v>4</v>
      </c>
      <c r="C15" s="7">
        <v>2032</v>
      </c>
      <c r="D15" s="7">
        <v>1844</v>
      </c>
      <c r="E15" s="7">
        <v>2021</v>
      </c>
      <c r="F15" s="20">
        <f t="shared" si="1"/>
        <v>3865</v>
      </c>
      <c r="G15" s="5"/>
      <c r="H15" s="4" t="s">
        <v>4</v>
      </c>
      <c r="I15" s="7">
        <v>1123</v>
      </c>
      <c r="J15" s="7">
        <v>1259</v>
      </c>
      <c r="K15" s="7">
        <v>1342</v>
      </c>
      <c r="L15" s="21">
        <f t="shared" si="0"/>
        <v>2601</v>
      </c>
      <c r="M15" s="2"/>
    </row>
    <row r="16" spans="1:15" ht="13.15" customHeight="1" x14ac:dyDescent="0.15">
      <c r="A16" s="13"/>
      <c r="B16" s="6" t="s">
        <v>10</v>
      </c>
      <c r="C16" s="7">
        <v>1092</v>
      </c>
      <c r="D16" s="7">
        <v>1184</v>
      </c>
      <c r="E16" s="7">
        <v>1087</v>
      </c>
      <c r="F16" s="20">
        <f t="shared" si="1"/>
        <v>2271</v>
      </c>
      <c r="G16" s="5"/>
      <c r="H16" s="4" t="s">
        <v>10</v>
      </c>
      <c r="I16" s="7">
        <v>1018</v>
      </c>
      <c r="J16" s="7">
        <v>1011</v>
      </c>
      <c r="K16" s="7">
        <v>1126</v>
      </c>
      <c r="L16" s="21">
        <f t="shared" si="0"/>
        <v>2137</v>
      </c>
      <c r="M16" s="2"/>
    </row>
    <row r="17" spans="1:13" ht="13.15" customHeight="1" x14ac:dyDescent="0.15">
      <c r="A17" s="13"/>
      <c r="B17" s="6" t="s">
        <v>11</v>
      </c>
      <c r="C17" s="7">
        <v>1558</v>
      </c>
      <c r="D17" s="7">
        <v>1658</v>
      </c>
      <c r="E17" s="7">
        <v>1731</v>
      </c>
      <c r="F17" s="20">
        <f t="shared" si="1"/>
        <v>3389</v>
      </c>
      <c r="G17" s="5"/>
      <c r="H17" s="4" t="s">
        <v>11</v>
      </c>
      <c r="I17" s="7">
        <v>1491</v>
      </c>
      <c r="J17" s="7">
        <v>1547</v>
      </c>
      <c r="K17" s="7">
        <v>1549</v>
      </c>
      <c r="L17" s="21">
        <f t="shared" si="0"/>
        <v>3096</v>
      </c>
      <c r="M17" s="2"/>
    </row>
    <row r="18" spans="1:13" ht="13.15" customHeight="1" x14ac:dyDescent="0.15">
      <c r="A18" s="13"/>
      <c r="B18" s="6" t="s">
        <v>12</v>
      </c>
      <c r="C18" s="7">
        <v>1343</v>
      </c>
      <c r="D18" s="7">
        <v>1314</v>
      </c>
      <c r="E18" s="7">
        <v>1349</v>
      </c>
      <c r="F18" s="20">
        <f t="shared" si="1"/>
        <v>2663</v>
      </c>
      <c r="G18" s="5"/>
      <c r="H18" s="4" t="s">
        <v>12</v>
      </c>
      <c r="I18" s="7">
        <v>479</v>
      </c>
      <c r="J18" s="7">
        <v>464</v>
      </c>
      <c r="K18" s="7">
        <v>513</v>
      </c>
      <c r="L18" s="21">
        <f t="shared" si="0"/>
        <v>977</v>
      </c>
      <c r="M18" s="2"/>
    </row>
    <row r="19" spans="1:13" ht="13.15" customHeight="1" x14ac:dyDescent="0.15">
      <c r="A19" s="13"/>
      <c r="B19" s="6" t="s">
        <v>13</v>
      </c>
      <c r="C19" s="7">
        <v>2850</v>
      </c>
      <c r="D19" s="7">
        <v>3172</v>
      </c>
      <c r="E19" s="7">
        <v>3317</v>
      </c>
      <c r="F19" s="20">
        <f t="shared" si="1"/>
        <v>6489</v>
      </c>
      <c r="G19" s="56" t="s">
        <v>5</v>
      </c>
      <c r="H19" s="55"/>
      <c r="I19" s="22">
        <f>SUM(I14:I18)</f>
        <v>5898</v>
      </c>
      <c r="J19" s="22">
        <f>SUM(J14:J18)</f>
        <v>6231</v>
      </c>
      <c r="K19" s="22">
        <f>SUM(K14:K18)</f>
        <v>6437</v>
      </c>
      <c r="L19" s="24">
        <f t="shared" si="0"/>
        <v>12668</v>
      </c>
      <c r="M19" s="31"/>
    </row>
    <row r="20" spans="1:13" ht="13.15" customHeight="1" x14ac:dyDescent="0.15">
      <c r="A20" s="13"/>
      <c r="B20" s="6" t="s">
        <v>14</v>
      </c>
      <c r="C20" s="7">
        <v>883</v>
      </c>
      <c r="D20" s="7">
        <v>955</v>
      </c>
      <c r="E20" s="7">
        <v>901</v>
      </c>
      <c r="F20" s="20">
        <f t="shared" si="1"/>
        <v>1856</v>
      </c>
      <c r="G20" s="5" t="s">
        <v>19</v>
      </c>
      <c r="H20" s="6" t="s">
        <v>8</v>
      </c>
      <c r="I20" s="7">
        <v>804</v>
      </c>
      <c r="J20" s="7">
        <v>840</v>
      </c>
      <c r="K20" s="7">
        <v>847</v>
      </c>
      <c r="L20" s="21">
        <f t="shared" si="0"/>
        <v>1687</v>
      </c>
      <c r="M20" s="2"/>
    </row>
    <row r="21" spans="1:13" ht="13.15" customHeight="1" x14ac:dyDescent="0.15">
      <c r="A21" s="54" t="s">
        <v>5</v>
      </c>
      <c r="B21" s="55"/>
      <c r="C21" s="22">
        <f>SUM(C14:C20)</f>
        <v>10873</v>
      </c>
      <c r="D21" s="22">
        <f>SUM(D14:D20)</f>
        <v>11134</v>
      </c>
      <c r="E21" s="22">
        <f>SUM(E14:E20)</f>
        <v>11492</v>
      </c>
      <c r="F21" s="23">
        <f t="shared" si="1"/>
        <v>22626</v>
      </c>
      <c r="G21" s="5"/>
      <c r="H21" s="6" t="s">
        <v>4</v>
      </c>
      <c r="I21" s="7">
        <v>2094</v>
      </c>
      <c r="J21" s="7">
        <v>2214</v>
      </c>
      <c r="K21" s="7">
        <v>1910</v>
      </c>
      <c r="L21" s="21">
        <f t="shared" si="0"/>
        <v>4124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2693</v>
      </c>
      <c r="D22" s="7">
        <v>2297</v>
      </c>
      <c r="E22" s="7">
        <v>2481</v>
      </c>
      <c r="F22" s="20">
        <f t="shared" si="1"/>
        <v>4778</v>
      </c>
      <c r="G22" s="5"/>
      <c r="H22" s="6" t="s">
        <v>10</v>
      </c>
      <c r="I22" s="7">
        <v>1128</v>
      </c>
      <c r="J22" s="7">
        <v>1124</v>
      </c>
      <c r="K22" s="7">
        <v>1024</v>
      </c>
      <c r="L22" s="21">
        <f t="shared" si="0"/>
        <v>2148</v>
      </c>
      <c r="M22" s="2"/>
    </row>
    <row r="23" spans="1:13" ht="13.15" customHeight="1" x14ac:dyDescent="0.15">
      <c r="A23" s="13"/>
      <c r="B23" s="6" t="s">
        <v>4</v>
      </c>
      <c r="C23" s="7">
        <v>2093</v>
      </c>
      <c r="D23" s="7">
        <v>1590</v>
      </c>
      <c r="E23" s="7">
        <v>1848</v>
      </c>
      <c r="F23" s="20">
        <f t="shared" si="1"/>
        <v>3438</v>
      </c>
      <c r="G23" s="56" t="s">
        <v>5</v>
      </c>
      <c r="H23" s="55"/>
      <c r="I23" s="22">
        <f>SUM(I20:I22)</f>
        <v>4026</v>
      </c>
      <c r="J23" s="22">
        <f>SUM(J20:J22)</f>
        <v>4178</v>
      </c>
      <c r="K23" s="22">
        <f>SUM(K20:K22)</f>
        <v>3781</v>
      </c>
      <c r="L23" s="24">
        <f t="shared" si="0"/>
        <v>7959</v>
      </c>
      <c r="M23" s="31"/>
    </row>
    <row r="24" spans="1:13" ht="13.15" customHeight="1" x14ac:dyDescent="0.15">
      <c r="A24" s="13"/>
      <c r="B24" s="6" t="s">
        <v>10</v>
      </c>
      <c r="C24" s="7">
        <v>1311</v>
      </c>
      <c r="D24" s="7">
        <v>1126</v>
      </c>
      <c r="E24" s="7">
        <v>1277</v>
      </c>
      <c r="F24" s="20">
        <f t="shared" si="1"/>
        <v>2403</v>
      </c>
      <c r="G24" s="5" t="s">
        <v>22</v>
      </c>
      <c r="H24" s="6" t="s">
        <v>8</v>
      </c>
      <c r="I24" s="7">
        <v>588</v>
      </c>
      <c r="J24" s="7">
        <v>543</v>
      </c>
      <c r="K24" s="7">
        <v>602</v>
      </c>
      <c r="L24" s="21">
        <f t="shared" si="0"/>
        <v>1145</v>
      </c>
      <c r="M24" s="2"/>
    </row>
    <row r="25" spans="1:13" ht="13.15" customHeight="1" x14ac:dyDescent="0.15">
      <c r="A25" s="13"/>
      <c r="B25" s="6" t="s">
        <v>11</v>
      </c>
      <c r="C25" s="7">
        <v>1150</v>
      </c>
      <c r="D25" s="7">
        <v>1078</v>
      </c>
      <c r="E25" s="7">
        <v>1084</v>
      </c>
      <c r="F25" s="20">
        <f t="shared" si="1"/>
        <v>2162</v>
      </c>
      <c r="G25" s="5"/>
      <c r="H25" s="6" t="s">
        <v>4</v>
      </c>
      <c r="I25" s="7">
        <v>1227</v>
      </c>
      <c r="J25" s="7">
        <v>1253</v>
      </c>
      <c r="K25" s="7">
        <v>1242</v>
      </c>
      <c r="L25" s="21">
        <f t="shared" si="0"/>
        <v>2495</v>
      </c>
      <c r="M25" s="2"/>
    </row>
    <row r="26" spans="1:13" ht="13.15" customHeight="1" x14ac:dyDescent="0.15">
      <c r="A26" s="13"/>
      <c r="B26" s="6" t="s">
        <v>12</v>
      </c>
      <c r="C26" s="7">
        <v>1709</v>
      </c>
      <c r="D26" s="7">
        <v>1644</v>
      </c>
      <c r="E26" s="7">
        <v>1665</v>
      </c>
      <c r="F26" s="20">
        <f t="shared" si="1"/>
        <v>3309</v>
      </c>
      <c r="G26" s="5"/>
      <c r="H26" s="6" t="s">
        <v>10</v>
      </c>
      <c r="I26" s="7">
        <v>1026</v>
      </c>
      <c r="J26" s="7">
        <v>1189</v>
      </c>
      <c r="K26" s="7">
        <v>1151</v>
      </c>
      <c r="L26" s="21">
        <f t="shared" si="0"/>
        <v>2340</v>
      </c>
      <c r="M26" s="2"/>
    </row>
    <row r="27" spans="1:13" ht="13.15" customHeight="1" x14ac:dyDescent="0.15">
      <c r="A27" s="54" t="s">
        <v>5</v>
      </c>
      <c r="B27" s="55"/>
      <c r="C27" s="22">
        <f>SUM(C22:C26)</f>
        <v>8956</v>
      </c>
      <c r="D27" s="22">
        <f>SUM(D22:D26)</f>
        <v>7735</v>
      </c>
      <c r="E27" s="22">
        <f>SUM(E22:E26)</f>
        <v>8355</v>
      </c>
      <c r="F27" s="23">
        <f t="shared" si="1"/>
        <v>16090</v>
      </c>
      <c r="G27" s="5"/>
      <c r="H27" s="6" t="s">
        <v>11</v>
      </c>
      <c r="I27" s="7">
        <v>312</v>
      </c>
      <c r="J27" s="7">
        <v>383</v>
      </c>
      <c r="K27" s="7">
        <v>285</v>
      </c>
      <c r="L27" s="21">
        <f t="shared" si="0"/>
        <v>668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2137</v>
      </c>
      <c r="D28" s="7">
        <v>1996</v>
      </c>
      <c r="E28" s="7">
        <v>2223</v>
      </c>
      <c r="F28" s="20">
        <f t="shared" si="1"/>
        <v>4219</v>
      </c>
      <c r="G28" s="56" t="s">
        <v>5</v>
      </c>
      <c r="H28" s="55"/>
      <c r="I28" s="22">
        <f>SUM(I24:I27)</f>
        <v>3153</v>
      </c>
      <c r="J28" s="22">
        <f>SUM(J24:J27)</f>
        <v>3368</v>
      </c>
      <c r="K28" s="22">
        <f>SUM(K24:K27)</f>
        <v>3280</v>
      </c>
      <c r="L28" s="24">
        <f t="shared" si="0"/>
        <v>6648</v>
      </c>
      <c r="M28" s="31"/>
    </row>
    <row r="29" spans="1:13" ht="13.15" customHeight="1" x14ac:dyDescent="0.15">
      <c r="A29" s="13"/>
      <c r="B29" s="6" t="s">
        <v>4</v>
      </c>
      <c r="C29" s="7">
        <v>1457</v>
      </c>
      <c r="D29" s="7">
        <v>1498</v>
      </c>
      <c r="E29" s="7">
        <v>1541</v>
      </c>
      <c r="F29" s="20">
        <f t="shared" si="1"/>
        <v>3039</v>
      </c>
      <c r="G29" s="5" t="s">
        <v>23</v>
      </c>
      <c r="H29" s="6" t="s">
        <v>8</v>
      </c>
      <c r="I29" s="7">
        <v>1340</v>
      </c>
      <c r="J29" s="7">
        <v>1476</v>
      </c>
      <c r="K29" s="7">
        <v>1412</v>
      </c>
      <c r="L29" s="21">
        <f t="shared" si="0"/>
        <v>2888</v>
      </c>
      <c r="M29" s="2"/>
    </row>
    <row r="30" spans="1:13" ht="13.15" customHeight="1" x14ac:dyDescent="0.15">
      <c r="A30" s="13"/>
      <c r="B30" s="6" t="s">
        <v>10</v>
      </c>
      <c r="C30" s="7">
        <v>1476</v>
      </c>
      <c r="D30" s="7">
        <v>1506</v>
      </c>
      <c r="E30" s="7">
        <v>1608</v>
      </c>
      <c r="F30" s="20">
        <f t="shared" si="1"/>
        <v>3114</v>
      </c>
      <c r="G30" s="5"/>
      <c r="H30" s="6" t="s">
        <v>4</v>
      </c>
      <c r="I30" s="7">
        <v>948</v>
      </c>
      <c r="J30" s="7">
        <v>1016</v>
      </c>
      <c r="K30" s="7">
        <v>977</v>
      </c>
      <c r="L30" s="21">
        <f t="shared" si="0"/>
        <v>1993</v>
      </c>
      <c r="M30" s="2"/>
    </row>
    <row r="31" spans="1:13" ht="13.15" customHeight="1" x14ac:dyDescent="0.15">
      <c r="A31" s="13"/>
      <c r="B31" s="6" t="s">
        <v>11</v>
      </c>
      <c r="C31" s="7">
        <v>1927</v>
      </c>
      <c r="D31" s="7">
        <v>2008</v>
      </c>
      <c r="E31" s="7">
        <v>2126</v>
      </c>
      <c r="F31" s="20">
        <f t="shared" si="1"/>
        <v>4134</v>
      </c>
      <c r="G31" s="5"/>
      <c r="H31" s="6" t="s">
        <v>10</v>
      </c>
      <c r="I31" s="7">
        <v>1048</v>
      </c>
      <c r="J31" s="7">
        <v>893</v>
      </c>
      <c r="K31" s="7">
        <v>995</v>
      </c>
      <c r="L31" s="21">
        <f t="shared" si="0"/>
        <v>1888</v>
      </c>
      <c r="M31" s="2"/>
    </row>
    <row r="32" spans="1:13" ht="13.15" customHeight="1" x14ac:dyDescent="0.15">
      <c r="A32" s="54" t="s">
        <v>5</v>
      </c>
      <c r="B32" s="55"/>
      <c r="C32" s="22">
        <f>SUM(C28:C31)</f>
        <v>6997</v>
      </c>
      <c r="D32" s="22">
        <f>SUM(D28:D31)</f>
        <v>7008</v>
      </c>
      <c r="E32" s="22">
        <f>SUM(E28:E31)</f>
        <v>7498</v>
      </c>
      <c r="F32" s="23">
        <f t="shared" si="1"/>
        <v>14506</v>
      </c>
      <c r="G32" s="5"/>
      <c r="H32" s="6" t="s">
        <v>11</v>
      </c>
      <c r="I32" s="7">
        <v>1374</v>
      </c>
      <c r="J32" s="7">
        <v>1463</v>
      </c>
      <c r="K32" s="7">
        <v>1563</v>
      </c>
      <c r="L32" s="21">
        <f t="shared" si="0"/>
        <v>3026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690</v>
      </c>
      <c r="D33" s="7">
        <v>735</v>
      </c>
      <c r="E33" s="7">
        <v>784</v>
      </c>
      <c r="F33" s="20">
        <f t="shared" si="1"/>
        <v>1519</v>
      </c>
      <c r="G33" s="5"/>
      <c r="H33" s="6" t="s">
        <v>12</v>
      </c>
      <c r="I33" s="7">
        <v>863</v>
      </c>
      <c r="J33" s="7">
        <v>1022</v>
      </c>
      <c r="K33" s="7">
        <v>1046</v>
      </c>
      <c r="L33" s="21">
        <f t="shared" si="0"/>
        <v>2068</v>
      </c>
      <c r="M33" s="2"/>
    </row>
    <row r="34" spans="1:13" ht="13.15" customHeight="1" x14ac:dyDescent="0.15">
      <c r="A34" s="13"/>
      <c r="B34" s="6" t="s">
        <v>4</v>
      </c>
      <c r="C34" s="7">
        <v>928</v>
      </c>
      <c r="D34" s="7">
        <v>1011</v>
      </c>
      <c r="E34" s="7">
        <v>1032</v>
      </c>
      <c r="F34" s="20">
        <f t="shared" si="1"/>
        <v>2043</v>
      </c>
      <c r="G34" s="5"/>
      <c r="H34" s="6" t="s">
        <v>13</v>
      </c>
      <c r="I34" s="7">
        <v>772</v>
      </c>
      <c r="J34" s="7">
        <v>777</v>
      </c>
      <c r="K34" s="7">
        <v>756</v>
      </c>
      <c r="L34" s="21">
        <f t="shared" si="0"/>
        <v>1533</v>
      </c>
      <c r="M34" s="2"/>
    </row>
    <row r="35" spans="1:13" ht="13.15" customHeight="1" x14ac:dyDescent="0.15">
      <c r="A35" s="13"/>
      <c r="B35" s="6" t="s">
        <v>10</v>
      </c>
      <c r="C35" s="7">
        <v>893</v>
      </c>
      <c r="D35" s="7">
        <v>1026</v>
      </c>
      <c r="E35" s="7">
        <v>971</v>
      </c>
      <c r="F35" s="20">
        <f t="shared" si="1"/>
        <v>1997</v>
      </c>
      <c r="G35" s="56" t="s">
        <v>5</v>
      </c>
      <c r="H35" s="55"/>
      <c r="I35" s="22">
        <f>SUM(I29:I34)</f>
        <v>6345</v>
      </c>
      <c r="J35" s="22">
        <f>SUM(J29:J34)</f>
        <v>6647</v>
      </c>
      <c r="K35" s="22">
        <f>SUM(K29:K34)</f>
        <v>6749</v>
      </c>
      <c r="L35" s="24">
        <f>SUM(J35:K35)</f>
        <v>13396</v>
      </c>
      <c r="M35" s="31"/>
    </row>
    <row r="36" spans="1:13" ht="13.15" customHeight="1" x14ac:dyDescent="0.15">
      <c r="A36" s="13"/>
      <c r="B36" s="6" t="s">
        <v>11</v>
      </c>
      <c r="C36" s="7">
        <v>1035</v>
      </c>
      <c r="D36" s="7">
        <v>1005</v>
      </c>
      <c r="E36" s="7">
        <v>979</v>
      </c>
      <c r="F36" s="20">
        <f t="shared" si="1"/>
        <v>1984</v>
      </c>
      <c r="G36" s="57"/>
      <c r="H36" s="58"/>
      <c r="I36" s="19"/>
      <c r="J36" s="19"/>
      <c r="K36" s="19"/>
      <c r="L36" s="21"/>
      <c r="M36" s="2"/>
    </row>
    <row r="37" spans="1:13" ht="13.15" customHeight="1" x14ac:dyDescent="0.15">
      <c r="A37" s="54" t="s">
        <v>5</v>
      </c>
      <c r="B37" s="55"/>
      <c r="C37" s="22">
        <f>SUM(C33:C36)</f>
        <v>3546</v>
      </c>
      <c r="D37" s="22">
        <f>SUM(D33:D36)</f>
        <v>3777</v>
      </c>
      <c r="E37" s="22">
        <f>SUM(E33:E36)</f>
        <v>3766</v>
      </c>
      <c r="F37" s="23">
        <f t="shared" si="1"/>
        <v>7543</v>
      </c>
      <c r="G37" s="59" t="s">
        <v>6</v>
      </c>
      <c r="H37" s="60"/>
      <c r="I37" s="37">
        <f>C13+C21+C27+C32+C37+C44+I13+I19+I23+I28+I35</f>
        <v>94075</v>
      </c>
      <c r="J37" s="37">
        <f>D13+D21+D27+D32+D37+D44+J13+J19+J23+J28+J35</f>
        <v>91748</v>
      </c>
      <c r="K37" s="37">
        <f>E13+E21+E27+E32+E37+E44+K13+K19+K23+K28+K35</f>
        <v>95823</v>
      </c>
      <c r="L37" s="38">
        <f>SUM(J37:K37)</f>
        <v>187571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1038</v>
      </c>
      <c r="D38" s="7">
        <v>1075</v>
      </c>
      <c r="E38" s="7">
        <v>1072</v>
      </c>
      <c r="F38" s="20">
        <f t="shared" si="1"/>
        <v>2147</v>
      </c>
      <c r="G38" s="61"/>
      <c r="H38" s="62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728</v>
      </c>
      <c r="D39" s="7">
        <v>747</v>
      </c>
      <c r="E39" s="7">
        <v>798</v>
      </c>
      <c r="F39" s="20">
        <f t="shared" si="1"/>
        <v>1545</v>
      </c>
      <c r="G39" s="63" t="s">
        <v>29</v>
      </c>
      <c r="H39" s="58"/>
      <c r="I39" s="7">
        <v>559</v>
      </c>
      <c r="J39" s="7">
        <v>265</v>
      </c>
      <c r="K39" s="7">
        <v>297</v>
      </c>
      <c r="L39" s="39">
        <f>SUM(J39:K39)</f>
        <v>562</v>
      </c>
      <c r="M39" s="32"/>
    </row>
    <row r="40" spans="1:13" ht="13.15" customHeight="1" x14ac:dyDescent="0.15">
      <c r="A40" s="13"/>
      <c r="B40" s="6" t="s">
        <v>10</v>
      </c>
      <c r="C40" s="7">
        <v>1051</v>
      </c>
      <c r="D40" s="7">
        <v>1039</v>
      </c>
      <c r="E40" s="7">
        <v>1046</v>
      </c>
      <c r="F40" s="20">
        <f t="shared" si="1"/>
        <v>2085</v>
      </c>
      <c r="G40" s="63"/>
      <c r="H40" s="6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1617</v>
      </c>
      <c r="D41" s="7">
        <v>1606</v>
      </c>
      <c r="E41" s="7">
        <v>1721</v>
      </c>
      <c r="F41" s="20">
        <f t="shared" si="1"/>
        <v>3327</v>
      </c>
      <c r="G41" s="63" t="s">
        <v>28</v>
      </c>
      <c r="H41" s="64"/>
      <c r="I41" s="7">
        <f>I37-93303</f>
        <v>772</v>
      </c>
      <c r="J41" s="7">
        <f>J37-91483</f>
        <v>265</v>
      </c>
      <c r="K41" s="7">
        <f>K37-95197</f>
        <v>626</v>
      </c>
      <c r="L41" s="39">
        <f>SUM(J41:K41)</f>
        <v>891</v>
      </c>
      <c r="M41" s="31"/>
    </row>
    <row r="42" spans="1:13" ht="13.15" customHeight="1" x14ac:dyDescent="0.15">
      <c r="A42" s="13"/>
      <c r="B42" s="6" t="s">
        <v>12</v>
      </c>
      <c r="C42" s="7">
        <v>1371</v>
      </c>
      <c r="D42" s="7">
        <v>1275</v>
      </c>
      <c r="E42" s="7">
        <v>1352</v>
      </c>
      <c r="F42" s="20">
        <f t="shared" si="1"/>
        <v>2627</v>
      </c>
      <c r="G42" s="57"/>
      <c r="H42" s="58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2532</v>
      </c>
      <c r="D43" s="7">
        <v>2246</v>
      </c>
      <c r="E43" s="7">
        <v>2133</v>
      </c>
      <c r="F43" s="20">
        <f t="shared" si="1"/>
        <v>4379</v>
      </c>
      <c r="G43" s="57"/>
      <c r="H43" s="58"/>
      <c r="I43" s="7"/>
      <c r="J43" s="7"/>
      <c r="K43" s="7"/>
      <c r="L43" s="14"/>
      <c r="M43" s="33"/>
    </row>
    <row r="44" spans="1:13" ht="13.15" customHeight="1" thickBot="1" x14ac:dyDescent="0.2">
      <c r="A44" s="65" t="s">
        <v>5</v>
      </c>
      <c r="B44" s="66"/>
      <c r="C44" s="25">
        <f>SUM(C38:C43)</f>
        <v>8337</v>
      </c>
      <c r="D44" s="25">
        <f>SUM(D38:D43)</f>
        <v>7988</v>
      </c>
      <c r="E44" s="25">
        <f>SUM(E38:E43)</f>
        <v>8122</v>
      </c>
      <c r="F44" s="26">
        <f t="shared" si="1"/>
        <v>16110</v>
      </c>
      <c r="G44" s="67"/>
      <c r="H44" s="68"/>
      <c r="I44" s="15"/>
      <c r="J44" s="15"/>
      <c r="K44" s="15"/>
      <c r="L44" s="16"/>
      <c r="M44" s="32"/>
    </row>
    <row r="45" spans="1:13" ht="12.75" thickTop="1" x14ac:dyDescent="0.15"/>
  </sheetData>
  <mergeCells count="25">
    <mergeCell ref="A2:B3"/>
    <mergeCell ref="G2:H3"/>
    <mergeCell ref="C2:F2"/>
    <mergeCell ref="A27:B27"/>
    <mergeCell ref="A32:B32"/>
    <mergeCell ref="A13:B13"/>
    <mergeCell ref="A21:B21"/>
    <mergeCell ref="G19:H19"/>
    <mergeCell ref="G13:H13"/>
    <mergeCell ref="A44:B44"/>
    <mergeCell ref="G35:H35"/>
    <mergeCell ref="G28:H28"/>
    <mergeCell ref="A37:B37"/>
    <mergeCell ref="G36:H36"/>
    <mergeCell ref="G37:H37"/>
    <mergeCell ref="G44:H44"/>
    <mergeCell ref="G38:H38"/>
    <mergeCell ref="G39:H39"/>
    <mergeCell ref="G43:H43"/>
    <mergeCell ref="K1:L1"/>
    <mergeCell ref="I2:L2"/>
    <mergeCell ref="G40:H40"/>
    <mergeCell ref="G41:H41"/>
    <mergeCell ref="G42:H42"/>
    <mergeCell ref="G23:H23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4:L34 L38 L40:L44 L3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20</vt:i4>
      </vt:variant>
    </vt:vector>
  </HeadingPairs>
  <TitlesOfParts>
    <vt:vector size="32" baseType="lpstr">
      <vt:lpstr>1201</vt:lpstr>
      <vt:lpstr>1101</vt:lpstr>
      <vt:lpstr>1001</vt:lpstr>
      <vt:lpstr>0901</vt:lpstr>
      <vt:lpstr>0801</vt:lpstr>
      <vt:lpstr>0701</vt:lpstr>
      <vt:lpstr>0601</vt:lpstr>
      <vt:lpstr>0501</vt:lpstr>
      <vt:lpstr>0401</vt:lpstr>
      <vt:lpstr>0301</vt:lpstr>
      <vt:lpstr>0201</vt:lpstr>
      <vt:lpstr>0101</vt:lpstr>
      <vt:lpstr>'0101'!_AB6020</vt:lpstr>
      <vt:lpstr>'0201'!_AB6020</vt:lpstr>
      <vt:lpstr>'0301'!_AB6020</vt:lpstr>
      <vt:lpstr>'0401'!_AB6020</vt:lpstr>
      <vt:lpstr>'0501'!_AB6020</vt:lpstr>
      <vt:lpstr>'0601'!_AB6020</vt:lpstr>
      <vt:lpstr>'0701'!_AB6020</vt:lpstr>
      <vt:lpstr>'0801'!_AB6020</vt:lpstr>
      <vt:lpstr>'0901'!_AB6020</vt:lpstr>
      <vt:lpstr>'1001'!_AB6020</vt:lpstr>
      <vt:lpstr>'1101'!_AB6020</vt:lpstr>
      <vt:lpstr>'1201'!_AB6020</vt:lpstr>
      <vt:lpstr>'0101'!Print_Area</vt:lpstr>
      <vt:lpstr>'0201'!Print_Area</vt:lpstr>
      <vt:lpstr>'0301'!Print_Area</vt:lpstr>
      <vt:lpstr>'0401'!Print_Area</vt:lpstr>
      <vt:lpstr>'0601'!Print_Area</vt:lpstr>
      <vt:lpstr>'0701'!Print_Area</vt:lpstr>
      <vt:lpstr>'0901'!Print_Area</vt:lpstr>
      <vt:lpstr>'1201'!Print_Area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2019-12-02T04:10:59Z</cp:lastPrinted>
  <dcterms:created xsi:type="dcterms:W3CDTF">2004-04-14T02:06:10Z</dcterms:created>
  <dcterms:modified xsi:type="dcterms:W3CDTF">2019-12-09T07:01:50Z</dcterms:modified>
</cp:coreProperties>
</file>