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224.61.10\都市づくり政策部\広域調整課\都市政策係\01 定例業務\【東京の土地】\東京の土地2019\11_オープンデータ\業者送付データ\図表第1章\"/>
    </mc:Choice>
  </mc:AlternateContent>
  <bookViews>
    <workbookView xWindow="0" yWindow="0" windowWidth="12060" windowHeight="8676"/>
  </bookViews>
  <sheets>
    <sheet name="表1-3-1" sheetId="1" r:id="rId1"/>
    <sheet name="表1-3-1-2" sheetId="2" r:id="rId2"/>
  </sheets>
  <definedNames>
    <definedName name="_xlnm.Print_Area" localSheetId="0">'表1-3-1'!$A$1:$K$44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2" l="1"/>
  <c r="I42" i="2"/>
  <c r="H42" i="2"/>
  <c r="D42" i="2"/>
  <c r="C42" i="2"/>
  <c r="B42" i="2"/>
  <c r="J41" i="2"/>
  <c r="I41" i="2"/>
  <c r="H41" i="2"/>
  <c r="D41" i="2"/>
  <c r="C41" i="2"/>
  <c r="B41" i="2"/>
  <c r="J40" i="2"/>
  <c r="I40" i="2"/>
  <c r="H40" i="2"/>
  <c r="D40" i="2"/>
  <c r="C40" i="2"/>
  <c r="B40" i="2"/>
  <c r="J39" i="2"/>
  <c r="I39" i="2"/>
  <c r="H39" i="2"/>
  <c r="D39" i="2"/>
  <c r="C39" i="2"/>
  <c r="B39" i="2"/>
  <c r="J38" i="2"/>
  <c r="I38" i="2"/>
  <c r="H38" i="2"/>
  <c r="D38" i="2"/>
  <c r="C38" i="2"/>
  <c r="B38" i="2"/>
  <c r="J37" i="2"/>
  <c r="I37" i="2"/>
  <c r="H37" i="2"/>
  <c r="D37" i="2"/>
  <c r="C37" i="2"/>
  <c r="B37" i="2"/>
  <c r="J36" i="2"/>
  <c r="I36" i="2"/>
  <c r="H36" i="2"/>
  <c r="D36" i="2"/>
  <c r="C36" i="2"/>
  <c r="B36" i="2"/>
  <c r="J35" i="2"/>
  <c r="I35" i="2"/>
  <c r="H35" i="2"/>
  <c r="D35" i="2"/>
  <c r="C35" i="2"/>
  <c r="B35" i="2"/>
  <c r="J34" i="2"/>
  <c r="I34" i="2"/>
  <c r="H34" i="2"/>
  <c r="D34" i="2"/>
  <c r="C34" i="2"/>
  <c r="B34" i="2"/>
</calcChain>
</file>

<file path=xl/sharedStrings.xml><?xml version="1.0" encoding="utf-8"?>
<sst xmlns="http://schemas.openxmlformats.org/spreadsheetml/2006/main" count="44" uniqueCount="25">
  <si>
    <t>表１－３－１　都内の新規分譲マンションの動向</t>
  </si>
  <si>
    <t>（単位：戸）</t>
  </si>
  <si>
    <t>（㎡）</t>
    <phoneticPr fontId="3"/>
  </si>
  <si>
    <t>（万円）</t>
    <phoneticPr fontId="3"/>
  </si>
  <si>
    <t>供 給 戸 数</t>
    <phoneticPr fontId="3"/>
  </si>
  <si>
    <t>１戸当たり平均住戸専有面積</t>
    <rPh sb="7" eb="8">
      <t>ジュウ</t>
    </rPh>
    <rPh sb="8" eb="9">
      <t>コ</t>
    </rPh>
    <rPh sb="9" eb="11">
      <t>センユウ</t>
    </rPh>
    <phoneticPr fontId="3"/>
  </si>
  <si>
    <t>１戸当たり平均住戸価格</t>
    <rPh sb="7" eb="8">
      <t>ジュウ</t>
    </rPh>
    <rPh sb="8" eb="9">
      <t>コ</t>
    </rPh>
    <phoneticPr fontId="3"/>
  </si>
  <si>
    <t>年</t>
  </si>
  <si>
    <t>区 部</t>
    <phoneticPr fontId="3"/>
  </si>
  <si>
    <t>多 摩</t>
    <phoneticPr fontId="3"/>
  </si>
  <si>
    <t>都</t>
  </si>
  <si>
    <t>元</t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</si>
  <si>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</si>
  <si>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</si>
  <si>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</si>
  <si>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</si>
  <si>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</si>
  <si>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</si>
  <si>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（注）株式会社不動産経済研究所資料から作成</t>
    <rPh sb="3" eb="5">
      <t>カブシキ</t>
    </rPh>
    <rPh sb="5" eb="7">
      <t>カイシャ</t>
    </rPh>
    <phoneticPr fontId="3"/>
  </si>
  <si>
    <t>（単位：％）</t>
    <phoneticPr fontId="3"/>
  </si>
  <si>
    <t>（万円／㎡）</t>
    <phoneticPr fontId="3"/>
  </si>
  <si>
    <t>（％）</t>
    <phoneticPr fontId="3"/>
  </si>
  <si>
    <t>平均住戸価格の対前年上昇率</t>
    <rPh sb="2" eb="3">
      <t>ジュウ</t>
    </rPh>
    <rPh sb="3" eb="4">
      <t>コ</t>
    </rPh>
    <phoneticPr fontId="3"/>
  </si>
  <si>
    <t>１㎡当たり平均単価</t>
  </si>
  <si>
    <t>平均単価の対前年上昇率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</si>
</sst>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0"/>
    <numFmt numFmtId="177" formatCode="0.0"/>
    <numFmt numFmtId="178" formatCode="#,##0.0"/>
  </numFmts>
  <fonts count="6" x14ac:knownFonts="1"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明朝"/>
      <family val="1"/>
      <charset val="128"/>
    </font>
    <font>
      <sz val="6"/>
      <name val="ＭＳ Ｐ明朝"/>
      <family val="1"/>
      <charset val="128"/>
    </font>
    <font>
      <sz val="10"/>
      <name val="Times New Roman"/>
      <family val="1"/>
    </font>
    <font>
      <sz val="9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Continuous" vertical="center"/>
    </xf>
    <xf numFmtId="0" fontId="0" fillId="0" borderId="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3" fontId="4" fillId="0" borderId="3" xfId="0" applyNumberFormat="1" applyFont="1" applyBorder="1">
      <alignment vertical="center"/>
    </xf>
    <xf numFmtId="2" fontId="4" fillId="0" borderId="3" xfId="0" applyNumberFormat="1" applyFont="1" applyBorder="1">
      <alignment vertical="center"/>
    </xf>
    <xf numFmtId="3" fontId="0" fillId="0" borderId="0" xfId="0" applyNumberFormat="1" applyBorder="1">
      <alignment vertical="center"/>
    </xf>
    <xf numFmtId="3" fontId="0" fillId="0" borderId="4" xfId="0" applyNumberFormat="1" applyBorder="1">
      <alignment vertical="center"/>
    </xf>
    <xf numFmtId="176" fontId="0" fillId="0" borderId="3" xfId="0" quotePrefix="1" applyNumberFormat="1" applyBorder="1" applyAlignment="1">
      <alignment horizontal="center" vertical="center"/>
    </xf>
    <xf numFmtId="0" fontId="0" fillId="0" borderId="3" xfId="0" quotePrefix="1" applyNumberFormat="1" applyBorder="1" applyAlignment="1">
      <alignment horizontal="center" vertical="center"/>
    </xf>
    <xf numFmtId="3" fontId="4" fillId="0" borderId="3" xfId="0" applyNumberFormat="1" applyFont="1" applyFill="1" applyBorder="1">
      <alignment vertical="center"/>
    </xf>
    <xf numFmtId="2" fontId="4" fillId="0" borderId="3" xfId="0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  <xf numFmtId="3" fontId="0" fillId="0" borderId="4" xfId="0" applyNumberFormat="1" applyFill="1" applyBorder="1">
      <alignment vertical="center"/>
    </xf>
    <xf numFmtId="0" fontId="0" fillId="0" borderId="6" xfId="0" applyBorder="1">
      <alignment vertical="center"/>
    </xf>
    <xf numFmtId="0" fontId="0" fillId="0" borderId="3" xfId="0" quotePrefix="1" applyNumberFormat="1" applyFill="1" applyBorder="1" applyAlignment="1">
      <alignment horizontal="center" vertical="center"/>
    </xf>
    <xf numFmtId="0" fontId="0" fillId="2" borderId="3" xfId="0" quotePrefix="1" applyNumberFormat="1" applyFill="1" applyBorder="1" applyAlignment="1">
      <alignment horizontal="center" vertical="center"/>
    </xf>
    <xf numFmtId="3" fontId="4" fillId="2" borderId="3" xfId="0" applyNumberFormat="1" applyFont="1" applyFill="1" applyBorder="1">
      <alignment vertical="center"/>
    </xf>
    <xf numFmtId="2" fontId="4" fillId="2" borderId="3" xfId="0" applyNumberFormat="1" applyFont="1" applyFill="1" applyBorder="1">
      <alignment vertical="center"/>
    </xf>
    <xf numFmtId="3" fontId="0" fillId="2" borderId="0" xfId="0" applyNumberForma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0" fontId="5" fillId="0" borderId="0" xfId="0" applyFont="1" applyBorder="1">
      <alignment vertical="center"/>
    </xf>
    <xf numFmtId="2" fontId="0" fillId="0" borderId="0" xfId="0" applyNumberFormat="1" applyFill="1" applyBorder="1">
      <alignment vertical="center"/>
    </xf>
    <xf numFmtId="3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right" vertical="center"/>
    </xf>
    <xf numFmtId="0" fontId="0" fillId="3" borderId="2" xfId="0" applyFill="1" applyBorder="1">
      <alignment vertical="center"/>
    </xf>
    <xf numFmtId="0" fontId="0" fillId="3" borderId="3" xfId="0" applyFill="1" applyBorder="1" applyAlignment="1">
      <alignment horizontal="centerContinuous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7" fontId="4" fillId="3" borderId="3" xfId="0" applyNumberFormat="1" applyFont="1" applyFill="1" applyBorder="1">
      <alignment vertical="center"/>
    </xf>
    <xf numFmtId="178" fontId="4" fillId="3" borderId="3" xfId="0" applyNumberFormat="1" applyFont="1" applyFill="1" applyBorder="1">
      <alignment vertical="center"/>
    </xf>
    <xf numFmtId="177" fontId="0" fillId="0" borderId="0" xfId="0" applyNumberFormat="1">
      <alignment vertical="center"/>
    </xf>
    <xf numFmtId="0" fontId="0" fillId="3" borderId="3" xfId="0" applyNumberFormat="1" applyFill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right" vertical="center"/>
    </xf>
    <xf numFmtId="177" fontId="4" fillId="0" borderId="3" xfId="0" applyNumberFormat="1" applyFont="1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3" xfId="0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right" vertical="center"/>
    </xf>
    <xf numFmtId="0" fontId="5" fillId="3" borderId="0" xfId="0" applyFont="1" applyFill="1">
      <alignment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showGridLines="0" tabSelected="1" zoomScaleNormal="100" workbookViewId="0">
      <pane xSplit="1" ySplit="6" topLeftCell="B28" activePane="bottomRight" state="frozen"/>
      <selection activeCell="F44" sqref="F44"/>
      <selection pane="topRight" activeCell="F44" sqref="F44"/>
      <selection pane="bottomLeft" activeCell="F44" sqref="F44"/>
      <selection pane="bottomRight" activeCell="N14" sqref="N14"/>
    </sheetView>
  </sheetViews>
  <sheetFormatPr defaultRowHeight="12" x14ac:dyDescent="0.15"/>
  <cols>
    <col min="1" max="1" width="5.6640625" customWidth="1"/>
    <col min="2" max="10" width="9.6640625" customWidth="1"/>
    <col min="11" max="11" width="0.44140625" customWidth="1"/>
    <col min="12" max="12" width="4.44140625" customWidth="1"/>
    <col min="13" max="13" width="9.6640625" customWidth="1"/>
  </cols>
  <sheetData>
    <row r="1" spans="1:13" ht="14.4" x14ac:dyDescent="0.15">
      <c r="A1" s="1" t="s">
        <v>0</v>
      </c>
    </row>
    <row r="2" spans="1:13" ht="12.75" customHeight="1" x14ac:dyDescent="0.15"/>
    <row r="3" spans="1:13" ht="12" customHeight="1" x14ac:dyDescent="0.15">
      <c r="C3" s="51" t="s">
        <v>1</v>
      </c>
      <c r="D3" s="51"/>
      <c r="G3" s="2" t="s">
        <v>2</v>
      </c>
      <c r="J3" s="2" t="s">
        <v>3</v>
      </c>
      <c r="K3" s="3"/>
      <c r="L3" s="3"/>
    </row>
    <row r="4" spans="1:13" ht="11.25" customHeight="1" x14ac:dyDescent="0.15">
      <c r="A4" s="4"/>
      <c r="B4" s="52" t="s">
        <v>4</v>
      </c>
      <c r="C4" s="52"/>
      <c r="D4" s="52"/>
      <c r="E4" s="52" t="s">
        <v>5</v>
      </c>
      <c r="F4" s="52"/>
      <c r="G4" s="52"/>
      <c r="H4" s="52" t="s">
        <v>6</v>
      </c>
      <c r="I4" s="52"/>
      <c r="J4" s="52"/>
      <c r="K4" s="5"/>
      <c r="L4" s="6"/>
      <c r="M4" s="7"/>
    </row>
    <row r="5" spans="1:13" ht="11.25" customHeight="1" x14ac:dyDescent="0.15">
      <c r="A5" s="8" t="s">
        <v>7</v>
      </c>
      <c r="B5" s="9" t="s">
        <v>8</v>
      </c>
      <c r="C5" s="9" t="s">
        <v>9</v>
      </c>
      <c r="D5" s="9" t="s">
        <v>10</v>
      </c>
      <c r="E5" s="9" t="s">
        <v>8</v>
      </c>
      <c r="F5" s="9" t="s">
        <v>9</v>
      </c>
      <c r="G5" s="9" t="s">
        <v>10</v>
      </c>
      <c r="H5" s="9" t="s">
        <v>8</v>
      </c>
      <c r="I5" s="9" t="s">
        <v>9</v>
      </c>
      <c r="J5" s="9" t="s">
        <v>10</v>
      </c>
      <c r="K5" s="5"/>
      <c r="L5" s="10"/>
      <c r="M5" s="7"/>
    </row>
    <row r="6" spans="1:13" ht="11.25" customHeight="1" x14ac:dyDescent="0.15">
      <c r="A6" s="11">
        <v>58</v>
      </c>
      <c r="B6" s="12">
        <v>22505</v>
      </c>
      <c r="C6" s="12">
        <v>4307</v>
      </c>
      <c r="D6" s="12">
        <v>26812</v>
      </c>
      <c r="E6" s="13">
        <v>49.79</v>
      </c>
      <c r="F6" s="13">
        <v>59.33</v>
      </c>
      <c r="G6" s="13">
        <v>51.32</v>
      </c>
      <c r="H6" s="12">
        <v>2647</v>
      </c>
      <c r="I6" s="12">
        <v>2585</v>
      </c>
      <c r="J6" s="12">
        <v>2637</v>
      </c>
      <c r="K6" s="14"/>
      <c r="L6" s="15"/>
      <c r="M6" s="7"/>
    </row>
    <row r="7" spans="1:13" ht="11.25" customHeight="1" x14ac:dyDescent="0.15">
      <c r="A7" s="11">
        <v>59</v>
      </c>
      <c r="B7" s="12">
        <v>18314</v>
      </c>
      <c r="C7" s="12">
        <v>3413</v>
      </c>
      <c r="D7" s="12">
        <v>21727</v>
      </c>
      <c r="E7" s="13">
        <v>53.96</v>
      </c>
      <c r="F7" s="13">
        <v>61.68</v>
      </c>
      <c r="G7" s="13">
        <v>55.17</v>
      </c>
      <c r="H7" s="12">
        <v>2744</v>
      </c>
      <c r="I7" s="12">
        <v>2518</v>
      </c>
      <c r="J7" s="12">
        <v>2709</v>
      </c>
      <c r="K7" s="14"/>
      <c r="L7" s="15"/>
      <c r="M7" s="7"/>
    </row>
    <row r="8" spans="1:13" ht="11.25" customHeight="1" x14ac:dyDescent="0.15">
      <c r="A8" s="11">
        <v>60</v>
      </c>
      <c r="B8" s="12">
        <v>13743</v>
      </c>
      <c r="C8" s="12">
        <v>3317</v>
      </c>
      <c r="D8" s="12">
        <v>17060</v>
      </c>
      <c r="E8" s="13">
        <v>56.24</v>
      </c>
      <c r="F8" s="13">
        <v>61.51</v>
      </c>
      <c r="G8" s="13">
        <v>57.27</v>
      </c>
      <c r="H8" s="12">
        <v>3016</v>
      </c>
      <c r="I8" s="12">
        <v>2545</v>
      </c>
      <c r="J8" s="12">
        <v>2924</v>
      </c>
      <c r="K8" s="14"/>
      <c r="L8" s="15"/>
      <c r="M8" s="7"/>
    </row>
    <row r="9" spans="1:13" ht="11.25" customHeight="1" x14ac:dyDescent="0.15">
      <c r="A9" s="11">
        <v>61</v>
      </c>
      <c r="B9" s="12">
        <v>10021</v>
      </c>
      <c r="C9" s="12">
        <v>2285</v>
      </c>
      <c r="D9" s="12">
        <v>12306</v>
      </c>
      <c r="E9" s="13">
        <v>59.31</v>
      </c>
      <c r="F9" s="13">
        <v>63.96</v>
      </c>
      <c r="G9" s="13">
        <v>60.18</v>
      </c>
      <c r="H9" s="12">
        <v>3313</v>
      </c>
      <c r="I9" s="12">
        <v>2713</v>
      </c>
      <c r="J9" s="12">
        <v>3201</v>
      </c>
      <c r="K9" s="14"/>
      <c r="L9" s="15"/>
      <c r="M9" s="7"/>
    </row>
    <row r="10" spans="1:13" ht="11.25" customHeight="1" x14ac:dyDescent="0.15">
      <c r="A10" s="11">
        <v>62</v>
      </c>
      <c r="B10" s="12">
        <v>9277</v>
      </c>
      <c r="C10" s="12">
        <v>2769</v>
      </c>
      <c r="D10" s="12">
        <v>12046</v>
      </c>
      <c r="E10" s="13">
        <v>54.41</v>
      </c>
      <c r="F10" s="13">
        <v>63.42</v>
      </c>
      <c r="G10" s="13">
        <v>56.48</v>
      </c>
      <c r="H10" s="12">
        <v>4791</v>
      </c>
      <c r="I10" s="12">
        <v>3378</v>
      </c>
      <c r="J10" s="12">
        <v>4466</v>
      </c>
      <c r="K10" s="14"/>
      <c r="L10" s="15"/>
      <c r="M10" s="7"/>
    </row>
    <row r="11" spans="1:13" ht="11.25" customHeight="1" x14ac:dyDescent="0.15">
      <c r="A11" s="11">
        <v>63</v>
      </c>
      <c r="B11" s="12">
        <v>5824</v>
      </c>
      <c r="C11" s="12">
        <v>2377</v>
      </c>
      <c r="D11" s="12">
        <v>8201</v>
      </c>
      <c r="E11" s="13">
        <v>57.19</v>
      </c>
      <c r="F11" s="13">
        <v>77.5</v>
      </c>
      <c r="G11" s="13">
        <v>63.07</v>
      </c>
      <c r="H11" s="12">
        <v>7183</v>
      </c>
      <c r="I11" s="12">
        <v>5219</v>
      </c>
      <c r="J11" s="12">
        <v>6613</v>
      </c>
      <c r="K11" s="14"/>
      <c r="L11" s="15"/>
      <c r="M11" s="7"/>
    </row>
    <row r="12" spans="1:13" ht="11.25" customHeight="1" x14ac:dyDescent="0.15">
      <c r="A12" s="11" t="s">
        <v>11</v>
      </c>
      <c r="B12" s="12">
        <v>6794</v>
      </c>
      <c r="C12" s="12">
        <v>2426</v>
      </c>
      <c r="D12" s="12">
        <v>9220</v>
      </c>
      <c r="E12" s="13">
        <v>56.5</v>
      </c>
      <c r="F12" s="13">
        <v>59.74</v>
      </c>
      <c r="G12" s="13">
        <v>57.35</v>
      </c>
      <c r="H12" s="12">
        <v>8125</v>
      </c>
      <c r="I12" s="12">
        <v>5140</v>
      </c>
      <c r="J12" s="12">
        <v>7340</v>
      </c>
      <c r="K12" s="14"/>
      <c r="L12" s="15"/>
      <c r="M12" s="7"/>
    </row>
    <row r="13" spans="1:13" ht="11.25" customHeight="1" x14ac:dyDescent="0.15">
      <c r="A13" s="16" t="s">
        <v>12</v>
      </c>
      <c r="B13" s="12">
        <v>7225</v>
      </c>
      <c r="C13" s="12">
        <v>3154</v>
      </c>
      <c r="D13" s="12">
        <v>10379</v>
      </c>
      <c r="E13" s="13">
        <v>55.53</v>
      </c>
      <c r="F13" s="13">
        <v>59.15</v>
      </c>
      <c r="G13" s="13">
        <v>56.63</v>
      </c>
      <c r="H13" s="12">
        <v>8481</v>
      </c>
      <c r="I13" s="12">
        <v>6150</v>
      </c>
      <c r="J13" s="12">
        <v>7773</v>
      </c>
      <c r="K13" s="14"/>
      <c r="L13" s="15"/>
      <c r="M13" s="7"/>
    </row>
    <row r="14" spans="1:13" ht="11.25" customHeight="1" x14ac:dyDescent="0.15">
      <c r="A14" s="16" t="s">
        <v>13</v>
      </c>
      <c r="B14" s="12">
        <v>4748</v>
      </c>
      <c r="C14" s="12">
        <v>2183</v>
      </c>
      <c r="D14" s="12">
        <v>6931</v>
      </c>
      <c r="E14" s="13">
        <v>55.8</v>
      </c>
      <c r="F14" s="13">
        <v>62.37</v>
      </c>
      <c r="G14" s="13">
        <v>57.87</v>
      </c>
      <c r="H14" s="12">
        <v>8667</v>
      </c>
      <c r="I14" s="12">
        <v>6088</v>
      </c>
      <c r="J14" s="12">
        <v>7855</v>
      </c>
      <c r="K14" s="14"/>
      <c r="L14" s="15"/>
      <c r="M14" s="7"/>
    </row>
    <row r="15" spans="1:13" ht="11.25" customHeight="1" x14ac:dyDescent="0.15">
      <c r="A15" s="16" t="s">
        <v>14</v>
      </c>
      <c r="B15" s="12">
        <v>5657</v>
      </c>
      <c r="C15" s="12">
        <v>1982</v>
      </c>
      <c r="D15" s="12">
        <v>7639</v>
      </c>
      <c r="E15" s="13">
        <v>55.88</v>
      </c>
      <c r="F15" s="13">
        <v>59.6</v>
      </c>
      <c r="G15" s="13">
        <v>56.85</v>
      </c>
      <c r="H15" s="12">
        <v>6941</v>
      </c>
      <c r="I15" s="12">
        <v>4852</v>
      </c>
      <c r="J15" s="12">
        <v>6399</v>
      </c>
      <c r="K15" s="14"/>
      <c r="L15" s="15"/>
      <c r="M15" s="7"/>
    </row>
    <row r="16" spans="1:13" ht="11.25" customHeight="1" x14ac:dyDescent="0.15">
      <c r="A16" s="16" t="s">
        <v>15</v>
      </c>
      <c r="B16" s="12">
        <v>8204</v>
      </c>
      <c r="C16" s="12">
        <v>3201</v>
      </c>
      <c r="D16" s="12">
        <v>11405</v>
      </c>
      <c r="E16" s="13">
        <v>56.57</v>
      </c>
      <c r="F16" s="13">
        <v>61.43</v>
      </c>
      <c r="G16" s="13">
        <v>57.94</v>
      </c>
      <c r="H16" s="12">
        <v>5344</v>
      </c>
      <c r="I16" s="12">
        <v>4721</v>
      </c>
      <c r="J16" s="12">
        <v>5169</v>
      </c>
      <c r="K16" s="14"/>
      <c r="L16" s="15"/>
      <c r="M16" s="7"/>
    </row>
    <row r="17" spans="1:13" ht="11.25" customHeight="1" x14ac:dyDescent="0.15">
      <c r="A17" s="16" t="s">
        <v>16</v>
      </c>
      <c r="B17" s="12">
        <v>20304</v>
      </c>
      <c r="C17" s="12">
        <v>7234</v>
      </c>
      <c r="D17" s="12">
        <v>27538</v>
      </c>
      <c r="E17" s="13">
        <v>60.58</v>
      </c>
      <c r="F17" s="13">
        <v>63.32</v>
      </c>
      <c r="G17" s="13">
        <v>61.3</v>
      </c>
      <c r="H17" s="12">
        <v>5200</v>
      </c>
      <c r="I17" s="12">
        <v>4629</v>
      </c>
      <c r="J17" s="12">
        <v>5050</v>
      </c>
      <c r="K17" s="14"/>
      <c r="L17" s="15"/>
      <c r="M17" s="7"/>
    </row>
    <row r="18" spans="1:13" ht="11.25" customHeight="1" x14ac:dyDescent="0.15">
      <c r="A18" s="17" t="s">
        <v>17</v>
      </c>
      <c r="B18" s="12">
        <v>23466</v>
      </c>
      <c r="C18" s="12">
        <v>10032</v>
      </c>
      <c r="D18" s="12">
        <v>33498</v>
      </c>
      <c r="E18" s="13">
        <v>62.93</v>
      </c>
      <c r="F18" s="13">
        <v>66.84</v>
      </c>
      <c r="G18" s="13">
        <v>64.099999999999994</v>
      </c>
      <c r="H18" s="12">
        <v>4665</v>
      </c>
      <c r="I18" s="12">
        <v>4389</v>
      </c>
      <c r="J18" s="12">
        <v>4583</v>
      </c>
      <c r="K18" s="14"/>
      <c r="L18" s="15"/>
      <c r="M18" s="7"/>
    </row>
    <row r="19" spans="1:13" ht="11.25" customHeight="1" x14ac:dyDescent="0.15">
      <c r="A19" s="17">
        <v>8</v>
      </c>
      <c r="B19" s="12">
        <v>25902</v>
      </c>
      <c r="C19" s="12">
        <v>8803</v>
      </c>
      <c r="D19" s="12">
        <v>34705</v>
      </c>
      <c r="E19" s="13">
        <v>65.58</v>
      </c>
      <c r="F19" s="13">
        <v>70.900000000000006</v>
      </c>
      <c r="G19" s="13">
        <v>66.930000000000007</v>
      </c>
      <c r="H19" s="12">
        <v>4888</v>
      </c>
      <c r="I19" s="12">
        <v>4384</v>
      </c>
      <c r="J19" s="12">
        <v>4760</v>
      </c>
      <c r="K19" s="14"/>
      <c r="L19" s="15"/>
      <c r="M19" s="7"/>
    </row>
    <row r="20" spans="1:13" ht="11.25" customHeight="1" x14ac:dyDescent="0.15">
      <c r="A20" s="17">
        <v>9</v>
      </c>
      <c r="B20" s="12">
        <v>22877</v>
      </c>
      <c r="C20" s="12">
        <v>7862</v>
      </c>
      <c r="D20" s="12">
        <v>30739</v>
      </c>
      <c r="E20" s="13">
        <v>66.16</v>
      </c>
      <c r="F20" s="13">
        <v>71.040000000000006</v>
      </c>
      <c r="G20" s="13">
        <v>67.41</v>
      </c>
      <c r="H20" s="12">
        <v>5133</v>
      </c>
      <c r="I20" s="12">
        <v>4288</v>
      </c>
      <c r="J20" s="12">
        <v>4917</v>
      </c>
      <c r="K20" s="14"/>
      <c r="L20" s="15"/>
      <c r="M20" s="7"/>
    </row>
    <row r="21" spans="1:13" ht="11.25" customHeight="1" x14ac:dyDescent="0.15">
      <c r="A21" s="17">
        <v>10</v>
      </c>
      <c r="B21" s="12">
        <v>22035</v>
      </c>
      <c r="C21" s="12">
        <v>6968</v>
      </c>
      <c r="D21" s="12">
        <v>29003</v>
      </c>
      <c r="E21" s="13">
        <v>66.55</v>
      </c>
      <c r="F21" s="13">
        <v>72.48</v>
      </c>
      <c r="G21" s="13">
        <v>67.97</v>
      </c>
      <c r="H21" s="12">
        <v>4815</v>
      </c>
      <c r="I21" s="12">
        <v>4180</v>
      </c>
      <c r="J21" s="12">
        <v>4662</v>
      </c>
      <c r="K21" s="14"/>
      <c r="L21" s="15"/>
      <c r="M21" s="7"/>
    </row>
    <row r="22" spans="1:13" ht="11.25" customHeight="1" x14ac:dyDescent="0.15">
      <c r="A22" s="17">
        <v>11</v>
      </c>
      <c r="B22" s="12">
        <v>31321</v>
      </c>
      <c r="C22" s="12">
        <v>9034</v>
      </c>
      <c r="D22" s="12">
        <v>40355</v>
      </c>
      <c r="E22" s="13">
        <v>67.62</v>
      </c>
      <c r="F22" s="13">
        <v>72.989999999999995</v>
      </c>
      <c r="G22" s="13">
        <v>68.819999999999993</v>
      </c>
      <c r="H22" s="12">
        <v>4723</v>
      </c>
      <c r="I22" s="12">
        <v>4125</v>
      </c>
      <c r="J22" s="12">
        <v>4589</v>
      </c>
      <c r="K22" s="14"/>
      <c r="L22" s="15"/>
      <c r="M22" s="7"/>
    </row>
    <row r="23" spans="1:13" ht="11.25" customHeight="1" x14ac:dyDescent="0.15">
      <c r="A23" s="17">
        <v>12</v>
      </c>
      <c r="B23" s="18">
        <v>35318</v>
      </c>
      <c r="C23" s="18">
        <v>10274</v>
      </c>
      <c r="D23" s="18">
        <v>45592</v>
      </c>
      <c r="E23" s="19">
        <v>70.150000000000006</v>
      </c>
      <c r="F23" s="19">
        <v>77.67</v>
      </c>
      <c r="G23" s="19">
        <v>71.84</v>
      </c>
      <c r="H23" s="18">
        <v>4632</v>
      </c>
      <c r="I23" s="18">
        <v>3966</v>
      </c>
      <c r="J23" s="18">
        <v>4482</v>
      </c>
      <c r="K23" s="20"/>
      <c r="L23" s="21"/>
      <c r="M23" s="7"/>
    </row>
    <row r="24" spans="1:13" ht="11.25" customHeight="1" x14ac:dyDescent="0.15">
      <c r="A24" s="17">
        <v>13</v>
      </c>
      <c r="B24" s="18">
        <v>31843</v>
      </c>
      <c r="C24" s="18">
        <v>9638</v>
      </c>
      <c r="D24" s="18">
        <v>41481</v>
      </c>
      <c r="E24" s="19">
        <v>72.25</v>
      </c>
      <c r="F24" s="19">
        <v>79.77</v>
      </c>
      <c r="G24" s="19">
        <v>74</v>
      </c>
      <c r="H24" s="18">
        <v>4723</v>
      </c>
      <c r="I24" s="18">
        <v>3835</v>
      </c>
      <c r="J24" s="18">
        <v>4517</v>
      </c>
      <c r="K24" s="20"/>
      <c r="L24" s="20"/>
      <c r="M24" s="7"/>
    </row>
    <row r="25" spans="1:13" ht="11.25" customHeight="1" x14ac:dyDescent="0.15">
      <c r="A25" s="17">
        <v>14</v>
      </c>
      <c r="B25" s="18">
        <v>31574</v>
      </c>
      <c r="C25" s="18">
        <v>10913</v>
      </c>
      <c r="D25" s="18">
        <v>42487</v>
      </c>
      <c r="E25" s="19">
        <v>73.12</v>
      </c>
      <c r="F25" s="19">
        <v>82.45</v>
      </c>
      <c r="G25" s="19">
        <v>75.52</v>
      </c>
      <c r="H25" s="18">
        <v>4666</v>
      </c>
      <c r="I25" s="18">
        <v>3878</v>
      </c>
      <c r="J25" s="18">
        <v>4464</v>
      </c>
      <c r="K25" s="20"/>
      <c r="L25" s="20"/>
    </row>
    <row r="26" spans="1:13" ht="11.25" customHeight="1" x14ac:dyDescent="0.15">
      <c r="A26" s="17">
        <v>15</v>
      </c>
      <c r="B26" s="18">
        <v>36340</v>
      </c>
      <c r="C26" s="18">
        <v>10548</v>
      </c>
      <c r="D26" s="18">
        <v>46888</v>
      </c>
      <c r="E26" s="19">
        <v>68.099999999999994</v>
      </c>
      <c r="F26" s="19">
        <v>80.430000000000007</v>
      </c>
      <c r="G26" s="19">
        <v>70.87</v>
      </c>
      <c r="H26" s="18">
        <v>4599</v>
      </c>
      <c r="I26" s="18">
        <v>3786</v>
      </c>
      <c r="J26" s="18">
        <v>4416</v>
      </c>
      <c r="K26" s="20"/>
      <c r="L26" s="20"/>
      <c r="M26" s="22"/>
    </row>
    <row r="27" spans="1:13" ht="11.25" customHeight="1" x14ac:dyDescent="0.15">
      <c r="A27" s="17">
        <v>16</v>
      </c>
      <c r="B27" s="18">
        <v>39147</v>
      </c>
      <c r="C27" s="18">
        <v>8321</v>
      </c>
      <c r="D27" s="18">
        <v>47468</v>
      </c>
      <c r="E27" s="19">
        <v>69.59</v>
      </c>
      <c r="F27" s="19">
        <v>78.41</v>
      </c>
      <c r="G27" s="19">
        <v>71.14</v>
      </c>
      <c r="H27" s="18">
        <v>4663</v>
      </c>
      <c r="I27" s="18">
        <v>3820</v>
      </c>
      <c r="J27" s="18">
        <v>4515</v>
      </c>
      <c r="K27" s="20"/>
      <c r="L27" s="20"/>
      <c r="M27" s="22"/>
    </row>
    <row r="28" spans="1:13" ht="11.25" customHeight="1" x14ac:dyDescent="0.15">
      <c r="A28" s="17">
        <v>17</v>
      </c>
      <c r="B28" s="18">
        <v>31025</v>
      </c>
      <c r="C28" s="18">
        <v>8962</v>
      </c>
      <c r="D28" s="18">
        <v>39987</v>
      </c>
      <c r="E28" s="19">
        <v>71.849999999999994</v>
      </c>
      <c r="F28" s="19">
        <v>77.489999999999995</v>
      </c>
      <c r="G28" s="19">
        <v>73.11</v>
      </c>
      <c r="H28" s="18">
        <v>4920</v>
      </c>
      <c r="I28" s="18">
        <v>3834</v>
      </c>
      <c r="J28" s="18">
        <v>4677</v>
      </c>
      <c r="K28" s="20"/>
      <c r="L28" s="20"/>
      <c r="M28" s="7"/>
    </row>
    <row r="29" spans="1:13" ht="11.25" customHeight="1" x14ac:dyDescent="0.15">
      <c r="A29" s="17">
        <v>18</v>
      </c>
      <c r="B29" s="18">
        <v>23650</v>
      </c>
      <c r="C29" s="18">
        <v>7004</v>
      </c>
      <c r="D29" s="18">
        <v>30654</v>
      </c>
      <c r="E29" s="19">
        <v>72.05</v>
      </c>
      <c r="F29" s="19">
        <v>76.53</v>
      </c>
      <c r="G29" s="19">
        <v>73.08</v>
      </c>
      <c r="H29" s="18">
        <v>5149</v>
      </c>
      <c r="I29" s="18">
        <v>3932</v>
      </c>
      <c r="J29" s="18">
        <v>4871</v>
      </c>
      <c r="K29" s="20"/>
      <c r="L29" s="20"/>
      <c r="M29" s="7"/>
    </row>
    <row r="30" spans="1:13" ht="11.25" customHeight="1" x14ac:dyDescent="0.15">
      <c r="A30" s="17">
        <v>19</v>
      </c>
      <c r="B30" s="18">
        <v>16563</v>
      </c>
      <c r="C30" s="18">
        <v>7728</v>
      </c>
      <c r="D30" s="18">
        <v>24291</v>
      </c>
      <c r="E30" s="19">
        <v>71.45</v>
      </c>
      <c r="F30" s="19">
        <v>76.11</v>
      </c>
      <c r="G30" s="19">
        <v>72.930000000000007</v>
      </c>
      <c r="H30" s="18">
        <v>6120</v>
      </c>
      <c r="I30" s="18">
        <v>4263</v>
      </c>
      <c r="J30" s="18">
        <v>5529</v>
      </c>
      <c r="K30" s="20"/>
      <c r="L30" s="20"/>
      <c r="M30" s="7"/>
    </row>
    <row r="31" spans="1:13" ht="11.25" customHeight="1" x14ac:dyDescent="0.15">
      <c r="A31" s="17">
        <v>20</v>
      </c>
      <c r="B31" s="18">
        <v>15602</v>
      </c>
      <c r="C31" s="18">
        <v>4355</v>
      </c>
      <c r="D31" s="18">
        <v>19957</v>
      </c>
      <c r="E31" s="19">
        <v>69.540000000000006</v>
      </c>
      <c r="F31" s="19">
        <v>75.44</v>
      </c>
      <c r="G31" s="19">
        <v>70.83</v>
      </c>
      <c r="H31" s="18">
        <v>5932</v>
      </c>
      <c r="I31" s="18">
        <v>4668</v>
      </c>
      <c r="J31" s="18">
        <v>5656</v>
      </c>
      <c r="K31" s="20"/>
      <c r="L31" s="20"/>
      <c r="M31" s="7"/>
    </row>
    <row r="32" spans="1:13" ht="11.25" customHeight="1" x14ac:dyDescent="0.15">
      <c r="A32" s="17">
        <v>21</v>
      </c>
      <c r="B32" s="18">
        <v>16387</v>
      </c>
      <c r="C32" s="18">
        <v>3310</v>
      </c>
      <c r="D32" s="18">
        <v>19697</v>
      </c>
      <c r="E32" s="19">
        <v>65.040000000000006</v>
      </c>
      <c r="F32" s="19">
        <v>74.19</v>
      </c>
      <c r="G32" s="19">
        <v>66.58</v>
      </c>
      <c r="H32" s="18">
        <v>5190</v>
      </c>
      <c r="I32" s="18">
        <v>4335</v>
      </c>
      <c r="J32" s="18">
        <v>5047</v>
      </c>
      <c r="K32" s="20"/>
      <c r="L32" s="20"/>
      <c r="M32" s="7"/>
    </row>
    <row r="33" spans="1:13" ht="11.25" customHeight="1" x14ac:dyDescent="0.15">
      <c r="A33" s="17">
        <v>22</v>
      </c>
      <c r="B33" s="18">
        <v>20393</v>
      </c>
      <c r="C33" s="18">
        <v>3447</v>
      </c>
      <c r="D33" s="18">
        <v>23840</v>
      </c>
      <c r="E33" s="19">
        <v>66.28</v>
      </c>
      <c r="F33" s="19">
        <v>74.91</v>
      </c>
      <c r="G33" s="19">
        <v>67.53</v>
      </c>
      <c r="H33" s="18">
        <v>5497</v>
      </c>
      <c r="I33" s="18">
        <v>4474</v>
      </c>
      <c r="J33" s="18">
        <v>5349</v>
      </c>
      <c r="K33" s="20"/>
      <c r="L33" s="20"/>
      <c r="M33" s="7"/>
    </row>
    <row r="34" spans="1:13" ht="11.25" customHeight="1" x14ac:dyDescent="0.15">
      <c r="A34" s="17">
        <v>23</v>
      </c>
      <c r="B34" s="18">
        <v>19410</v>
      </c>
      <c r="C34" s="18">
        <v>4262</v>
      </c>
      <c r="D34" s="18">
        <v>23672</v>
      </c>
      <c r="E34" s="19">
        <v>65.84</v>
      </c>
      <c r="F34" s="19">
        <v>74.98</v>
      </c>
      <c r="G34" s="19">
        <v>67.489999999999995</v>
      </c>
      <c r="H34" s="18">
        <v>5339</v>
      </c>
      <c r="I34" s="18">
        <v>4152</v>
      </c>
      <c r="J34" s="18">
        <v>5125</v>
      </c>
      <c r="K34" s="20"/>
      <c r="L34" s="20"/>
      <c r="M34" s="7"/>
    </row>
    <row r="35" spans="1:13" ht="11.25" customHeight="1" x14ac:dyDescent="0.15">
      <c r="A35" s="17">
        <v>24</v>
      </c>
      <c r="B35" s="18">
        <v>19398</v>
      </c>
      <c r="C35" s="18">
        <v>4863</v>
      </c>
      <c r="D35" s="18">
        <v>24261</v>
      </c>
      <c r="E35" s="19">
        <v>65.97</v>
      </c>
      <c r="F35" s="19">
        <v>74.38</v>
      </c>
      <c r="G35" s="19">
        <v>67.650000000000006</v>
      </c>
      <c r="H35" s="18">
        <v>5283</v>
      </c>
      <c r="I35" s="18">
        <v>4318</v>
      </c>
      <c r="J35" s="18">
        <v>5090</v>
      </c>
      <c r="K35" s="20"/>
      <c r="L35" s="20"/>
      <c r="M35" s="7"/>
    </row>
    <row r="36" spans="1:13" ht="11.25" customHeight="1" x14ac:dyDescent="0.15">
      <c r="A36" s="17">
        <v>25</v>
      </c>
      <c r="B36" s="18">
        <v>28340</v>
      </c>
      <c r="C36" s="18">
        <v>4436</v>
      </c>
      <c r="D36" s="18">
        <v>32776</v>
      </c>
      <c r="E36" s="19">
        <v>67.64</v>
      </c>
      <c r="F36" s="19">
        <v>73.069999999999993</v>
      </c>
      <c r="G36" s="19">
        <v>68.37</v>
      </c>
      <c r="H36" s="18">
        <v>5853</v>
      </c>
      <c r="I36" s="18">
        <v>4238</v>
      </c>
      <c r="J36" s="18">
        <v>5634</v>
      </c>
      <c r="K36" s="20"/>
      <c r="L36" s="20"/>
      <c r="M36" s="7"/>
    </row>
    <row r="37" spans="1:13" ht="11.25" customHeight="1" x14ac:dyDescent="0.15">
      <c r="A37" s="17">
        <v>26</v>
      </c>
      <c r="B37" s="18">
        <v>20774</v>
      </c>
      <c r="C37" s="18">
        <v>4425</v>
      </c>
      <c r="D37" s="18">
        <v>25199</v>
      </c>
      <c r="E37" s="19">
        <v>68.63</v>
      </c>
      <c r="F37" s="19">
        <v>72.97</v>
      </c>
      <c r="G37" s="19">
        <v>69.39</v>
      </c>
      <c r="H37" s="18">
        <v>5994</v>
      </c>
      <c r="I37" s="18">
        <v>4726</v>
      </c>
      <c r="J37" s="18">
        <v>5772</v>
      </c>
      <c r="K37" s="20"/>
      <c r="L37" s="20"/>
      <c r="M37" s="7"/>
    </row>
    <row r="38" spans="1:13" ht="11.25" customHeight="1" x14ac:dyDescent="0.15">
      <c r="A38" s="17">
        <v>27</v>
      </c>
      <c r="B38" s="18">
        <v>18472</v>
      </c>
      <c r="C38" s="18">
        <v>5427</v>
      </c>
      <c r="D38" s="18">
        <v>23899</v>
      </c>
      <c r="E38" s="19">
        <v>68.180000000000007</v>
      </c>
      <c r="F38" s="19">
        <v>73.48</v>
      </c>
      <c r="G38" s="19">
        <v>69.38</v>
      </c>
      <c r="H38" s="18">
        <v>6732</v>
      </c>
      <c r="I38" s="18">
        <v>4564</v>
      </c>
      <c r="J38" s="18">
        <v>6240</v>
      </c>
      <c r="K38" s="20"/>
      <c r="L38" s="20"/>
      <c r="M38" s="7"/>
    </row>
    <row r="39" spans="1:13" ht="11.25" customHeight="1" x14ac:dyDescent="0.15">
      <c r="A39" s="17">
        <v>28</v>
      </c>
      <c r="B39" s="18">
        <v>14764</v>
      </c>
      <c r="C39" s="18">
        <v>4069</v>
      </c>
      <c r="D39" s="18">
        <v>18833</v>
      </c>
      <c r="E39" s="19">
        <v>65.97</v>
      </c>
      <c r="F39" s="19">
        <v>71.959999999999994</v>
      </c>
      <c r="G39" s="19">
        <v>67.260000000000005</v>
      </c>
      <c r="H39" s="18">
        <v>6629</v>
      </c>
      <c r="I39" s="18">
        <v>4985</v>
      </c>
      <c r="J39" s="18">
        <v>6274</v>
      </c>
      <c r="K39" s="20"/>
      <c r="L39" s="20"/>
      <c r="M39" s="7"/>
    </row>
    <row r="40" spans="1:13" ht="11.25" customHeight="1" x14ac:dyDescent="0.15">
      <c r="A40" s="17">
        <v>29</v>
      </c>
      <c r="B40" s="18">
        <v>16017</v>
      </c>
      <c r="C40" s="18">
        <v>4016</v>
      </c>
      <c r="D40" s="18">
        <v>20033</v>
      </c>
      <c r="E40" s="19">
        <v>65.459999999999994</v>
      </c>
      <c r="F40" s="19">
        <v>70.97</v>
      </c>
      <c r="G40" s="19">
        <v>66.56</v>
      </c>
      <c r="H40" s="18">
        <v>7089</v>
      </c>
      <c r="I40" s="18">
        <v>5054</v>
      </c>
      <c r="J40" s="18">
        <v>6681</v>
      </c>
      <c r="K40" s="20"/>
      <c r="L40" s="20"/>
      <c r="M40" s="7"/>
    </row>
    <row r="41" spans="1:13" ht="11.25" customHeight="1" x14ac:dyDescent="0.15">
      <c r="A41" s="23">
        <v>30</v>
      </c>
      <c r="B41" s="18">
        <v>15957</v>
      </c>
      <c r="C41" s="18">
        <v>3666</v>
      </c>
      <c r="D41" s="18">
        <v>19623</v>
      </c>
      <c r="E41" s="19">
        <v>62.78</v>
      </c>
      <c r="F41" s="19">
        <v>70.28</v>
      </c>
      <c r="G41" s="19">
        <v>64.180000000000007</v>
      </c>
      <c r="H41" s="18">
        <v>7142</v>
      </c>
      <c r="I41" s="18">
        <v>5235</v>
      </c>
      <c r="J41" s="18">
        <v>6785</v>
      </c>
      <c r="K41" s="20"/>
      <c r="L41" s="20"/>
      <c r="M41" s="7"/>
    </row>
    <row r="42" spans="1:13" s="29" customFormat="1" ht="11.25" customHeight="1" x14ac:dyDescent="0.15">
      <c r="A42" s="24">
        <v>31</v>
      </c>
      <c r="B42" s="25">
        <v>13737</v>
      </c>
      <c r="C42" s="25">
        <v>2537</v>
      </c>
      <c r="D42" s="25">
        <v>16274</v>
      </c>
      <c r="E42" s="26">
        <v>64.89</v>
      </c>
      <c r="F42" s="26">
        <v>69.209999999999994</v>
      </c>
      <c r="G42" s="26">
        <v>65.56</v>
      </c>
      <c r="H42" s="25">
        <v>7286</v>
      </c>
      <c r="I42" s="25">
        <v>5487</v>
      </c>
      <c r="J42" s="25">
        <v>7006</v>
      </c>
      <c r="K42" s="27"/>
      <c r="L42" s="27"/>
      <c r="M42" s="28"/>
    </row>
    <row r="43" spans="1:13" ht="12.75" customHeight="1" x14ac:dyDescent="0.15">
      <c r="A43" s="30" t="s">
        <v>18</v>
      </c>
      <c r="B43" s="20"/>
      <c r="C43" s="20"/>
      <c r="D43" s="20"/>
      <c r="E43" s="31"/>
      <c r="F43" s="31"/>
      <c r="G43" s="31"/>
      <c r="H43" s="20"/>
      <c r="I43" s="20"/>
      <c r="J43" s="20"/>
      <c r="K43" s="20"/>
      <c r="L43" s="20"/>
      <c r="M43" s="7"/>
    </row>
    <row r="44" spans="1:13" ht="11.25" customHeight="1" x14ac:dyDescent="0.1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56" spans="2:12" x14ac:dyDescent="0.15"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</row>
    <row r="57" spans="2:12" x14ac:dyDescent="0.15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</row>
    <row r="58" spans="2:12" x14ac:dyDescent="0.15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</row>
    <row r="59" spans="2:12" x14ac:dyDescent="0.15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</row>
    <row r="60" spans="2:12" x14ac:dyDescent="0.15"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</row>
    <row r="61" spans="2:12" x14ac:dyDescent="0.15"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</row>
    <row r="62" spans="2:12" x14ac:dyDescent="0.15"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</row>
    <row r="63" spans="2:12" x14ac:dyDescent="0.15"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</row>
    <row r="64" spans="2:12" x14ac:dyDescent="0.15"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</row>
    <row r="65" spans="2:12" x14ac:dyDescent="0.15"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</row>
    <row r="66" spans="2:12" x14ac:dyDescent="0.15"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</row>
  </sheetData>
  <mergeCells count="4">
    <mergeCell ref="C3:D3"/>
    <mergeCell ref="B4:D4"/>
    <mergeCell ref="E4:G4"/>
    <mergeCell ref="H4:J4"/>
  </mergeCells>
  <phoneticPr fontId="2"/>
  <printOptions horizontalCentered="1" gridLinesSet="0"/>
  <pageMargins left="0.78740157480314965" right="0.78740157480314965" top="0.98425196850393704" bottom="0.98425196850393704" header="0.51181102362204722" footer="0.51181102362204722"/>
  <pageSetup paperSize="9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showGridLines="0" workbookViewId="0">
      <pane xSplit="1" ySplit="6" topLeftCell="B19" activePane="bottomRight" state="frozen"/>
      <selection activeCell="F44" sqref="F44"/>
      <selection pane="topRight" activeCell="F44" sqref="F44"/>
      <selection pane="bottomLeft" activeCell="F44" sqref="F44"/>
      <selection pane="bottomRight" activeCell="F44" sqref="F44"/>
    </sheetView>
  </sheetViews>
  <sheetFormatPr defaultRowHeight="12" x14ac:dyDescent="0.15"/>
  <cols>
    <col min="1" max="1" width="5.6640625" customWidth="1"/>
    <col min="2" max="10" width="9.6640625" customWidth="1"/>
    <col min="11" max="11" width="0.5546875" customWidth="1"/>
  </cols>
  <sheetData>
    <row r="1" spans="1:12" ht="14.4" x14ac:dyDescent="0.15">
      <c r="A1" s="1" t="s">
        <v>0</v>
      </c>
    </row>
    <row r="2" spans="1:12" ht="12.75" customHeight="1" x14ac:dyDescent="0.15"/>
    <row r="3" spans="1:12" ht="12.75" customHeight="1" x14ac:dyDescent="0.15">
      <c r="A3" s="33"/>
      <c r="B3" s="33"/>
      <c r="C3" s="53" t="s">
        <v>19</v>
      </c>
      <c r="D3" s="53"/>
      <c r="E3" s="33"/>
      <c r="F3" s="33"/>
      <c r="G3" s="34" t="s">
        <v>20</v>
      </c>
      <c r="H3" s="33"/>
      <c r="I3" s="33"/>
      <c r="J3" s="2" t="s">
        <v>21</v>
      </c>
    </row>
    <row r="4" spans="1:12" ht="11.25" customHeight="1" x14ac:dyDescent="0.15">
      <c r="A4" s="35"/>
      <c r="B4" s="36" t="s">
        <v>22</v>
      </c>
      <c r="C4" s="36"/>
      <c r="D4" s="36"/>
      <c r="E4" s="36" t="s">
        <v>23</v>
      </c>
      <c r="F4" s="36"/>
      <c r="G4" s="36"/>
      <c r="H4" s="36" t="s">
        <v>24</v>
      </c>
      <c r="I4" s="36"/>
      <c r="J4" s="36"/>
      <c r="K4" s="7"/>
    </row>
    <row r="5" spans="1:12" ht="11.25" customHeight="1" x14ac:dyDescent="0.15">
      <c r="A5" s="37" t="s">
        <v>7</v>
      </c>
      <c r="B5" s="38" t="s">
        <v>8</v>
      </c>
      <c r="C5" s="38" t="s">
        <v>9</v>
      </c>
      <c r="D5" s="38" t="s">
        <v>10</v>
      </c>
      <c r="E5" s="38" t="s">
        <v>8</v>
      </c>
      <c r="F5" s="38" t="s">
        <v>9</v>
      </c>
      <c r="G5" s="38" t="s">
        <v>10</v>
      </c>
      <c r="H5" s="38" t="s">
        <v>8</v>
      </c>
      <c r="I5" s="38" t="s">
        <v>9</v>
      </c>
      <c r="J5" s="38" t="s">
        <v>10</v>
      </c>
      <c r="K5" s="7"/>
    </row>
    <row r="6" spans="1:12" ht="11.25" customHeight="1" x14ac:dyDescent="0.15">
      <c r="A6" s="39">
        <v>58</v>
      </c>
      <c r="B6" s="40">
        <v>-3.3</v>
      </c>
      <c r="C6" s="40">
        <v>2.1</v>
      </c>
      <c r="D6" s="40">
        <v>-3</v>
      </c>
      <c r="E6" s="41">
        <v>53.2</v>
      </c>
      <c r="F6" s="41">
        <v>43.6</v>
      </c>
      <c r="G6" s="41">
        <v>51.4</v>
      </c>
      <c r="H6" s="40">
        <v>0.6</v>
      </c>
      <c r="I6" s="40">
        <v>0.5</v>
      </c>
      <c r="J6" s="40">
        <v>-1</v>
      </c>
    </row>
    <row r="7" spans="1:12" ht="11.25" customHeight="1" x14ac:dyDescent="0.15">
      <c r="A7" s="39">
        <v>59</v>
      </c>
      <c r="B7" s="40">
        <v>3.7</v>
      </c>
      <c r="C7" s="40">
        <v>-2.6</v>
      </c>
      <c r="D7" s="40">
        <v>2.7</v>
      </c>
      <c r="E7" s="41">
        <v>50.9</v>
      </c>
      <c r="F7" s="41">
        <v>40.799999999999997</v>
      </c>
      <c r="G7" s="41">
        <v>49.1</v>
      </c>
      <c r="H7" s="40">
        <v>-4.3233082706766917</v>
      </c>
      <c r="I7" s="40">
        <v>-6.4220183486238529</v>
      </c>
      <c r="J7" s="40">
        <v>-4.4747081712062258</v>
      </c>
      <c r="K7" s="7"/>
      <c r="L7" s="42"/>
    </row>
    <row r="8" spans="1:12" ht="11.25" customHeight="1" x14ac:dyDescent="0.15">
      <c r="A8" s="39">
        <v>60</v>
      </c>
      <c r="B8" s="40">
        <v>9.9</v>
      </c>
      <c r="C8" s="40">
        <v>1.1000000000000001</v>
      </c>
      <c r="D8" s="40">
        <v>7.9</v>
      </c>
      <c r="E8" s="41">
        <v>53.6</v>
      </c>
      <c r="F8" s="41">
        <v>41.4</v>
      </c>
      <c r="G8" s="41">
        <v>51.1</v>
      </c>
      <c r="H8" s="40">
        <v>5.3045186640471513</v>
      </c>
      <c r="I8" s="40">
        <v>1.4705882352941178</v>
      </c>
      <c r="J8" s="40">
        <v>4.0733197556008145</v>
      </c>
      <c r="K8" s="7"/>
      <c r="L8" s="42"/>
    </row>
    <row r="9" spans="1:12" ht="11.25" customHeight="1" x14ac:dyDescent="0.15">
      <c r="A9" s="39">
        <v>61</v>
      </c>
      <c r="B9" s="40">
        <v>9.8000000000000007</v>
      </c>
      <c r="C9" s="40">
        <v>6.6</v>
      </c>
      <c r="D9" s="40">
        <v>9.5</v>
      </c>
      <c r="E9" s="41">
        <v>55.8</v>
      </c>
      <c r="F9" s="41">
        <v>42.4</v>
      </c>
      <c r="G9" s="41">
        <v>53.2</v>
      </c>
      <c r="H9" s="40">
        <v>4.1044776119402986</v>
      </c>
      <c r="I9" s="40">
        <v>2.4154589371980677</v>
      </c>
      <c r="J9" s="40">
        <v>4.1095890410958908</v>
      </c>
      <c r="K9" s="7"/>
      <c r="L9" s="42"/>
    </row>
    <row r="10" spans="1:12" ht="11.25" customHeight="1" x14ac:dyDescent="0.15">
      <c r="A10" s="39">
        <v>62</v>
      </c>
      <c r="B10" s="40">
        <v>44.6</v>
      </c>
      <c r="C10" s="40">
        <v>24.5</v>
      </c>
      <c r="D10" s="40">
        <v>39.5</v>
      </c>
      <c r="E10" s="41">
        <v>88.1</v>
      </c>
      <c r="F10" s="41">
        <v>53.3</v>
      </c>
      <c r="G10" s="41">
        <v>79.099999999999994</v>
      </c>
      <c r="H10" s="40">
        <v>57.88530465949821</v>
      </c>
      <c r="I10" s="40">
        <v>25.70754716981132</v>
      </c>
      <c r="J10" s="40">
        <v>48.684210526315788</v>
      </c>
      <c r="K10" s="7"/>
      <c r="L10" s="42"/>
    </row>
    <row r="11" spans="1:12" ht="11.25" customHeight="1" x14ac:dyDescent="0.15">
      <c r="A11" s="39">
        <v>63</v>
      </c>
      <c r="B11" s="40">
        <v>49.9</v>
      </c>
      <c r="C11" s="40">
        <v>54.5</v>
      </c>
      <c r="D11" s="40">
        <v>48.1</v>
      </c>
      <c r="E11" s="41">
        <v>125.6</v>
      </c>
      <c r="F11" s="41">
        <v>67.3</v>
      </c>
      <c r="G11" s="41">
        <v>104.9</v>
      </c>
      <c r="H11" s="40">
        <v>42.565266742338252</v>
      </c>
      <c r="I11" s="40">
        <v>26.266416510318951</v>
      </c>
      <c r="J11" s="40">
        <v>32.616940581542352</v>
      </c>
      <c r="K11" s="7"/>
      <c r="L11" s="42"/>
    </row>
    <row r="12" spans="1:12" ht="11.25" customHeight="1" x14ac:dyDescent="0.15">
      <c r="A12" s="39" t="s">
        <v>11</v>
      </c>
      <c r="B12" s="40">
        <v>13.1</v>
      </c>
      <c r="C12" s="40">
        <v>-1.5</v>
      </c>
      <c r="D12" s="40">
        <v>11</v>
      </c>
      <c r="E12" s="41">
        <v>143.80000000000001</v>
      </c>
      <c r="F12" s="41">
        <v>86</v>
      </c>
      <c r="G12" s="41">
        <v>128</v>
      </c>
      <c r="H12" s="40">
        <v>14.490445859872612</v>
      </c>
      <c r="I12" s="40">
        <v>27.786032689450224</v>
      </c>
      <c r="J12" s="40">
        <v>22.020972354623449</v>
      </c>
      <c r="K12" s="7"/>
      <c r="L12" s="42"/>
    </row>
    <row r="13" spans="1:12" ht="11.25" customHeight="1" x14ac:dyDescent="0.15">
      <c r="A13" s="43">
        <v>2</v>
      </c>
      <c r="B13" s="40">
        <v>4.4000000000000004</v>
      </c>
      <c r="C13" s="40">
        <v>19.600000000000001</v>
      </c>
      <c r="D13" s="40">
        <v>5.9</v>
      </c>
      <c r="E13" s="41">
        <v>152.69999999999999</v>
      </c>
      <c r="F13" s="41">
        <v>104</v>
      </c>
      <c r="G13" s="41">
        <v>137.30000000000001</v>
      </c>
      <c r="H13" s="40">
        <v>6.1891515994436714</v>
      </c>
      <c r="I13" s="40">
        <v>20.930232558139537</v>
      </c>
      <c r="J13" s="40">
        <v>7.265625</v>
      </c>
      <c r="K13" s="7"/>
      <c r="L13" s="42"/>
    </row>
    <row r="14" spans="1:12" ht="11.25" customHeight="1" x14ac:dyDescent="0.15">
      <c r="A14" s="43">
        <v>3</v>
      </c>
      <c r="B14" s="40">
        <v>2.2000000000000002</v>
      </c>
      <c r="C14" s="40">
        <v>-1</v>
      </c>
      <c r="D14" s="40">
        <v>1.1000000000000001</v>
      </c>
      <c r="E14" s="41">
        <v>155.30000000000001</v>
      </c>
      <c r="F14" s="41">
        <v>97.6</v>
      </c>
      <c r="G14" s="41">
        <v>135.69999999999999</v>
      </c>
      <c r="H14" s="40">
        <v>1.7026850032743943</v>
      </c>
      <c r="I14" s="40">
        <v>-6.1538461538461542</v>
      </c>
      <c r="J14" s="40">
        <v>-1.1653313911143481</v>
      </c>
      <c r="K14" s="7"/>
      <c r="L14" s="42"/>
    </row>
    <row r="15" spans="1:12" ht="11.25" customHeight="1" x14ac:dyDescent="0.15">
      <c r="A15" s="43">
        <v>4</v>
      </c>
      <c r="B15" s="40">
        <v>-19.899999999999999</v>
      </c>
      <c r="C15" s="40">
        <v>-20.3</v>
      </c>
      <c r="D15" s="40">
        <v>-18.5</v>
      </c>
      <c r="E15" s="41">
        <v>124.2</v>
      </c>
      <c r="F15" s="41">
        <v>81.400000000000006</v>
      </c>
      <c r="G15" s="41">
        <v>112.6</v>
      </c>
      <c r="H15" s="40">
        <v>-20.025756600128783</v>
      </c>
      <c r="I15" s="40">
        <v>-16.598360655737704</v>
      </c>
      <c r="J15" s="40">
        <v>-17.022844509948417</v>
      </c>
      <c r="K15" s="7"/>
      <c r="L15" s="42"/>
    </row>
    <row r="16" spans="1:12" ht="11.25" customHeight="1" x14ac:dyDescent="0.15">
      <c r="A16" s="43">
        <v>5</v>
      </c>
      <c r="B16" s="40">
        <v>-23</v>
      </c>
      <c r="C16" s="40">
        <v>-2.7</v>
      </c>
      <c r="D16" s="40">
        <v>-19.2</v>
      </c>
      <c r="E16" s="41">
        <v>94.5</v>
      </c>
      <c r="F16" s="41">
        <v>76.900000000000006</v>
      </c>
      <c r="G16" s="41">
        <v>89.2</v>
      </c>
      <c r="H16" s="40">
        <v>-23.913043478260871</v>
      </c>
      <c r="I16" s="40">
        <v>-5.5282555282555279</v>
      </c>
      <c r="J16" s="40">
        <v>-20.78152753108348</v>
      </c>
      <c r="K16" s="7"/>
      <c r="L16" s="42"/>
    </row>
    <row r="17" spans="1:12" ht="11.25" customHeight="1" x14ac:dyDescent="0.15">
      <c r="A17" s="43">
        <v>6</v>
      </c>
      <c r="B17" s="40">
        <v>-2.6946107784431139</v>
      </c>
      <c r="C17" s="40">
        <v>-1.9487396737979241</v>
      </c>
      <c r="D17" s="40">
        <v>-2.2999999999999998</v>
      </c>
      <c r="E17" s="41">
        <v>85.8</v>
      </c>
      <c r="F17" s="41">
        <v>73.099999999999994</v>
      </c>
      <c r="G17" s="41">
        <v>82.4</v>
      </c>
      <c r="H17" s="40">
        <v>-9.2063492063492056</v>
      </c>
      <c r="I17" s="40">
        <v>-4.9414824447334205</v>
      </c>
      <c r="J17" s="40">
        <v>-7.6</v>
      </c>
      <c r="K17" s="7"/>
      <c r="L17" s="42"/>
    </row>
    <row r="18" spans="1:12" ht="11.25" customHeight="1" x14ac:dyDescent="0.15">
      <c r="A18" s="43">
        <v>7</v>
      </c>
      <c r="B18" s="41">
        <v>-10.3</v>
      </c>
      <c r="C18" s="41">
        <v>-5.1847051198963063</v>
      </c>
      <c r="D18" s="41">
        <v>-9.1999999999999993</v>
      </c>
      <c r="E18" s="41">
        <v>74.099999999999994</v>
      </c>
      <c r="F18" s="41">
        <v>65.7</v>
      </c>
      <c r="G18" s="41">
        <v>71.5</v>
      </c>
      <c r="H18" s="41">
        <v>-13.636363636363637</v>
      </c>
      <c r="I18" s="41">
        <v>-10.12311901504788</v>
      </c>
      <c r="J18" s="41">
        <v>-13.228155339805825</v>
      </c>
      <c r="K18" s="7"/>
      <c r="L18" s="42"/>
    </row>
    <row r="19" spans="1:12" ht="11.25" customHeight="1" x14ac:dyDescent="0.15">
      <c r="A19" s="43">
        <v>8</v>
      </c>
      <c r="B19" s="41">
        <v>4.8</v>
      </c>
      <c r="C19" s="41">
        <v>-0.1</v>
      </c>
      <c r="D19" s="41">
        <v>3.9</v>
      </c>
      <c r="E19" s="41">
        <v>74.5</v>
      </c>
      <c r="F19" s="41">
        <v>61.8</v>
      </c>
      <c r="G19" s="41">
        <v>71.099999999999994</v>
      </c>
      <c r="H19" s="41">
        <v>0.53981106612685559</v>
      </c>
      <c r="I19" s="41">
        <v>-5.9</v>
      </c>
      <c r="J19" s="41">
        <v>-0.6</v>
      </c>
      <c r="K19" s="7"/>
      <c r="L19" s="42"/>
    </row>
    <row r="20" spans="1:12" ht="11.25" customHeight="1" x14ac:dyDescent="0.15">
      <c r="A20" s="43">
        <v>9</v>
      </c>
      <c r="B20" s="41">
        <v>5.0999999999999996</v>
      </c>
      <c r="C20" s="41">
        <v>-2.2000000000000002</v>
      </c>
      <c r="D20" s="41">
        <v>3.3</v>
      </c>
      <c r="E20" s="41">
        <v>77.599999999999994</v>
      </c>
      <c r="F20" s="41">
        <v>60.4</v>
      </c>
      <c r="G20" s="41">
        <v>72.900000000000006</v>
      </c>
      <c r="H20" s="41">
        <v>4.1610738255033555</v>
      </c>
      <c r="I20" s="41">
        <v>-2.2999999999999998</v>
      </c>
      <c r="J20" s="41">
        <v>2.5</v>
      </c>
      <c r="K20" s="7"/>
      <c r="L20" s="42"/>
    </row>
    <row r="21" spans="1:12" ht="11.25" customHeight="1" x14ac:dyDescent="0.15">
      <c r="A21" s="43">
        <v>10</v>
      </c>
      <c r="B21" s="41">
        <v>-6.1952074810052604</v>
      </c>
      <c r="C21" s="41">
        <v>-2.5186567164179103</v>
      </c>
      <c r="D21" s="41">
        <v>-5.1860890787065284</v>
      </c>
      <c r="E21" s="41">
        <v>72.3</v>
      </c>
      <c r="F21" s="41">
        <v>57.7</v>
      </c>
      <c r="G21" s="41">
        <v>68.599999999999994</v>
      </c>
      <c r="H21" s="41">
        <v>-6.8298969072164946</v>
      </c>
      <c r="I21" s="41">
        <v>-4.4701986754966887</v>
      </c>
      <c r="J21" s="41">
        <v>-5.8984910836762685</v>
      </c>
      <c r="K21" s="7"/>
      <c r="L21" s="42"/>
    </row>
    <row r="22" spans="1:12" ht="11.25" customHeight="1" x14ac:dyDescent="0.15">
      <c r="A22" s="43">
        <v>11</v>
      </c>
      <c r="B22" s="41">
        <v>-1.9106957424714435</v>
      </c>
      <c r="C22" s="41">
        <v>-1.3157894736842106</v>
      </c>
      <c r="D22" s="41">
        <v>-1.5658515658515659</v>
      </c>
      <c r="E22" s="41">
        <v>69.846199339999998</v>
      </c>
      <c r="F22" s="41">
        <v>56.5</v>
      </c>
      <c r="G22" s="41">
        <v>66.7</v>
      </c>
      <c r="H22" s="41">
        <v>-3.4578146611341634</v>
      </c>
      <c r="I22" s="41">
        <v>-2.0797227036395149</v>
      </c>
      <c r="J22" s="41">
        <v>-2.7696793002915454</v>
      </c>
      <c r="K22" s="7"/>
      <c r="L22" s="42"/>
    </row>
    <row r="23" spans="1:12" ht="11.25" customHeight="1" x14ac:dyDescent="0.15">
      <c r="A23" s="43">
        <v>12</v>
      </c>
      <c r="B23" s="41">
        <v>-1.9267414778742276</v>
      </c>
      <c r="C23" s="41">
        <v>-3.8545454545454549</v>
      </c>
      <c r="D23" s="41">
        <v>-2.3316626716060163</v>
      </c>
      <c r="E23" s="41">
        <v>66</v>
      </c>
      <c r="F23" s="41">
        <v>51.1</v>
      </c>
      <c r="G23" s="41">
        <v>62.4</v>
      </c>
      <c r="H23" s="41">
        <v>-5.444126074498568</v>
      </c>
      <c r="I23" s="41">
        <v>-9.557522123893806</v>
      </c>
      <c r="J23" s="41">
        <v>-6.4467766116941538</v>
      </c>
      <c r="K23" s="7"/>
    </row>
    <row r="24" spans="1:12" ht="11.25" customHeight="1" x14ac:dyDescent="0.15">
      <c r="A24" s="43">
        <v>13</v>
      </c>
      <c r="B24" s="41">
        <v>1.9645941278065626</v>
      </c>
      <c r="C24" s="41">
        <v>-3.3030761472516379</v>
      </c>
      <c r="D24" s="41">
        <v>0.78090138331101677</v>
      </c>
      <c r="E24" s="41">
        <v>65.400000000000006</v>
      </c>
      <c r="F24" s="41">
        <v>48.1</v>
      </c>
      <c r="G24" s="41">
        <v>61</v>
      </c>
      <c r="H24" s="41">
        <v>-0.90909090909090906</v>
      </c>
      <c r="I24" s="41">
        <v>-5.8708414872798436</v>
      </c>
      <c r="J24" s="41">
        <v>-2.2435897435897436</v>
      </c>
      <c r="K24" s="7"/>
    </row>
    <row r="25" spans="1:12" ht="11.25" customHeight="1" x14ac:dyDescent="0.15">
      <c r="A25" s="43">
        <v>14</v>
      </c>
      <c r="B25" s="41">
        <v>-1.2068600465805601</v>
      </c>
      <c r="C25" s="41">
        <v>1.1212516297262054</v>
      </c>
      <c r="D25" s="41">
        <v>-1.1733451405800288</v>
      </c>
      <c r="E25" s="41">
        <v>63.8</v>
      </c>
      <c r="F25" s="41">
        <v>47</v>
      </c>
      <c r="G25" s="41">
        <v>59.1</v>
      </c>
      <c r="H25" s="41">
        <v>-2.4464831804281344</v>
      </c>
      <c r="I25" s="41">
        <v>-2.2869022869022873</v>
      </c>
      <c r="J25" s="41">
        <v>-3.1147540983606561</v>
      </c>
      <c r="K25" s="7"/>
    </row>
    <row r="26" spans="1:12" ht="11.25" customHeight="1" x14ac:dyDescent="0.15">
      <c r="A26" s="43">
        <v>15</v>
      </c>
      <c r="B26" s="41">
        <v>-1.4359194170595835</v>
      </c>
      <c r="C26" s="41">
        <v>-2.372356884992266</v>
      </c>
      <c r="D26" s="41">
        <v>-1.0752688172043001</v>
      </c>
      <c r="E26" s="41">
        <v>67.5</v>
      </c>
      <c r="F26" s="41">
        <v>47.1</v>
      </c>
      <c r="G26" s="41">
        <v>62.3</v>
      </c>
      <c r="H26" s="41">
        <v>5.7993730407523509</v>
      </c>
      <c r="I26" s="41">
        <v>0.21276595744680851</v>
      </c>
      <c r="J26" s="41">
        <v>5.4145516074450084</v>
      </c>
      <c r="K26" s="7"/>
    </row>
    <row r="27" spans="1:12" ht="11.25" customHeight="1" x14ac:dyDescent="0.15">
      <c r="A27" s="43">
        <v>16</v>
      </c>
      <c r="B27" s="41">
        <v>1.3916068710589258</v>
      </c>
      <c r="C27" s="41">
        <v>0.89804543053353392</v>
      </c>
      <c r="D27" s="41">
        <v>2.2418478260869623</v>
      </c>
      <c r="E27" s="41">
        <v>67</v>
      </c>
      <c r="F27" s="41">
        <v>48.7</v>
      </c>
      <c r="G27" s="41">
        <v>63.5</v>
      </c>
      <c r="H27" s="41">
        <v>-0.74074074074074081</v>
      </c>
      <c r="I27" s="41">
        <v>3.397027600849257</v>
      </c>
      <c r="J27" s="41">
        <v>1.9261637239165328</v>
      </c>
      <c r="K27" s="7"/>
    </row>
    <row r="28" spans="1:12" ht="11.25" customHeight="1" x14ac:dyDescent="0.15">
      <c r="A28" s="43">
        <v>17</v>
      </c>
      <c r="B28" s="41">
        <v>5.5114733004503647</v>
      </c>
      <c r="C28" s="41">
        <v>0.36649214659685292</v>
      </c>
      <c r="D28" s="41">
        <v>3.588039867109627</v>
      </c>
      <c r="E28" s="41">
        <v>68.5</v>
      </c>
      <c r="F28" s="41">
        <v>49.5</v>
      </c>
      <c r="G28" s="41">
        <v>64</v>
      </c>
      <c r="H28" s="41">
        <v>2.2388059701492535</v>
      </c>
      <c r="I28" s="41">
        <v>1.6427104722792609</v>
      </c>
      <c r="J28" s="41">
        <v>0.78740157480314954</v>
      </c>
      <c r="K28" s="7"/>
    </row>
    <row r="29" spans="1:12" ht="11.25" customHeight="1" x14ac:dyDescent="0.15">
      <c r="A29" s="43">
        <v>18</v>
      </c>
      <c r="B29" s="41">
        <v>4.654471544715455</v>
      </c>
      <c r="C29" s="41">
        <v>2.5560772039645352</v>
      </c>
      <c r="D29" s="41">
        <v>4.1479580927945348</v>
      </c>
      <c r="E29" s="41">
        <v>71.5</v>
      </c>
      <c r="F29" s="41">
        <v>51.4</v>
      </c>
      <c r="G29" s="41">
        <v>66.7</v>
      </c>
      <c r="H29" s="41">
        <v>4.3795620437956204</v>
      </c>
      <c r="I29" s="41">
        <v>3.8383838383838382</v>
      </c>
      <c r="J29" s="41">
        <v>4.21875</v>
      </c>
      <c r="K29" s="7"/>
    </row>
    <row r="30" spans="1:12" ht="11.25" customHeight="1" x14ac:dyDescent="0.15">
      <c r="A30" s="43">
        <v>19</v>
      </c>
      <c r="B30" s="41">
        <v>18.858030685570014</v>
      </c>
      <c r="C30" s="41">
        <v>8.4181078331637913</v>
      </c>
      <c r="D30" s="41">
        <v>13.508519811127083</v>
      </c>
      <c r="E30" s="41">
        <v>85.6</v>
      </c>
      <c r="F30" s="41">
        <v>56</v>
      </c>
      <c r="G30" s="41">
        <v>75.8</v>
      </c>
      <c r="H30" s="41">
        <v>19.72027972027972</v>
      </c>
      <c r="I30" s="41">
        <v>8.9494163424124515</v>
      </c>
      <c r="J30" s="41">
        <v>13.643178410794601</v>
      </c>
      <c r="K30" s="7"/>
    </row>
    <row r="31" spans="1:12" ht="11.25" customHeight="1" x14ac:dyDescent="0.15">
      <c r="A31" s="43">
        <v>20</v>
      </c>
      <c r="B31" s="41">
        <v>-3.0718954248366015</v>
      </c>
      <c r="C31" s="41">
        <v>9.5003518648838927</v>
      </c>
      <c r="D31" s="41">
        <v>2.2969795623078326</v>
      </c>
      <c r="E31" s="41">
        <v>85.3</v>
      </c>
      <c r="F31" s="41">
        <v>61.9</v>
      </c>
      <c r="G31" s="41">
        <v>79.900000000000006</v>
      </c>
      <c r="H31" s="41">
        <v>-0.35046728971962615</v>
      </c>
      <c r="I31" s="41">
        <v>10.535714285714286</v>
      </c>
      <c r="J31" s="41">
        <v>5.4089709762532978</v>
      </c>
      <c r="K31" s="7"/>
    </row>
    <row r="32" spans="1:12" ht="11.25" customHeight="1" x14ac:dyDescent="0.15">
      <c r="A32" s="43">
        <v>21</v>
      </c>
      <c r="B32" s="40">
        <v>-12.508428860418075</v>
      </c>
      <c r="C32" s="40">
        <v>-7.1336760925449827</v>
      </c>
      <c r="D32" s="40">
        <v>-10.767326732673265</v>
      </c>
      <c r="E32" s="40">
        <v>79.8</v>
      </c>
      <c r="F32" s="40">
        <v>58.4</v>
      </c>
      <c r="G32" s="40">
        <v>75.8</v>
      </c>
      <c r="H32" s="40">
        <v>-6.4478311840562741</v>
      </c>
      <c r="I32" s="40">
        <v>-5.6542810985460434</v>
      </c>
      <c r="J32" s="40">
        <v>-5.1314142678347991</v>
      </c>
      <c r="K32" s="7"/>
    </row>
    <row r="33" spans="1:12" ht="11.25" customHeight="1" x14ac:dyDescent="0.15">
      <c r="A33" s="43">
        <v>22</v>
      </c>
      <c r="B33" s="40">
        <v>5.9152215799614716</v>
      </c>
      <c r="C33" s="40">
        <v>3.2064590542099092</v>
      </c>
      <c r="D33" s="40">
        <v>5.983752724390734</v>
      </c>
      <c r="E33" s="40">
        <v>82.9</v>
      </c>
      <c r="F33" s="40">
        <v>59.7</v>
      </c>
      <c r="G33" s="40">
        <v>79.2</v>
      </c>
      <c r="H33" s="40">
        <v>3.8847117794486241</v>
      </c>
      <c r="I33" s="40">
        <v>2.2260273972602773</v>
      </c>
      <c r="J33" s="40">
        <v>4.4854881266490843</v>
      </c>
      <c r="K33" s="7"/>
    </row>
    <row r="34" spans="1:12" ht="11.25" customHeight="1" x14ac:dyDescent="0.15">
      <c r="A34" s="9">
        <v>23</v>
      </c>
      <c r="B34" s="44">
        <f>(5339-5497)/5497*100</f>
        <v>-2.8742950700382028</v>
      </c>
      <c r="C34" s="44">
        <f>(4152-4474)/4474*100</f>
        <v>-7.1971390254805545</v>
      </c>
      <c r="D34" s="44">
        <f>(5125-5349)/5349*100</f>
        <v>-4.1876986352589265</v>
      </c>
      <c r="E34" s="44">
        <v>81.099999999999994</v>
      </c>
      <c r="F34" s="44">
        <v>55.4</v>
      </c>
      <c r="G34" s="44">
        <v>75.900000000000006</v>
      </c>
      <c r="H34" s="44">
        <f>(81.1-82.9)/82.9*100</f>
        <v>-2.1712907117008582</v>
      </c>
      <c r="I34" s="44">
        <f>(55.4-59.7)/59.7*100</f>
        <v>-7.2026800670016824</v>
      </c>
      <c r="J34" s="44">
        <f>(75.9-79.2)/79.2*100</f>
        <v>-4.1666666666666625</v>
      </c>
    </row>
    <row r="35" spans="1:12" ht="11.25" customHeight="1" x14ac:dyDescent="0.15">
      <c r="A35" s="9">
        <v>24</v>
      </c>
      <c r="B35" s="44">
        <f>(5283-5339)/5339*100</f>
        <v>-1.0488855590934631</v>
      </c>
      <c r="C35" s="44">
        <f>(4318-4152)/4152*100</f>
        <v>3.9980732177263971</v>
      </c>
      <c r="D35" s="44">
        <f>(5090-5125)/5125*100</f>
        <v>-0.68292682926829273</v>
      </c>
      <c r="E35" s="44">
        <v>80.099999999999994</v>
      </c>
      <c r="F35" s="44">
        <v>58</v>
      </c>
      <c r="G35" s="44">
        <v>75.2</v>
      </c>
      <c r="H35" s="44">
        <f>(80.1-81.1)/81.1*100</f>
        <v>-1.2330456226880395</v>
      </c>
      <c r="I35" s="44">
        <f>(58-55.4)/55.4*100</f>
        <v>4.6931407942238295</v>
      </c>
      <c r="J35" s="44">
        <f>(75.2-75.9)/75.9*100</f>
        <v>-0.92226613965744764</v>
      </c>
    </row>
    <row r="36" spans="1:12" ht="11.25" customHeight="1" x14ac:dyDescent="0.15">
      <c r="A36" s="9">
        <v>25</v>
      </c>
      <c r="B36" s="44">
        <f>(5853-5283)/5283*100</f>
        <v>10.789324247586599</v>
      </c>
      <c r="C36" s="44">
        <f>(4238-4318)/4318*100</f>
        <v>-1.8527095877721167</v>
      </c>
      <c r="D36" s="44">
        <f>(5634-5090)/5090*100</f>
        <v>10.687622789783891</v>
      </c>
      <c r="E36" s="44">
        <v>86.5</v>
      </c>
      <c r="F36" s="44">
        <v>58</v>
      </c>
      <c r="G36" s="44">
        <v>82.4</v>
      </c>
      <c r="H36" s="44">
        <f>(86.5-80.1)/80.1*100</f>
        <v>7.9900124843945139</v>
      </c>
      <c r="I36" s="44">
        <f>(58-58)/58*100</f>
        <v>0</v>
      </c>
      <c r="J36" s="44">
        <f>(82.4-75.2)/75.2*100</f>
        <v>9.5744680851063872</v>
      </c>
    </row>
    <row r="37" spans="1:12" ht="11.25" customHeight="1" x14ac:dyDescent="0.15">
      <c r="A37" s="9">
        <v>26</v>
      </c>
      <c r="B37" s="44">
        <f>(5994-5853)/5853*100</f>
        <v>2.4090210148641722</v>
      </c>
      <c r="C37" s="44">
        <f>(4726-4238)/4238*100</f>
        <v>11.514865502595564</v>
      </c>
      <c r="D37" s="44">
        <f>(5772-5634)/5634*100</f>
        <v>2.4494142705005326</v>
      </c>
      <c r="E37" s="44">
        <v>87.3</v>
      </c>
      <c r="F37" s="44">
        <v>64.8</v>
      </c>
      <c r="G37" s="44">
        <v>83.2</v>
      </c>
      <c r="H37" s="44">
        <f>(87.3-86.5)/86.5*100</f>
        <v>0.92485549132947653</v>
      </c>
      <c r="I37" s="44">
        <f>(64.8-58)/58*100</f>
        <v>11.724137931034479</v>
      </c>
      <c r="J37" s="44">
        <f>(83.2-82.4)/82.4*100</f>
        <v>0.97087378640776345</v>
      </c>
    </row>
    <row r="38" spans="1:12" ht="11.25" customHeight="1" x14ac:dyDescent="0.15">
      <c r="A38" s="9">
        <v>27</v>
      </c>
      <c r="B38" s="45">
        <f>('表1-3-1'!H38-'表1-3-1'!H37)/'表1-3-1'!H37*100</f>
        <v>12.312312312312311</v>
      </c>
      <c r="C38" s="45">
        <f>('表1-3-1'!I38-'表1-3-1'!I37)/'表1-3-1'!I37*100</f>
        <v>-3.4278459585272958</v>
      </c>
      <c r="D38" s="45">
        <f>('表1-3-1'!J38-'表1-3-1'!J37)/'表1-3-1'!J37*100</f>
        <v>8.1081081081081088</v>
      </c>
      <c r="E38" s="45">
        <v>98.7</v>
      </c>
      <c r="F38" s="45">
        <v>62.1</v>
      </c>
      <c r="G38" s="45">
        <v>89.9</v>
      </c>
      <c r="H38" s="45">
        <f t="shared" ref="H38:J42" si="0">(E38-E37)/E37*100</f>
        <v>13.058419243986261</v>
      </c>
      <c r="I38" s="45">
        <f t="shared" si="0"/>
        <v>-4.1666666666666599</v>
      </c>
      <c r="J38" s="45">
        <f t="shared" si="0"/>
        <v>8.0528846153846185</v>
      </c>
    </row>
    <row r="39" spans="1:12" ht="11.25" customHeight="1" x14ac:dyDescent="0.15">
      <c r="A39" s="9">
        <v>28</v>
      </c>
      <c r="B39" s="45">
        <f>('表1-3-1'!H39-'表1-3-1'!H38)/'表1-3-1'!H38*100</f>
        <v>-1.5300059417706477</v>
      </c>
      <c r="C39" s="45">
        <f>('表1-3-1'!I39-'表1-3-1'!I38)/'表1-3-1'!I38*100</f>
        <v>9.2243645924627522</v>
      </c>
      <c r="D39" s="45">
        <f>('表1-3-1'!J39-'表1-3-1'!J38)/'表1-3-1'!J38*100</f>
        <v>0.54487179487179482</v>
      </c>
      <c r="E39" s="45">
        <v>100.5</v>
      </c>
      <c r="F39" s="45">
        <v>69.3</v>
      </c>
      <c r="G39" s="45">
        <v>93.3</v>
      </c>
      <c r="H39" s="45">
        <f>(E39-E38)/E38*100</f>
        <v>1.8237082066869272</v>
      </c>
      <c r="I39" s="45">
        <f t="shared" si="0"/>
        <v>11.594202898550718</v>
      </c>
      <c r="J39" s="45">
        <f t="shared" si="0"/>
        <v>3.7819799777530494</v>
      </c>
    </row>
    <row r="40" spans="1:12" ht="11.25" customHeight="1" x14ac:dyDescent="0.15">
      <c r="A40" s="9">
        <v>29</v>
      </c>
      <c r="B40" s="45">
        <f>('表1-3-1'!H40-'表1-3-1'!H39)/'表1-3-1'!H39*100</f>
        <v>6.9392065168200334</v>
      </c>
      <c r="C40" s="45">
        <f>('表1-3-1'!I40-'表1-3-1'!I39)/'表1-3-1'!I39*100</f>
        <v>1.3841524573721165</v>
      </c>
      <c r="D40" s="45">
        <f>('表1-3-1'!J40-'表1-3-1'!J39)/'表1-3-1'!J39*100</f>
        <v>6.487089576028052</v>
      </c>
      <c r="E40" s="45">
        <v>108.3</v>
      </c>
      <c r="F40" s="45">
        <v>71.2</v>
      </c>
      <c r="G40" s="45">
        <v>100.4</v>
      </c>
      <c r="H40" s="45">
        <f>(E40-E39)/E39*100</f>
        <v>7.7611940298507429</v>
      </c>
      <c r="I40" s="45">
        <f t="shared" si="0"/>
        <v>2.74170274170275</v>
      </c>
      <c r="J40" s="45">
        <f t="shared" si="0"/>
        <v>7.6098606645230538</v>
      </c>
    </row>
    <row r="41" spans="1:12" ht="11.25" customHeight="1" x14ac:dyDescent="0.15">
      <c r="A41" s="46">
        <v>30</v>
      </c>
      <c r="B41" s="45">
        <f>('表1-3-1'!H41-'表1-3-1'!H40)/'表1-3-1'!H40*100</f>
        <v>0.74763718437015092</v>
      </c>
      <c r="C41" s="45">
        <f>('表1-3-1'!I41-'表1-3-1'!I40)/'表1-3-1'!I40*100</f>
        <v>3.5813217253660468</v>
      </c>
      <c r="D41" s="45">
        <f>('表1-3-1'!J41-'表1-3-1'!J40)/'表1-3-1'!J40*100</f>
        <v>1.5566531956293967</v>
      </c>
      <c r="E41" s="45">
        <v>113.7</v>
      </c>
      <c r="F41" s="45">
        <v>74.5</v>
      </c>
      <c r="G41" s="45">
        <v>105.7</v>
      </c>
      <c r="H41" s="45">
        <f>(E41-E40)/E40*100</f>
        <v>4.9861495844875394</v>
      </c>
      <c r="I41" s="45">
        <f t="shared" si="0"/>
        <v>4.6348314606741532</v>
      </c>
      <c r="J41" s="45">
        <f t="shared" si="0"/>
        <v>5.2788844621513915</v>
      </c>
      <c r="K41" s="47"/>
      <c r="L41" s="47"/>
    </row>
    <row r="42" spans="1:12" s="29" customFormat="1" ht="11.25" customHeight="1" x14ac:dyDescent="0.15">
      <c r="A42" s="48">
        <v>31</v>
      </c>
      <c r="B42" s="49">
        <f>('表1-3-1'!H42-'表1-3-1'!H41)/'表1-3-1'!H41*100</f>
        <v>2.0162419490338839</v>
      </c>
      <c r="C42" s="49">
        <f>('表1-3-1'!I42-'表1-3-1'!I41)/'表1-3-1'!I41*100</f>
        <v>4.8137535816618913</v>
      </c>
      <c r="D42" s="49">
        <f>('表1-3-1'!J42-'表1-3-1'!J41)/'表1-3-1'!J41*100</f>
        <v>3.2571849668386146</v>
      </c>
      <c r="E42" s="49">
        <v>112.3</v>
      </c>
      <c r="F42" s="49">
        <v>79.3</v>
      </c>
      <c r="G42" s="49">
        <v>106.8</v>
      </c>
      <c r="H42" s="49">
        <f>(E42-E41)/E41*100</f>
        <v>-1.2313104661389673</v>
      </c>
      <c r="I42" s="49">
        <f t="shared" si="0"/>
        <v>6.4429530201342251</v>
      </c>
      <c r="J42" s="49">
        <f t="shared" si="0"/>
        <v>1.0406811731314989</v>
      </c>
    </row>
    <row r="43" spans="1:12" x14ac:dyDescent="0.15">
      <c r="A43" s="50" t="s">
        <v>18</v>
      </c>
    </row>
    <row r="53" spans="2:4" x14ac:dyDescent="0.15">
      <c r="B53" s="32"/>
      <c r="C53" s="32"/>
      <c r="D53" s="32"/>
    </row>
    <row r="54" spans="2:4" x14ac:dyDescent="0.15">
      <c r="B54" s="32"/>
      <c r="C54" s="32"/>
      <c r="D54" s="32"/>
    </row>
    <row r="55" spans="2:4" x14ac:dyDescent="0.15">
      <c r="B55" s="32"/>
      <c r="C55" s="32"/>
      <c r="D55" s="32"/>
    </row>
    <row r="56" spans="2:4" x14ac:dyDescent="0.15">
      <c r="B56" s="32"/>
      <c r="C56" s="32"/>
      <c r="D56" s="32"/>
    </row>
    <row r="57" spans="2:4" x14ac:dyDescent="0.15">
      <c r="B57" s="32"/>
      <c r="C57" s="32"/>
      <c r="D57" s="32"/>
    </row>
    <row r="58" spans="2:4" x14ac:dyDescent="0.15">
      <c r="B58" s="32"/>
      <c r="C58" s="32"/>
      <c r="D58" s="32"/>
    </row>
    <row r="59" spans="2:4" x14ac:dyDescent="0.15">
      <c r="B59" s="32"/>
      <c r="C59" s="32"/>
      <c r="D59" s="32"/>
    </row>
    <row r="60" spans="2:4" x14ac:dyDescent="0.15">
      <c r="B60" s="32"/>
      <c r="C60" s="32"/>
      <c r="D60" s="32"/>
    </row>
    <row r="61" spans="2:4" x14ac:dyDescent="0.15">
      <c r="B61" s="32"/>
      <c r="C61" s="32"/>
      <c r="D61" s="32"/>
    </row>
    <row r="62" spans="2:4" x14ac:dyDescent="0.15">
      <c r="B62" s="32"/>
      <c r="C62" s="32"/>
      <c r="D62" s="32"/>
    </row>
    <row r="63" spans="2:4" x14ac:dyDescent="0.15">
      <c r="B63" s="32"/>
      <c r="C63" s="32"/>
      <c r="D63" s="32"/>
    </row>
  </sheetData>
  <mergeCells count="1">
    <mergeCell ref="C3:D3"/>
  </mergeCells>
  <phoneticPr fontId="2"/>
  <printOptions horizontalCentered="1" gridLinesSet="0"/>
  <pageMargins left="0.86614173228346458" right="0.78740157480314965" top="0.98425196850393704" bottom="0.98425196850393704" header="0.51181102362204722" footer="0.51181102362204722"/>
  <pageSetup paperSize="9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表1-3-1</vt:lpstr>
      <vt:lpstr>表1-3-1-2</vt:lpstr>
      <vt:lpstr>'表1-3-1'!Print_Area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
</cp:lastModifiedBy>
  <dcterms:created xsi:type="dcterms:W3CDTF">2021-01-13T02:45:18Z</dcterms:created>
  <dcterms:modified xsi:type="dcterms:W3CDTF">2021-01-15T05:25:05Z</dcterms:modified>
</cp:coreProperties>
</file>