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\Documents\My Dropbox\Documents\TTÜ\Lõputöö\Elektroonika\"/>
    </mc:Choice>
  </mc:AlternateContent>
  <bookViews>
    <workbookView xWindow="4680" yWindow="0" windowWidth="18255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 l="1"/>
  <c r="A50" i="1"/>
  <c r="K49" i="1"/>
  <c r="A49" i="1"/>
  <c r="K48" i="1"/>
  <c r="A48" i="1"/>
  <c r="K47" i="1"/>
  <c r="A47" i="1"/>
  <c r="K46" i="1"/>
  <c r="A46" i="1"/>
  <c r="K45" i="1"/>
  <c r="A45" i="1"/>
  <c r="K44" i="1"/>
  <c r="A44" i="1"/>
  <c r="K43" i="1"/>
  <c r="A43" i="1"/>
  <c r="K42" i="1"/>
  <c r="A42" i="1"/>
  <c r="K41" i="1"/>
  <c r="A41" i="1"/>
  <c r="K40" i="1"/>
  <c r="A40" i="1"/>
  <c r="K39" i="1"/>
  <c r="A39" i="1"/>
  <c r="K38" i="1"/>
  <c r="A38" i="1"/>
  <c r="K37" i="1"/>
  <c r="A37" i="1"/>
  <c r="K36" i="1"/>
  <c r="A36" i="1"/>
  <c r="K35" i="1"/>
  <c r="A35" i="1"/>
  <c r="K34" i="1"/>
  <c r="A34" i="1"/>
  <c r="K33" i="1"/>
  <c r="A33" i="1"/>
  <c r="K32" i="1"/>
  <c r="A32" i="1"/>
  <c r="K31" i="1"/>
  <c r="A31" i="1"/>
  <c r="K30" i="1"/>
  <c r="A30" i="1"/>
  <c r="K29" i="1"/>
  <c r="A29" i="1"/>
  <c r="K28" i="1"/>
  <c r="A28" i="1"/>
  <c r="K27" i="1"/>
  <c r="A27" i="1"/>
  <c r="K26" i="1"/>
  <c r="A26" i="1"/>
  <c r="K25" i="1"/>
  <c r="A25" i="1"/>
  <c r="K24" i="1"/>
  <c r="A24" i="1"/>
  <c r="K23" i="1"/>
  <c r="A23" i="1"/>
  <c r="K22" i="1"/>
  <c r="A22" i="1"/>
  <c r="K21" i="1"/>
  <c r="A21" i="1"/>
  <c r="K20" i="1"/>
  <c r="A20" i="1"/>
  <c r="K19" i="1"/>
  <c r="A19" i="1"/>
  <c r="K18" i="1"/>
  <c r="A18" i="1"/>
  <c r="K17" i="1"/>
  <c r="A17" i="1"/>
  <c r="K16" i="1"/>
  <c r="A16" i="1"/>
  <c r="K15" i="1"/>
  <c r="A15" i="1"/>
  <c r="K14" i="1"/>
  <c r="A14" i="1"/>
  <c r="K13" i="1"/>
  <c r="A13" i="1"/>
  <c r="C9" i="1" l="1"/>
  <c r="B9" i="1"/>
  <c r="K11" i="1"/>
  <c r="K12" i="1"/>
  <c r="A12" i="1"/>
  <c r="A11" i="1"/>
  <c r="K51" i="1" l="1"/>
  <c r="K52" i="1" s="1"/>
</calcChain>
</file>

<file path=xl/sharedStrings.xml><?xml version="1.0" encoding="utf-8"?>
<sst xmlns="http://schemas.openxmlformats.org/spreadsheetml/2006/main" count="267" uniqueCount="158">
  <si>
    <t>Unit Price</t>
  </si>
  <si>
    <t>Part Price</t>
  </si>
  <si>
    <t>Nr</t>
  </si>
  <si>
    <t>Total</t>
  </si>
  <si>
    <t>Total+KM</t>
  </si>
  <si>
    <t>LiPo Battery management system</t>
  </si>
  <si>
    <t>Rain Ellermaa</t>
  </si>
  <si>
    <t>BatteryManagementSystem.PrjPCB</t>
  </si>
  <si>
    <t>None</t>
  </si>
  <si>
    <t>4.05.2014</t>
  </si>
  <si>
    <t>22:23:08</t>
  </si>
  <si>
    <t>Description</t>
  </si>
  <si>
    <t>Capacitor Ceramic</t>
  </si>
  <si>
    <t>Diode</t>
  </si>
  <si>
    <t>LED</t>
  </si>
  <si>
    <t>Diode Zener</t>
  </si>
  <si>
    <t>Inductor</t>
  </si>
  <si>
    <t>Header, 4-Pin</t>
  </si>
  <si>
    <t>Header, 2-Pin</t>
  </si>
  <si>
    <t>Header, 4-Pin, Right Angle</t>
  </si>
  <si>
    <t>Resistor</t>
  </si>
  <si>
    <t>Mosfet N-Ch</t>
  </si>
  <si>
    <t>Mosfet P-Ch</t>
  </si>
  <si>
    <t>Li-Ion Battery Pack Manager</t>
  </si>
  <si>
    <t>Li-Polymer Battery Charger</t>
  </si>
  <si>
    <t>Comment</t>
  </si>
  <si>
    <t>1uF</t>
  </si>
  <si>
    <t>10uF</t>
  </si>
  <si>
    <t>100pF</t>
  </si>
  <si>
    <t>100nF</t>
  </si>
  <si>
    <t>56nF</t>
  </si>
  <si>
    <t>2.2uF</t>
  </si>
  <si>
    <t>BAT54HT1G</t>
  </si>
  <si>
    <t>Charge in progress</t>
  </si>
  <si>
    <t>5.6V</t>
  </si>
  <si>
    <t>Charge complete</t>
  </si>
  <si>
    <t>Power good</t>
  </si>
  <si>
    <t>6.8uH</t>
  </si>
  <si>
    <t>NTC Thermistors</t>
  </si>
  <si>
    <t>NTC thermistor</t>
  </si>
  <si>
    <t>SMBus</t>
  </si>
  <si>
    <t>Balancer</t>
  </si>
  <si>
    <t>10k</t>
  </si>
  <si>
    <t>0,01R</t>
  </si>
  <si>
    <t>100R</t>
  </si>
  <si>
    <t>2R</t>
  </si>
  <si>
    <t>1k</t>
  </si>
  <si>
    <t>100k</t>
  </si>
  <si>
    <t>200R</t>
  </si>
  <si>
    <t>2k</t>
  </si>
  <si>
    <t>9,31k</t>
  </si>
  <si>
    <t>1M</t>
  </si>
  <si>
    <t>0,02R</t>
  </si>
  <si>
    <t>430k</t>
  </si>
  <si>
    <t>200k</t>
  </si>
  <si>
    <t>10R</t>
  </si>
  <si>
    <t>3M</t>
  </si>
  <si>
    <t>5.1k</t>
  </si>
  <si>
    <t>22.1k</t>
  </si>
  <si>
    <t>32.4k</t>
  </si>
  <si>
    <t>NTMFS4926NT1G</t>
  </si>
  <si>
    <t>SI7101DN-T1-GE3</t>
  </si>
  <si>
    <t>2N7002</t>
  </si>
  <si>
    <t>BSS84AK</t>
  </si>
  <si>
    <t>BQ3055DBTR</t>
  </si>
  <si>
    <t>BQ24610RGER</t>
  </si>
  <si>
    <t>Designator</t>
  </si>
  <si>
    <t>C1B, C2B, C13C, C14C, C15C</t>
  </si>
  <si>
    <t>C1C, C2C, C5C, C8C, C9C, C20C</t>
  </si>
  <si>
    <t>C3B, C4B</t>
  </si>
  <si>
    <t>C3C, C4C, C5B, C6B, C6C, C7B, C7C, C8B, C9B, C10B, C10C, C11B, C12B, C12C, C13B, C17C, C18C, C19C</t>
  </si>
  <si>
    <t>C11C, C16C</t>
  </si>
  <si>
    <t>C21C</t>
  </si>
  <si>
    <t>D1B, D1C, D2B</t>
  </si>
  <si>
    <t>D2C</t>
  </si>
  <si>
    <t>D3B</t>
  </si>
  <si>
    <t>D3C</t>
  </si>
  <si>
    <t>D4C</t>
  </si>
  <si>
    <t>L1C</t>
  </si>
  <si>
    <t>P1B</t>
  </si>
  <si>
    <t>P1C</t>
  </si>
  <si>
    <t>P2BMS</t>
  </si>
  <si>
    <t>P2L</t>
  </si>
  <si>
    <t>R1B, R20B, R20C, R21C, R22C, R24C</t>
  </si>
  <si>
    <t>R1C, R8C</t>
  </si>
  <si>
    <t>R2B, R5B, R6B, R8B, R9B, R10B, R12B, R13B, R13C</t>
  </si>
  <si>
    <t>R2C</t>
  </si>
  <si>
    <t>R3B, R5C, R6C, R7C, R9C</t>
  </si>
  <si>
    <t>R3C, R17C, R18C, R19C, R22B</t>
  </si>
  <si>
    <t>R4B, R7B</t>
  </si>
  <si>
    <t>R11B</t>
  </si>
  <si>
    <t>R11C</t>
  </si>
  <si>
    <t>R12C</t>
  </si>
  <si>
    <t>R14B, R15B, R16B, R17B</t>
  </si>
  <si>
    <t>R14C</t>
  </si>
  <si>
    <t>R15C</t>
  </si>
  <si>
    <t>R16C</t>
  </si>
  <si>
    <t>R18B, R21B</t>
  </si>
  <si>
    <t>R19B, R23B</t>
  </si>
  <si>
    <t>R23C</t>
  </si>
  <si>
    <t>R25C</t>
  </si>
  <si>
    <t>T1B, T2B, T4C, T5B, T5C, T6B, T7B, T8B</t>
  </si>
  <si>
    <t>T1C, T2C</t>
  </si>
  <si>
    <t>T3B</t>
  </si>
  <si>
    <t>T4B</t>
  </si>
  <si>
    <t>U1B</t>
  </si>
  <si>
    <t>U1C</t>
  </si>
  <si>
    <t>Footprint</t>
  </si>
  <si>
    <t>C 0603</t>
  </si>
  <si>
    <t>C 1206</t>
  </si>
  <si>
    <t>C 0402</t>
  </si>
  <si>
    <t>C 0805</t>
  </si>
  <si>
    <t>SOD323</t>
  </si>
  <si>
    <t>LED 3.2x1.6</t>
  </si>
  <si>
    <t>COIL5</t>
  </si>
  <si>
    <t>MHDR1X4</t>
  </si>
  <si>
    <t>MHDR1X2</t>
  </si>
  <si>
    <t>HDR1X4H</t>
  </si>
  <si>
    <t>R 0603</t>
  </si>
  <si>
    <t>R 1206</t>
  </si>
  <si>
    <t>R 2512</t>
  </si>
  <si>
    <t>DFN5</t>
  </si>
  <si>
    <t>SOT-23</t>
  </si>
  <si>
    <t>DBT30_N</t>
  </si>
  <si>
    <t>RGE24-2450X2450TP</t>
  </si>
  <si>
    <t>Manufacturer</t>
  </si>
  <si>
    <t/>
  </si>
  <si>
    <t>Texas Instruments</t>
  </si>
  <si>
    <t>ManufacturerPN</t>
  </si>
  <si>
    <t>MC0603X105K250CT</t>
  </si>
  <si>
    <t>MC1206X106K250CT</t>
  </si>
  <si>
    <t>MC0603N101J500CT</t>
  </si>
  <si>
    <t>C0603C563K5RACTU</t>
  </si>
  <si>
    <t>GRM21BF51E225ZA01L</t>
  </si>
  <si>
    <t>KPT-2012SURCK</t>
  </si>
  <si>
    <t>BZT52C5V6S-7-F</t>
  </si>
  <si>
    <t>KPT-2012SGC</t>
  </si>
  <si>
    <t>KP-2012QBC-D</t>
  </si>
  <si>
    <t>SRP1235-6R8M</t>
  </si>
  <si>
    <t>NTCLE203E3103GB0</t>
  </si>
  <si>
    <t>LRMAM1206-R01FT5</t>
  </si>
  <si>
    <t>CRGH0603F100R</t>
  </si>
  <si>
    <t>MC0125W120612R0</t>
  </si>
  <si>
    <t>CR0603-JW-201GLF</t>
  </si>
  <si>
    <t>CPF0603F2K0C1</t>
  </si>
  <si>
    <t>CPF0603F9K31C1</t>
  </si>
  <si>
    <t>CRGH0603F1M0</t>
  </si>
  <si>
    <t>LVK24R020DER</t>
  </si>
  <si>
    <t>CRCW0603430KFKEA</t>
  </si>
  <si>
    <t>CR0603-FX-2003ELF</t>
  </si>
  <si>
    <t>CRGH0603J10R</t>
  </si>
  <si>
    <t>MC0063W060313M00</t>
  </si>
  <si>
    <t>CR0603-FX-5101ELF</t>
  </si>
  <si>
    <t>CPF0603F22K1C1</t>
  </si>
  <si>
    <t>ERJ3EKF3242V</t>
  </si>
  <si>
    <t>FarnellPN</t>
  </si>
  <si>
    <t>Quantity</t>
  </si>
  <si>
    <t>1PS76SB10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</si>
</sst>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kr&quot;_-;\-* #,##0.00\ &quot;kr&quot;_-;_-* &quot;-&quot;??\ &quot;kr&quot;_-;_-@_-"/>
    <numFmt numFmtId="164" formatCode="[$-C09]dd\-mmm\-yy;@"/>
    <numFmt numFmtId="165" formatCode="[$-409]h:mm:ss\ AM/PM;@"/>
    <numFmt numFmtId="166" formatCode="_-* #,##0.00\ [$€-425]_-;\-* #,##0.00\ [$€-425]_-;_-* &quot;-&quot;??\ [$€-425]_-;_-@_-"/>
    <numFmt numFmtId="167" formatCode="_-* #,##0.000\ [$€-425]_-;\-* #,##0.000\ [$€-425]_-;_-* &quot;-&quot;??\ [$€-425]_-;_-@_-"/>
  </numFmts>
  <fonts count="8" x14ac:knownFonts="1">
    <font>
      <sz val="11"/>
      <color theme="1"/>
      <name val="Calibri"/>
      <family val="2"/>
      <charset val="186"/>
      <scheme val="minor"/>
    </font>
    <font>
      <b/>
      <sz val="8"/>
      <name val="Arial"/>
      <family val="2"/>
    </font>
    <font>
      <b/>
      <sz val="26"/>
      <color theme="1"/>
      <name val="Calibri"/>
      <family val="2"/>
      <charset val="186"/>
      <scheme val="minor"/>
    </font>
    <font>
      <b/>
      <sz val="12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</font>
    <font>
      <b/>
      <sz val="1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Border="1"/>
    <xf numFmtId="0" fontId="3" fillId="0" borderId="0" xfId="0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0" fillId="0" borderId="0" xfId="0" applyAlignment="1">
      <alignment horizontal="center" vertical="center"/>
    </xf>
    <xf numFmtId="0" fontId="5" fillId="0" borderId="0" xfId="0" quotePrefix="1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quotePrefix="1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0" fillId="0" borderId="0" xfId="1" applyNumberFormat="1" applyFont="1"/>
    <xf numFmtId="167" fontId="0" fillId="0" borderId="0" xfId="0" quotePrefix="1" applyNumberFormat="1" applyAlignment="1">
      <alignment horizontal="center"/>
    </xf>
    <xf numFmtId="167" fontId="0" fillId="0" borderId="0" xfId="0" applyNumberFormat="1"/>
    <xf numFmtId="0" fontId="2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quotePrefix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_-* #,##0.00\ [$€-425]_-;\-* #,##0.00\ [$€-425]_-;_-* &quot;-&quot;??\ [$€-425]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7" formatCode="_-* #,##0.000\ [$€-425]_-;\-* #,##0.000\ [$€-425]_-;_-* &quot;-&quot;??\ [$€-425]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7" formatCode="_-* #,##0.000\ [$€-425]_-;\-* #,##0.000\ [$€-425]_-;_-* &quot;-&quot;??\ [$€-425]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809625</xdr:colOff>
      <xdr:row>1</xdr:row>
      <xdr:rowOff>47625</xdr:rowOff>
    </xdr:from>
    <xdr:to>
      <xdr:col>12</xdr:col>
      <xdr:colOff>93769</xdr:colOff>
      <xdr:row>7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874" b="17136"/>
        <a:stretch>
          <a:fillRect/>
        </a:stretch>
      </xdr:blipFill>
      <xdr:spPr bwMode="auto">
        <a:xfrm>
          <a:off x="7229475" y="238125"/>
          <a:ext cx="3579919" cy="1181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K51" totalsRowCount="1" headerRowDxfId="6">
  <autoFilter ref="A10:K50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Nr" totalsRowLabel="Total" dataDxfId="5">
      <calculatedColumnFormula>ROW(A11) - ROW($A$10)</calculatedColumnFormula>
    </tableColumn>
    <tableColumn id="2" name="Description"/>
    <tableColumn id="3" name="Comment"/>
    <tableColumn id="4" name="Designator"/>
    <tableColumn id="5" name="Footprint"/>
    <tableColumn id="12" name="Manufacturer"/>
    <tableColumn id="11" name="ManufacturerPN"/>
    <tableColumn id="7" name="FarnellPN" dataDxfId="4"/>
    <tableColumn id="8" name="Quantity" dataDxfId="3"/>
    <tableColumn id="9" name="Unit Price" dataDxfId="2">
      <calculatedColumnFormula>I11*H11</calculatedColumnFormula>
    </tableColumn>
    <tableColumn id="10" name="Part Price" totalsRowFunction="sum" dataDxfId="1" totalsRowDxfId="0">
      <calculatedColumnFormula>J11*I11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showGridLines="0" tabSelected="1" topLeftCell="D13" workbookViewId="0">
      <selection activeCell="L48" sqref="L48"/>
    </sheetView>
  </sheetViews>
  <sheetFormatPr defaultRowHeight="15" x14ac:dyDescent="0.25"/>
  <cols>
    <col min="1" max="1" width="5.85546875" customWidth="1"/>
    <col min="2" max="2" width="19.140625" customWidth="1"/>
    <col min="3" max="3" width="17.5703125" bestFit="1" customWidth="1"/>
    <col min="4" max="4" width="48.28515625" customWidth="1"/>
    <col min="5" max="5" width="18.7109375" bestFit="1" customWidth="1"/>
    <col min="6" max="6" width="17.28515625" customWidth="1"/>
    <col min="7" max="7" width="20.7109375" bestFit="1" customWidth="1"/>
    <col min="8" max="8" width="8.28515625" bestFit="1" customWidth="1"/>
    <col min="9" max="9" width="7.42578125" bestFit="1" customWidth="1"/>
    <col min="10" max="11" width="9.42578125" bestFit="1" customWidth="1"/>
  </cols>
  <sheetData>
    <row r="2" spans="1:11" ht="15" customHeight="1" x14ac:dyDescent="0.25">
      <c r="B2" s="19" t="s">
        <v>5</v>
      </c>
      <c r="C2" s="20"/>
      <c r="D2" s="20"/>
    </row>
    <row r="3" spans="1:11" ht="15" customHeight="1" x14ac:dyDescent="0.25">
      <c r="B3" s="20"/>
      <c r="C3" s="20"/>
      <c r="D3" s="20"/>
    </row>
    <row r="4" spans="1:11" ht="15" customHeight="1" x14ac:dyDescent="0.25">
      <c r="B4" s="21" t="s">
        <v>6</v>
      </c>
      <c r="C4" s="22"/>
      <c r="D4" s="22"/>
    </row>
    <row r="5" spans="1:11" ht="15" customHeight="1" x14ac:dyDescent="0.25">
      <c r="B5" s="21" t="s">
        <v>7</v>
      </c>
      <c r="C5" s="22"/>
      <c r="D5" s="22"/>
    </row>
    <row r="6" spans="1:11" ht="15" customHeight="1" x14ac:dyDescent="0.25">
      <c r="B6" s="21" t="s">
        <v>8</v>
      </c>
      <c r="C6" s="22"/>
      <c r="D6" s="22"/>
    </row>
    <row r="7" spans="1:11" ht="15" customHeight="1" x14ac:dyDescent="0.25">
      <c r="B7" s="3"/>
      <c r="C7" s="3"/>
      <c r="D7" s="3"/>
    </row>
    <row r="8" spans="1:11" ht="15" customHeight="1" x14ac:dyDescent="0.25">
      <c r="B8" s="10" t="s">
        <v>9</v>
      </c>
      <c r="C8" s="10" t="s">
        <v>10</v>
      </c>
    </row>
    <row r="9" spans="1:11" ht="15" customHeight="1" x14ac:dyDescent="0.25">
      <c r="B9" s="6">
        <f ca="1">TODAY()</f>
        <v>41763</v>
      </c>
      <c r="C9" s="7">
        <f ca="1">NOW()</f>
        <v>41763.993219791664</v>
      </c>
    </row>
    <row r="10" spans="1:11" s="8" customFormat="1" x14ac:dyDescent="0.25">
      <c r="A10" s="1" t="s">
        <v>2</v>
      </c>
      <c r="B10" s="11" t="s">
        <v>11</v>
      </c>
      <c r="C10" s="11" t="s">
        <v>25</v>
      </c>
      <c r="D10" s="11" t="s">
        <v>66</v>
      </c>
      <c r="E10" s="11" t="s">
        <v>107</v>
      </c>
      <c r="F10" s="11" t="s">
        <v>125</v>
      </c>
      <c r="G10" s="11" t="s">
        <v>128</v>
      </c>
      <c r="H10" s="11" t="s">
        <v>155</v>
      </c>
      <c r="I10" s="11" t="s">
        <v>156</v>
      </c>
      <c r="J10" s="1" t="s">
        <v>0</v>
      </c>
      <c r="K10" s="1" t="s">
        <v>1</v>
      </c>
    </row>
    <row r="11" spans="1:11" x14ac:dyDescent="0.25">
      <c r="A11" s="9">
        <f>ROW(A11) - ROW($A$10)</f>
        <v>1</v>
      </c>
      <c r="B11" s="12" t="s">
        <v>12</v>
      </c>
      <c r="C11" s="12" t="s">
        <v>26</v>
      </c>
      <c r="D11" s="12" t="s">
        <v>67</v>
      </c>
      <c r="E11" s="12" t="s">
        <v>108</v>
      </c>
      <c r="F11" s="12" t="s">
        <v>126</v>
      </c>
      <c r="G11" s="12" t="s">
        <v>129</v>
      </c>
      <c r="H11" s="14">
        <v>1759409</v>
      </c>
      <c r="I11" s="2">
        <v>5</v>
      </c>
      <c r="J11" s="17">
        <v>2.5999999999999999E-2</v>
      </c>
      <c r="K11" s="17">
        <f>J11*I11</f>
        <v>0.13</v>
      </c>
    </row>
    <row r="12" spans="1:11" x14ac:dyDescent="0.25">
      <c r="A12" s="9">
        <f t="shared" ref="A12:A50" si="0">ROW(A12) - ROW($A$10)</f>
        <v>2</v>
      </c>
      <c r="B12" s="12" t="s">
        <v>12</v>
      </c>
      <c r="C12" s="12" t="s">
        <v>27</v>
      </c>
      <c r="D12" s="12" t="s">
        <v>68</v>
      </c>
      <c r="E12" s="12" t="s">
        <v>109</v>
      </c>
      <c r="F12" s="12" t="s">
        <v>126</v>
      </c>
      <c r="G12" s="12" t="s">
        <v>130</v>
      </c>
      <c r="H12" s="14">
        <v>2320887</v>
      </c>
      <c r="I12" s="2">
        <v>6</v>
      </c>
      <c r="J12" s="17">
        <v>0.121</v>
      </c>
      <c r="K12" s="17">
        <f t="shared" ref="K12" si="1">J12*I12</f>
        <v>0.72599999999999998</v>
      </c>
    </row>
    <row r="13" spans="1:11" x14ac:dyDescent="0.25">
      <c r="A13" s="9">
        <f>ROW(A13) - ROW($A$10)</f>
        <v>3</v>
      </c>
      <c r="B13" s="12" t="s">
        <v>12</v>
      </c>
      <c r="C13" s="12" t="s">
        <v>28</v>
      </c>
      <c r="D13" s="12" t="s">
        <v>69</v>
      </c>
      <c r="E13" s="12" t="s">
        <v>108</v>
      </c>
      <c r="F13" s="12" t="s">
        <v>126</v>
      </c>
      <c r="G13" s="12" t="s">
        <v>131</v>
      </c>
      <c r="H13" s="14">
        <v>1759066</v>
      </c>
      <c r="I13" s="2">
        <v>2</v>
      </c>
      <c r="J13" s="17">
        <v>0.01</v>
      </c>
      <c r="K13" s="17">
        <f>J13*I13</f>
        <v>0.02</v>
      </c>
    </row>
    <row r="14" spans="1:11" x14ac:dyDescent="0.25">
      <c r="A14" s="9">
        <f t="shared" si="0"/>
        <v>4</v>
      </c>
      <c r="B14" s="12" t="s">
        <v>12</v>
      </c>
      <c r="C14" s="12" t="s">
        <v>29</v>
      </c>
      <c r="D14" s="12" t="s">
        <v>70</v>
      </c>
      <c r="E14" s="12" t="s">
        <v>110</v>
      </c>
      <c r="F14" s="12" t="s">
        <v>126</v>
      </c>
      <c r="G14" s="12" t="s">
        <v>126</v>
      </c>
      <c r="H14" s="13" t="s">
        <v>126</v>
      </c>
      <c r="I14" s="2">
        <v>18</v>
      </c>
      <c r="J14" s="17"/>
      <c r="K14" s="17">
        <f t="shared" ref="K14" si="2">J14*I14</f>
        <v>0</v>
      </c>
    </row>
    <row r="15" spans="1:11" x14ac:dyDescent="0.25">
      <c r="A15" s="9">
        <f>ROW(A15) - ROW($A$10)</f>
        <v>5</v>
      </c>
      <c r="B15" s="12" t="s">
        <v>12</v>
      </c>
      <c r="C15" s="12" t="s">
        <v>30</v>
      </c>
      <c r="D15" s="12" t="s">
        <v>71</v>
      </c>
      <c r="E15" s="12" t="s">
        <v>108</v>
      </c>
      <c r="F15" s="12" t="s">
        <v>126</v>
      </c>
      <c r="G15" s="12" t="s">
        <v>132</v>
      </c>
      <c r="H15" s="14">
        <v>1865538</v>
      </c>
      <c r="I15" s="2">
        <v>2</v>
      </c>
      <c r="J15" s="17">
        <v>1.4E-2</v>
      </c>
      <c r="K15" s="17">
        <f>J15*I15</f>
        <v>2.8000000000000001E-2</v>
      </c>
    </row>
    <row r="16" spans="1:11" x14ac:dyDescent="0.25">
      <c r="A16" s="9">
        <f t="shared" si="0"/>
        <v>6</v>
      </c>
      <c r="B16" s="12" t="s">
        <v>12</v>
      </c>
      <c r="C16" s="12" t="s">
        <v>31</v>
      </c>
      <c r="D16" s="12" t="s">
        <v>72</v>
      </c>
      <c r="E16" s="12" t="s">
        <v>111</v>
      </c>
      <c r="F16" s="12" t="s">
        <v>126</v>
      </c>
      <c r="G16" s="12" t="s">
        <v>133</v>
      </c>
      <c r="H16" s="14">
        <v>9527702</v>
      </c>
      <c r="I16" s="2">
        <v>1</v>
      </c>
      <c r="J16" s="17">
        <v>0.105</v>
      </c>
      <c r="K16" s="17">
        <f t="shared" ref="K16" si="3">J16*I16</f>
        <v>0.105</v>
      </c>
    </row>
    <row r="17" spans="1:11" x14ac:dyDescent="0.25">
      <c r="A17" s="9">
        <f>ROW(A17) - ROW($A$10)</f>
        <v>7</v>
      </c>
      <c r="B17" s="12" t="s">
        <v>13</v>
      </c>
      <c r="C17" s="12" t="s">
        <v>32</v>
      </c>
      <c r="D17" s="12" t="s">
        <v>73</v>
      </c>
      <c r="E17" s="12" t="s">
        <v>112</v>
      </c>
      <c r="F17" s="12" t="s">
        <v>126</v>
      </c>
      <c r="G17" s="12" t="s">
        <v>157</v>
      </c>
      <c r="H17" s="14">
        <v>1081179</v>
      </c>
      <c r="I17" s="2">
        <v>3</v>
      </c>
      <c r="J17" s="17">
        <v>0.39</v>
      </c>
      <c r="K17" s="17">
        <f>J17*I17</f>
        <v>1.17</v>
      </c>
    </row>
    <row r="18" spans="1:11" x14ac:dyDescent="0.25">
      <c r="A18" s="9">
        <f t="shared" si="0"/>
        <v>8</v>
      </c>
      <c r="B18" s="12" t="s">
        <v>14</v>
      </c>
      <c r="C18" s="12" t="s">
        <v>33</v>
      </c>
      <c r="D18" s="12" t="s">
        <v>74</v>
      </c>
      <c r="E18" s="12" t="s">
        <v>113</v>
      </c>
      <c r="F18" s="12" t="s">
        <v>126</v>
      </c>
      <c r="G18" s="12" t="s">
        <v>134</v>
      </c>
      <c r="H18" s="14">
        <v>2099241</v>
      </c>
      <c r="I18" s="2">
        <v>1</v>
      </c>
      <c r="J18" s="17">
        <v>8.5000000000000006E-2</v>
      </c>
      <c r="K18" s="17">
        <f t="shared" ref="K18" si="4">J18*I18</f>
        <v>8.5000000000000006E-2</v>
      </c>
    </row>
    <row r="19" spans="1:11" x14ac:dyDescent="0.25">
      <c r="A19" s="9">
        <f>ROW(A19) - ROW($A$10)</f>
        <v>9</v>
      </c>
      <c r="B19" s="12" t="s">
        <v>15</v>
      </c>
      <c r="C19" s="12" t="s">
        <v>34</v>
      </c>
      <c r="D19" s="12" t="s">
        <v>75</v>
      </c>
      <c r="E19" s="12" t="s">
        <v>112</v>
      </c>
      <c r="F19" s="12" t="s">
        <v>126</v>
      </c>
      <c r="G19" s="12" t="s">
        <v>135</v>
      </c>
      <c r="H19" s="14">
        <v>2077936</v>
      </c>
      <c r="I19" s="2">
        <v>1</v>
      </c>
      <c r="J19" s="17">
        <v>3.5000000000000003E-2</v>
      </c>
      <c r="K19" s="17">
        <f>J19*I19</f>
        <v>3.5000000000000003E-2</v>
      </c>
    </row>
    <row r="20" spans="1:11" x14ac:dyDescent="0.25">
      <c r="A20" s="9">
        <f t="shared" si="0"/>
        <v>10</v>
      </c>
      <c r="B20" s="12" t="s">
        <v>14</v>
      </c>
      <c r="C20" s="12" t="s">
        <v>35</v>
      </c>
      <c r="D20" s="12" t="s">
        <v>76</v>
      </c>
      <c r="E20" s="12" t="s">
        <v>113</v>
      </c>
      <c r="F20" s="12" t="s">
        <v>126</v>
      </c>
      <c r="G20" s="12" t="s">
        <v>136</v>
      </c>
      <c r="H20" s="14">
        <v>2099239</v>
      </c>
      <c r="I20" s="2">
        <v>1</v>
      </c>
      <c r="J20" s="17">
        <v>6.9000000000000006E-2</v>
      </c>
      <c r="K20" s="17">
        <f t="shared" ref="K20" si="5">J20*I20</f>
        <v>6.9000000000000006E-2</v>
      </c>
    </row>
    <row r="21" spans="1:11" x14ac:dyDescent="0.25">
      <c r="A21" s="9">
        <f>ROW(A21) - ROW($A$10)</f>
        <v>11</v>
      </c>
      <c r="B21" s="12" t="s">
        <v>14</v>
      </c>
      <c r="C21" s="12" t="s">
        <v>36</v>
      </c>
      <c r="D21" s="12" t="s">
        <v>77</v>
      </c>
      <c r="E21" s="12" t="s">
        <v>113</v>
      </c>
      <c r="F21" s="12" t="s">
        <v>126</v>
      </c>
      <c r="G21" s="12" t="s">
        <v>137</v>
      </c>
      <c r="H21" s="14">
        <v>2217974</v>
      </c>
      <c r="I21" s="2">
        <v>1</v>
      </c>
      <c r="J21" s="17">
        <v>0.16900000000000001</v>
      </c>
      <c r="K21" s="17">
        <f>J21*I21</f>
        <v>0.16900000000000001</v>
      </c>
    </row>
    <row r="22" spans="1:11" x14ac:dyDescent="0.25">
      <c r="A22" s="9">
        <f t="shared" si="0"/>
        <v>12</v>
      </c>
      <c r="B22" s="12" t="s">
        <v>16</v>
      </c>
      <c r="C22" s="12" t="s">
        <v>37</v>
      </c>
      <c r="D22" s="12" t="s">
        <v>78</v>
      </c>
      <c r="E22" s="12" t="s">
        <v>114</v>
      </c>
      <c r="F22" s="12" t="s">
        <v>126</v>
      </c>
      <c r="G22" s="12" t="s">
        <v>138</v>
      </c>
      <c r="H22" s="14">
        <v>1828109</v>
      </c>
      <c r="I22" s="2">
        <v>1</v>
      </c>
      <c r="J22" s="17">
        <v>1.59</v>
      </c>
      <c r="K22" s="17">
        <f t="shared" ref="K22" si="6">J22*I22</f>
        <v>1.59</v>
      </c>
    </row>
    <row r="23" spans="1:11" x14ac:dyDescent="0.25">
      <c r="A23" s="9">
        <f>ROW(A23) - ROW($A$10)</f>
        <v>13</v>
      </c>
      <c r="B23" s="12" t="s">
        <v>17</v>
      </c>
      <c r="C23" s="12" t="s">
        <v>38</v>
      </c>
      <c r="D23" s="12" t="s">
        <v>79</v>
      </c>
      <c r="E23" s="12" t="s">
        <v>115</v>
      </c>
      <c r="F23" s="12" t="s">
        <v>126</v>
      </c>
      <c r="G23" s="12" t="s">
        <v>139</v>
      </c>
      <c r="H23" s="14">
        <v>1187036</v>
      </c>
      <c r="I23" s="2">
        <v>3</v>
      </c>
      <c r="J23" s="17">
        <v>1.18</v>
      </c>
      <c r="K23" s="17">
        <f>J23*I23</f>
        <v>3.54</v>
      </c>
    </row>
    <row r="24" spans="1:11" x14ac:dyDescent="0.25">
      <c r="A24" s="9">
        <f t="shared" si="0"/>
        <v>14</v>
      </c>
      <c r="B24" s="12" t="s">
        <v>18</v>
      </c>
      <c r="C24" s="12" t="s">
        <v>39</v>
      </c>
      <c r="D24" s="12" t="s">
        <v>80</v>
      </c>
      <c r="E24" s="12" t="s">
        <v>116</v>
      </c>
      <c r="F24" s="12" t="s">
        <v>126</v>
      </c>
      <c r="G24" s="12" t="s">
        <v>139</v>
      </c>
      <c r="H24" s="14">
        <v>1187036</v>
      </c>
      <c r="I24" s="2">
        <v>1</v>
      </c>
      <c r="J24" s="17"/>
      <c r="K24" s="17">
        <f t="shared" ref="K24" si="7">J24*I24</f>
        <v>0</v>
      </c>
    </row>
    <row r="25" spans="1:11" x14ac:dyDescent="0.25">
      <c r="A25" s="9">
        <f>ROW(A25) - ROW($A$10)</f>
        <v>15</v>
      </c>
      <c r="B25" s="12" t="s">
        <v>17</v>
      </c>
      <c r="C25" s="12" t="s">
        <v>40</v>
      </c>
      <c r="D25" s="12" t="s">
        <v>81</v>
      </c>
      <c r="E25" s="12" t="s">
        <v>115</v>
      </c>
      <c r="F25" s="12" t="s">
        <v>126</v>
      </c>
      <c r="G25" s="12" t="s">
        <v>126</v>
      </c>
      <c r="H25" s="13" t="s">
        <v>126</v>
      </c>
      <c r="I25" s="2">
        <v>1</v>
      </c>
      <c r="J25" s="17"/>
      <c r="K25" s="17">
        <f>J25*I25</f>
        <v>0</v>
      </c>
    </row>
    <row r="26" spans="1:11" x14ac:dyDescent="0.25">
      <c r="A26" s="9">
        <f t="shared" si="0"/>
        <v>16</v>
      </c>
      <c r="B26" s="12" t="s">
        <v>19</v>
      </c>
      <c r="C26" s="12" t="s">
        <v>41</v>
      </c>
      <c r="D26" s="12" t="s">
        <v>82</v>
      </c>
      <c r="E26" s="12" t="s">
        <v>117</v>
      </c>
      <c r="F26" s="12" t="s">
        <v>126</v>
      </c>
      <c r="G26" s="12" t="s">
        <v>126</v>
      </c>
      <c r="H26" s="13" t="s">
        <v>126</v>
      </c>
      <c r="I26" s="2">
        <v>1</v>
      </c>
      <c r="J26" s="17"/>
      <c r="K26" s="17">
        <f t="shared" ref="K26" si="8">J26*I26</f>
        <v>0</v>
      </c>
    </row>
    <row r="27" spans="1:11" x14ac:dyDescent="0.25">
      <c r="A27" s="9">
        <f>ROW(A27) - ROW($A$10)</f>
        <v>17</v>
      </c>
      <c r="B27" s="12" t="s">
        <v>20</v>
      </c>
      <c r="C27" s="12" t="s">
        <v>42</v>
      </c>
      <c r="D27" s="12" t="s">
        <v>83</v>
      </c>
      <c r="E27" s="12" t="s">
        <v>118</v>
      </c>
      <c r="F27" s="12" t="s">
        <v>126</v>
      </c>
      <c r="G27" s="12" t="s">
        <v>126</v>
      </c>
      <c r="H27" s="13" t="s">
        <v>126</v>
      </c>
      <c r="I27" s="2">
        <v>6</v>
      </c>
      <c r="J27" s="17"/>
      <c r="K27" s="17">
        <f>J27*I27</f>
        <v>0</v>
      </c>
    </row>
    <row r="28" spans="1:11" x14ac:dyDescent="0.25">
      <c r="A28" s="9">
        <f t="shared" si="0"/>
        <v>18</v>
      </c>
      <c r="B28" s="12" t="s">
        <v>20</v>
      </c>
      <c r="C28" s="12" t="s">
        <v>43</v>
      </c>
      <c r="D28" s="12" t="s">
        <v>84</v>
      </c>
      <c r="E28" s="12" t="s">
        <v>119</v>
      </c>
      <c r="F28" s="12" t="s">
        <v>126</v>
      </c>
      <c r="G28" s="12" t="s">
        <v>140</v>
      </c>
      <c r="H28" s="14">
        <v>2079442</v>
      </c>
      <c r="I28" s="2">
        <v>2</v>
      </c>
      <c r="J28" s="17">
        <v>0.21</v>
      </c>
      <c r="K28" s="17">
        <f t="shared" ref="K28" si="9">J28*I28</f>
        <v>0.42</v>
      </c>
    </row>
    <row r="29" spans="1:11" x14ac:dyDescent="0.25">
      <c r="A29" s="9">
        <f>ROW(A29) - ROW($A$10)</f>
        <v>19</v>
      </c>
      <c r="B29" s="12" t="s">
        <v>20</v>
      </c>
      <c r="C29" s="12" t="s">
        <v>44</v>
      </c>
      <c r="D29" s="12" t="s">
        <v>85</v>
      </c>
      <c r="E29" s="12" t="s">
        <v>118</v>
      </c>
      <c r="F29" s="12" t="s">
        <v>126</v>
      </c>
      <c r="G29" s="12" t="s">
        <v>141</v>
      </c>
      <c r="H29" s="14">
        <v>2331989</v>
      </c>
      <c r="I29" s="2">
        <v>9</v>
      </c>
      <c r="J29" s="17">
        <v>0.01</v>
      </c>
      <c r="K29" s="17">
        <f>J29*I29</f>
        <v>0.09</v>
      </c>
    </row>
    <row r="30" spans="1:11" x14ac:dyDescent="0.25">
      <c r="A30" s="9">
        <f t="shared" si="0"/>
        <v>20</v>
      </c>
      <c r="B30" s="12" t="s">
        <v>20</v>
      </c>
      <c r="C30" s="12" t="s">
        <v>45</v>
      </c>
      <c r="D30" s="12" t="s">
        <v>86</v>
      </c>
      <c r="E30" s="12" t="s">
        <v>119</v>
      </c>
      <c r="F30" s="12" t="s">
        <v>126</v>
      </c>
      <c r="G30" s="12" t="s">
        <v>142</v>
      </c>
      <c r="H30" s="14">
        <v>2142034</v>
      </c>
      <c r="I30" s="2">
        <v>1</v>
      </c>
      <c r="J30" s="17">
        <v>6.0999999999999999E-2</v>
      </c>
      <c r="K30" s="17">
        <f t="shared" ref="K30" si="10">J30*I30</f>
        <v>6.0999999999999999E-2</v>
      </c>
    </row>
    <row r="31" spans="1:11" x14ac:dyDescent="0.25">
      <c r="A31" s="9">
        <f>ROW(A31) - ROW($A$10)</f>
        <v>21</v>
      </c>
      <c r="B31" s="12" t="s">
        <v>20</v>
      </c>
      <c r="C31" s="12" t="s">
        <v>46</v>
      </c>
      <c r="D31" s="12" t="s">
        <v>87</v>
      </c>
      <c r="E31" s="12" t="s">
        <v>118</v>
      </c>
      <c r="F31" s="12" t="s">
        <v>126</v>
      </c>
      <c r="G31" s="12" t="s">
        <v>126</v>
      </c>
      <c r="H31" s="13" t="s">
        <v>126</v>
      </c>
      <c r="I31" s="2">
        <v>5</v>
      </c>
      <c r="J31" s="17"/>
      <c r="K31" s="17">
        <f>J31*I31</f>
        <v>0</v>
      </c>
    </row>
    <row r="32" spans="1:11" x14ac:dyDescent="0.25">
      <c r="A32" s="9">
        <f t="shared" si="0"/>
        <v>22</v>
      </c>
      <c r="B32" s="12" t="s">
        <v>20</v>
      </c>
      <c r="C32" s="12" t="s">
        <v>47</v>
      </c>
      <c r="D32" s="12" t="s">
        <v>88</v>
      </c>
      <c r="E32" s="12" t="s">
        <v>118</v>
      </c>
      <c r="F32" s="12" t="s">
        <v>126</v>
      </c>
      <c r="G32" s="12" t="s">
        <v>126</v>
      </c>
      <c r="H32" s="13" t="s">
        <v>126</v>
      </c>
      <c r="I32" s="2">
        <v>5</v>
      </c>
      <c r="J32" s="17"/>
      <c r="K32" s="17">
        <f t="shared" ref="K32" si="11">J32*I32</f>
        <v>0</v>
      </c>
    </row>
    <row r="33" spans="1:11" x14ac:dyDescent="0.25">
      <c r="A33" s="9">
        <f>ROW(A33) - ROW($A$10)</f>
        <v>23</v>
      </c>
      <c r="B33" s="12" t="s">
        <v>20</v>
      </c>
      <c r="C33" s="12" t="s">
        <v>48</v>
      </c>
      <c r="D33" s="12" t="s">
        <v>89</v>
      </c>
      <c r="E33" s="12" t="s">
        <v>118</v>
      </c>
      <c r="F33" s="12" t="s">
        <v>126</v>
      </c>
      <c r="G33" s="12" t="s">
        <v>143</v>
      </c>
      <c r="H33" s="14">
        <v>2333571</v>
      </c>
      <c r="I33" s="2">
        <v>2</v>
      </c>
      <c r="J33" s="17">
        <v>1.4E-2</v>
      </c>
      <c r="K33" s="17">
        <f>J33*I33</f>
        <v>2.8000000000000001E-2</v>
      </c>
    </row>
    <row r="34" spans="1:11" x14ac:dyDescent="0.25">
      <c r="A34" s="9">
        <f t="shared" si="0"/>
        <v>24</v>
      </c>
      <c r="B34" s="12" t="s">
        <v>20</v>
      </c>
      <c r="C34" s="12" t="s">
        <v>49</v>
      </c>
      <c r="D34" s="12" t="s">
        <v>90</v>
      </c>
      <c r="E34" s="12" t="s">
        <v>118</v>
      </c>
      <c r="F34" s="12" t="s">
        <v>126</v>
      </c>
      <c r="G34" s="12" t="s">
        <v>144</v>
      </c>
      <c r="H34" s="14">
        <v>1527506</v>
      </c>
      <c r="I34" s="2">
        <v>1</v>
      </c>
      <c r="J34" s="17">
        <v>4.9000000000000002E-2</v>
      </c>
      <c r="K34" s="17">
        <f t="shared" ref="K34" si="12">J34*I34</f>
        <v>4.9000000000000002E-2</v>
      </c>
    </row>
    <row r="35" spans="1:11" x14ac:dyDescent="0.25">
      <c r="A35" s="9">
        <f>ROW(A35) - ROW($A$10)</f>
        <v>25</v>
      </c>
      <c r="B35" s="12" t="s">
        <v>20</v>
      </c>
      <c r="C35" s="12" t="s">
        <v>50</v>
      </c>
      <c r="D35" s="12" t="s">
        <v>91</v>
      </c>
      <c r="E35" s="12" t="s">
        <v>118</v>
      </c>
      <c r="F35" s="12" t="s">
        <v>126</v>
      </c>
      <c r="G35" s="12" t="s">
        <v>145</v>
      </c>
      <c r="H35" s="14">
        <v>1527578</v>
      </c>
      <c r="I35" s="2">
        <v>1</v>
      </c>
      <c r="J35" s="17">
        <v>4.9000000000000002E-2</v>
      </c>
      <c r="K35" s="17">
        <f>J35*I35</f>
        <v>4.9000000000000002E-2</v>
      </c>
    </row>
    <row r="36" spans="1:11" x14ac:dyDescent="0.25">
      <c r="A36" s="9">
        <f t="shared" si="0"/>
        <v>26</v>
      </c>
      <c r="B36" s="12" t="s">
        <v>20</v>
      </c>
      <c r="C36" s="12" t="s">
        <v>51</v>
      </c>
      <c r="D36" s="12" t="s">
        <v>92</v>
      </c>
      <c r="E36" s="12" t="s">
        <v>118</v>
      </c>
      <c r="F36" s="12" t="s">
        <v>126</v>
      </c>
      <c r="G36" s="12" t="s">
        <v>146</v>
      </c>
      <c r="H36" s="14">
        <v>2332042</v>
      </c>
      <c r="I36" s="2">
        <v>1</v>
      </c>
      <c r="J36" s="17">
        <v>0.01</v>
      </c>
      <c r="K36" s="17">
        <f t="shared" ref="K36" si="13">J36*I36</f>
        <v>0.01</v>
      </c>
    </row>
    <row r="37" spans="1:11" x14ac:dyDescent="0.25">
      <c r="A37" s="9">
        <f>ROW(A37) - ROW($A$10)</f>
        <v>27</v>
      </c>
      <c r="B37" s="12" t="s">
        <v>20</v>
      </c>
      <c r="C37" s="12" t="s">
        <v>52</v>
      </c>
      <c r="D37" s="12" t="s">
        <v>93</v>
      </c>
      <c r="E37" s="12" t="s">
        <v>120</v>
      </c>
      <c r="F37" s="12" t="s">
        <v>126</v>
      </c>
      <c r="G37" s="12" t="s">
        <v>147</v>
      </c>
      <c r="H37" s="14">
        <v>1462319</v>
      </c>
      <c r="I37" s="2">
        <v>4</v>
      </c>
      <c r="J37" s="17">
        <v>1.65</v>
      </c>
      <c r="K37" s="17">
        <f>J37*I37</f>
        <v>6.6</v>
      </c>
    </row>
    <row r="38" spans="1:11" x14ac:dyDescent="0.25">
      <c r="A38" s="9">
        <f t="shared" si="0"/>
        <v>28</v>
      </c>
      <c r="B38" s="12" t="s">
        <v>20</v>
      </c>
      <c r="C38" s="12" t="s">
        <v>53</v>
      </c>
      <c r="D38" s="12" t="s">
        <v>94</v>
      </c>
      <c r="E38" s="12" t="s">
        <v>118</v>
      </c>
      <c r="F38" s="12" t="s">
        <v>126</v>
      </c>
      <c r="G38" s="12" t="s">
        <v>148</v>
      </c>
      <c r="H38" s="14">
        <v>2138561</v>
      </c>
      <c r="I38" s="2">
        <v>1</v>
      </c>
      <c r="J38" s="17">
        <v>7.0000000000000001E-3</v>
      </c>
      <c r="K38" s="17">
        <f t="shared" ref="K38" si="14">J38*I38</f>
        <v>7.0000000000000001E-3</v>
      </c>
    </row>
    <row r="39" spans="1:11" x14ac:dyDescent="0.25">
      <c r="A39" s="9">
        <f>ROW(A39) - ROW($A$10)</f>
        <v>29</v>
      </c>
      <c r="B39" s="12" t="s">
        <v>20</v>
      </c>
      <c r="C39" s="12" t="s">
        <v>54</v>
      </c>
      <c r="D39" s="12" t="s">
        <v>95</v>
      </c>
      <c r="E39" s="12" t="s">
        <v>118</v>
      </c>
      <c r="F39" s="12" t="s">
        <v>126</v>
      </c>
      <c r="G39" s="12" t="s">
        <v>149</v>
      </c>
      <c r="H39" s="14">
        <v>2333532</v>
      </c>
      <c r="I39" s="2">
        <v>1</v>
      </c>
      <c r="J39" s="17">
        <v>2.3E-2</v>
      </c>
      <c r="K39" s="17">
        <f>J39*I39</f>
        <v>2.3E-2</v>
      </c>
    </row>
    <row r="40" spans="1:11" x14ac:dyDescent="0.25">
      <c r="A40" s="9">
        <f t="shared" si="0"/>
        <v>30</v>
      </c>
      <c r="B40" s="12" t="s">
        <v>20</v>
      </c>
      <c r="C40" s="12" t="s">
        <v>55</v>
      </c>
      <c r="D40" s="12" t="s">
        <v>96</v>
      </c>
      <c r="E40" s="12" t="s">
        <v>118</v>
      </c>
      <c r="F40" s="12" t="s">
        <v>126</v>
      </c>
      <c r="G40" s="12" t="s">
        <v>150</v>
      </c>
      <c r="H40" s="14">
        <v>2331699</v>
      </c>
      <c r="I40" s="2">
        <v>1</v>
      </c>
      <c r="J40" s="17">
        <v>8.0000000000000002E-3</v>
      </c>
      <c r="K40" s="17">
        <f t="shared" ref="K40" si="15">J40*I40</f>
        <v>8.0000000000000002E-3</v>
      </c>
    </row>
    <row r="41" spans="1:11" x14ac:dyDescent="0.25">
      <c r="A41" s="9">
        <f>ROW(A41) - ROW($A$10)</f>
        <v>31</v>
      </c>
      <c r="B41" s="12" t="s">
        <v>20</v>
      </c>
      <c r="C41" s="12" t="s">
        <v>56</v>
      </c>
      <c r="D41" s="12" t="s">
        <v>97</v>
      </c>
      <c r="E41" s="12" t="s">
        <v>118</v>
      </c>
      <c r="F41" s="12" t="s">
        <v>126</v>
      </c>
      <c r="G41" s="12" t="s">
        <v>151</v>
      </c>
      <c r="H41" s="14">
        <v>2141599</v>
      </c>
      <c r="I41" s="2">
        <v>2</v>
      </c>
      <c r="J41" s="17">
        <v>2.9000000000000001E-2</v>
      </c>
      <c r="K41" s="17">
        <f>J41*I41</f>
        <v>5.8000000000000003E-2</v>
      </c>
    </row>
    <row r="42" spans="1:11" x14ac:dyDescent="0.25">
      <c r="A42" s="9">
        <f t="shared" si="0"/>
        <v>32</v>
      </c>
      <c r="B42" s="12" t="s">
        <v>20</v>
      </c>
      <c r="C42" s="12" t="s">
        <v>57</v>
      </c>
      <c r="D42" s="12" t="s">
        <v>98</v>
      </c>
      <c r="E42" s="12" t="s">
        <v>118</v>
      </c>
      <c r="F42" s="12" t="s">
        <v>126</v>
      </c>
      <c r="G42" s="12" t="s">
        <v>152</v>
      </c>
      <c r="H42" s="14">
        <v>2333596</v>
      </c>
      <c r="I42" s="2">
        <v>2</v>
      </c>
      <c r="J42" s="17">
        <v>2.3E-2</v>
      </c>
      <c r="K42" s="17">
        <f t="shared" ref="K42" si="16">J42*I42</f>
        <v>4.5999999999999999E-2</v>
      </c>
    </row>
    <row r="43" spans="1:11" x14ac:dyDescent="0.25">
      <c r="A43" s="9">
        <f>ROW(A43) - ROW($A$10)</f>
        <v>33</v>
      </c>
      <c r="B43" s="12" t="s">
        <v>20</v>
      </c>
      <c r="C43" s="12" t="s">
        <v>58</v>
      </c>
      <c r="D43" s="12" t="s">
        <v>99</v>
      </c>
      <c r="E43" s="12" t="s">
        <v>118</v>
      </c>
      <c r="F43" s="12" t="s">
        <v>126</v>
      </c>
      <c r="G43" s="12" t="s">
        <v>153</v>
      </c>
      <c r="H43" s="14">
        <v>1527620</v>
      </c>
      <c r="I43" s="2">
        <v>1</v>
      </c>
      <c r="J43" s="17">
        <v>4.9000000000000002E-2</v>
      </c>
      <c r="K43" s="17">
        <f>J43*I43</f>
        <v>4.9000000000000002E-2</v>
      </c>
    </row>
    <row r="44" spans="1:11" x14ac:dyDescent="0.25">
      <c r="A44" s="9">
        <f t="shared" si="0"/>
        <v>34</v>
      </c>
      <c r="B44" s="12" t="s">
        <v>20</v>
      </c>
      <c r="C44" s="12" t="s">
        <v>59</v>
      </c>
      <c r="D44" s="12" t="s">
        <v>100</v>
      </c>
      <c r="E44" s="12" t="s">
        <v>118</v>
      </c>
      <c r="F44" s="12" t="s">
        <v>126</v>
      </c>
      <c r="G44" s="12" t="s">
        <v>154</v>
      </c>
      <c r="H44" s="14">
        <v>2059455</v>
      </c>
      <c r="I44" s="2">
        <v>1</v>
      </c>
      <c r="J44" s="17">
        <v>1.2E-2</v>
      </c>
      <c r="K44" s="17">
        <f t="shared" ref="K44" si="17">J44*I44</f>
        <v>1.2E-2</v>
      </c>
    </row>
    <row r="45" spans="1:11" x14ac:dyDescent="0.25">
      <c r="A45" s="9">
        <f>ROW(A45) - ROW($A$10)</f>
        <v>35</v>
      </c>
      <c r="B45" s="12" t="s">
        <v>21</v>
      </c>
      <c r="C45" s="12" t="s">
        <v>60</v>
      </c>
      <c r="D45" s="12" t="s">
        <v>101</v>
      </c>
      <c r="E45" s="12" t="s">
        <v>121</v>
      </c>
      <c r="F45" s="12" t="s">
        <v>126</v>
      </c>
      <c r="G45" s="12" t="s">
        <v>60</v>
      </c>
      <c r="H45" s="14">
        <v>2317608</v>
      </c>
      <c r="I45" s="2">
        <v>8</v>
      </c>
      <c r="J45" s="17">
        <v>0.26</v>
      </c>
      <c r="K45" s="17">
        <f>J45*I45</f>
        <v>2.08</v>
      </c>
    </row>
    <row r="46" spans="1:11" x14ac:dyDescent="0.25">
      <c r="A46" s="9">
        <f t="shared" si="0"/>
        <v>36</v>
      </c>
      <c r="B46" s="12" t="s">
        <v>22</v>
      </c>
      <c r="C46" s="12" t="s">
        <v>61</v>
      </c>
      <c r="D46" s="12" t="s">
        <v>102</v>
      </c>
      <c r="E46" s="12" t="s">
        <v>121</v>
      </c>
      <c r="F46" s="12" t="s">
        <v>126</v>
      </c>
      <c r="G46" s="12" t="s">
        <v>61</v>
      </c>
      <c r="H46" s="14">
        <v>2364059</v>
      </c>
      <c r="I46" s="2">
        <v>2</v>
      </c>
      <c r="J46" s="17">
        <v>0.6</v>
      </c>
      <c r="K46" s="17">
        <f t="shared" ref="K46" si="18">J46*I46</f>
        <v>1.2</v>
      </c>
    </row>
    <row r="47" spans="1:11" x14ac:dyDescent="0.25">
      <c r="A47" s="9">
        <f>ROW(A47) - ROW($A$10)</f>
        <v>37</v>
      </c>
      <c r="B47" s="12" t="s">
        <v>21</v>
      </c>
      <c r="C47" s="12" t="s">
        <v>62</v>
      </c>
      <c r="D47" s="12" t="s">
        <v>103</v>
      </c>
      <c r="E47" s="12" t="s">
        <v>122</v>
      </c>
      <c r="F47" s="12" t="s">
        <v>126</v>
      </c>
      <c r="G47" s="12" t="s">
        <v>62</v>
      </c>
      <c r="H47" s="14">
        <v>1510761</v>
      </c>
      <c r="I47" s="2">
        <v>1</v>
      </c>
      <c r="J47" s="17">
        <v>3.9E-2</v>
      </c>
      <c r="K47" s="17">
        <f>J47*I47</f>
        <v>3.9E-2</v>
      </c>
    </row>
    <row r="48" spans="1:11" x14ac:dyDescent="0.25">
      <c r="A48" s="9">
        <f t="shared" si="0"/>
        <v>38</v>
      </c>
      <c r="B48" s="12" t="s">
        <v>22</v>
      </c>
      <c r="C48" s="12" t="s">
        <v>63</v>
      </c>
      <c r="D48" s="12" t="s">
        <v>104</v>
      </c>
      <c r="E48" s="12" t="s">
        <v>122</v>
      </c>
      <c r="F48" s="12" t="s">
        <v>126</v>
      </c>
      <c r="G48" s="12" t="s">
        <v>63</v>
      </c>
      <c r="H48" s="14">
        <v>1972673</v>
      </c>
      <c r="I48" s="2">
        <v>1</v>
      </c>
      <c r="J48" s="17">
        <v>9.8000000000000004E-2</v>
      </c>
      <c r="K48" s="17">
        <f t="shared" ref="K48" si="19">J48*I48</f>
        <v>9.8000000000000004E-2</v>
      </c>
    </row>
    <row r="49" spans="1:11" x14ac:dyDescent="0.25">
      <c r="A49" s="9">
        <f>ROW(A49) - ROW($A$10)</f>
        <v>39</v>
      </c>
      <c r="B49" s="12" t="s">
        <v>23</v>
      </c>
      <c r="C49" s="12" t="s">
        <v>64</v>
      </c>
      <c r="D49" s="12" t="s">
        <v>105</v>
      </c>
      <c r="E49" s="12" t="s">
        <v>123</v>
      </c>
      <c r="F49" s="12" t="s">
        <v>127</v>
      </c>
      <c r="G49" s="12" t="s">
        <v>126</v>
      </c>
      <c r="H49" s="13" t="s">
        <v>126</v>
      </c>
      <c r="I49" s="2">
        <v>1</v>
      </c>
      <c r="J49" s="17"/>
      <c r="K49" s="17">
        <f>J49*I49</f>
        <v>0</v>
      </c>
    </row>
    <row r="50" spans="1:11" x14ac:dyDescent="0.25">
      <c r="A50" s="9">
        <f t="shared" si="0"/>
        <v>40</v>
      </c>
      <c r="B50" s="12" t="s">
        <v>24</v>
      </c>
      <c r="C50" s="12" t="s">
        <v>65</v>
      </c>
      <c r="D50" s="12" t="s">
        <v>106</v>
      </c>
      <c r="E50" s="12" t="s">
        <v>124</v>
      </c>
      <c r="F50" s="12" t="s">
        <v>127</v>
      </c>
      <c r="G50" s="12" t="s">
        <v>126</v>
      </c>
      <c r="H50" s="13" t="s">
        <v>126</v>
      </c>
      <c r="I50" s="2">
        <v>1</v>
      </c>
      <c r="J50" s="17"/>
      <c r="K50" s="17">
        <f t="shared" ref="K50" si="20">J50*I50</f>
        <v>0</v>
      </c>
    </row>
    <row r="51" spans="1:11" x14ac:dyDescent="0.25">
      <c r="A51" t="s">
        <v>3</v>
      </c>
      <c r="J51" s="17"/>
      <c r="K51" s="15">
        <f>SUBTOTAL(109,Table1[Part Price])</f>
        <v>18.593999999999998</v>
      </c>
    </row>
    <row r="52" spans="1:11" x14ac:dyDescent="0.25">
      <c r="J52" s="18" t="s">
        <v>4</v>
      </c>
      <c r="K52" s="16">
        <f>Table1[[#Totals],[Part Price]]+Table1[[#Totals],[Part Price]]*0.2</f>
        <v>22.312799999999996</v>
      </c>
    </row>
    <row r="53" spans="1:11" ht="15" customHeight="1" x14ac:dyDescent="0.25"/>
    <row r="56" spans="1:11" ht="15.75" x14ac:dyDescent="0.25">
      <c r="A56" s="4"/>
      <c r="B56" s="5"/>
      <c r="C56" s="4"/>
    </row>
    <row r="57" spans="1:11" x14ac:dyDescent="0.25">
      <c r="A57" s="4"/>
      <c r="B57" s="3"/>
      <c r="C57" s="4"/>
    </row>
    <row r="58" spans="1:11" x14ac:dyDescent="0.25">
      <c r="A58" s="4"/>
      <c r="B58" s="3"/>
      <c r="C58" s="4"/>
    </row>
    <row r="59" spans="1:11" x14ac:dyDescent="0.25">
      <c r="A59" s="4"/>
      <c r="B59" s="3"/>
      <c r="C59" s="4"/>
    </row>
  </sheetData>
  <mergeCells count="4">
    <mergeCell ref="B2:D3"/>
    <mergeCell ref="B4:D4"/>
    <mergeCell ref="B5:D5"/>
    <mergeCell ref="B6:D6"/>
  </mergeCells>
  <pageMargins left="0.7" right="0.7" top="0.75" bottom="0.75" header="0.3" footer="0.3"/>
  <pageSetup paperSize="9" orientation="portrait" r:id="rId1"/>
  <ignoredErrors>
    <ignoredError sqref="J11 J12:J48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</dc:creator>
  <cp:lastModifiedBy>Rain</cp:lastModifiedBy>
  <dcterms:created xsi:type="dcterms:W3CDTF">2013-03-09T23:35:46Z</dcterms:created>
  <dcterms:modified xsi:type="dcterms:W3CDTF">2014-05-04T22:03:18Z</dcterms:modified>
</cp:coreProperties>
</file>