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380" windowHeight="8190" tabRatio="500"/>
  </bookViews>
  <sheets>
    <sheet name="Addresses" sheetId="1" r:id="rId1"/>
    <sheet name="Seq2017-03" sheetId="2" r:id="rId2"/>
    <sheet name="sizeinfos" sheetId="3" r:id="rId3"/>
    <sheet name="lenght" sheetId="4" r:id="rId4"/>
    <sheet name="trained -&gt; record" sheetId="5" r:id="rId5"/>
    <sheet name="Just Numberz" sheetId="6" r:id="rId6"/>
  </sheets>
  <definedNames>
    <definedName name="_xlnm._FilterDatabase" localSheetId="3">lenght!$B$2:$G$2</definedName>
  </definedNames>
  <calcPr calcId="14562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2" i="6" l="1"/>
  <c r="B11" i="6"/>
  <c r="H18" i="5" l="1"/>
  <c r="H19" i="5" s="1"/>
  <c r="H20" i="5" s="1"/>
  <c r="H21" i="5" s="1"/>
  <c r="H22" i="5" s="1"/>
  <c r="H16" i="5"/>
  <c r="H8" i="5"/>
  <c r="F11" i="5"/>
  <c r="F12" i="5"/>
  <c r="F13" i="5"/>
  <c r="F10" i="5"/>
  <c r="H9" i="5"/>
  <c r="H10" i="5" s="1"/>
  <c r="H11" i="5" s="1"/>
  <c r="H12" i="5" s="1"/>
  <c r="H13" i="5" s="1"/>
  <c r="H7" i="5"/>
  <c r="H6" i="5"/>
  <c r="H5" i="5"/>
  <c r="B15" i="6" l="1"/>
  <c r="B16" i="6" s="1"/>
  <c r="H11" i="6"/>
  <c r="H10" i="6"/>
  <c r="H9" i="6"/>
  <c r="H8" i="6"/>
  <c r="H7" i="6"/>
  <c r="B7" i="6"/>
  <c r="B8" i="6" s="1"/>
  <c r="H6" i="6"/>
  <c r="H5" i="6"/>
  <c r="H4" i="6"/>
  <c r="B4" i="6"/>
  <c r="B13" i="6" s="1"/>
  <c r="B17" i="6" s="1"/>
  <c r="H3" i="6"/>
  <c r="B3" i="6"/>
  <c r="B14" i="6" s="1"/>
  <c r="E11" i="4"/>
  <c r="G11" i="4" s="1"/>
  <c r="D11" i="4"/>
  <c r="F10" i="4"/>
  <c r="E10" i="4"/>
  <c r="G10" i="4" s="1"/>
  <c r="D10" i="4"/>
  <c r="E9" i="4"/>
  <c r="G9" i="4" s="1"/>
  <c r="D9" i="4"/>
  <c r="F8" i="4"/>
  <c r="E8" i="4"/>
  <c r="G8" i="4" s="1"/>
  <c r="D8" i="4"/>
  <c r="E7" i="4"/>
  <c r="G7" i="4" s="1"/>
  <c r="D7" i="4"/>
  <c r="G6" i="4"/>
  <c r="F6" i="4"/>
  <c r="E6" i="4"/>
  <c r="D6" i="4"/>
  <c r="E5" i="4"/>
  <c r="G5" i="4" s="1"/>
  <c r="D5" i="4"/>
  <c r="G4" i="4"/>
  <c r="F4" i="4"/>
  <c r="E4" i="4"/>
  <c r="D4" i="4"/>
  <c r="E3" i="4"/>
  <c r="G3" i="4" s="1"/>
  <c r="D3" i="4"/>
  <c r="G2" i="4"/>
  <c r="F2" i="4"/>
  <c r="E2" i="4"/>
  <c r="D2" i="4"/>
  <c r="G13" i="2"/>
  <c r="H13" i="2" s="1"/>
  <c r="G12" i="2"/>
  <c r="H12" i="2" s="1"/>
  <c r="G10" i="2"/>
  <c r="H10" i="2" s="1"/>
  <c r="F10" i="2"/>
  <c r="H9" i="2"/>
  <c r="G9" i="2"/>
  <c r="F9" i="2"/>
  <c r="G8" i="2"/>
  <c r="H8" i="2" s="1"/>
  <c r="F8" i="2"/>
  <c r="G7" i="2"/>
  <c r="H7" i="2" s="1"/>
  <c r="F7" i="2"/>
  <c r="G6" i="2"/>
  <c r="H6" i="2" s="1"/>
  <c r="F6" i="2"/>
  <c r="G2" i="2"/>
  <c r="H2" i="2" s="1"/>
  <c r="F2" i="2"/>
  <c r="G1" i="4" l="1"/>
  <c r="B12" i="6"/>
  <c r="F3" i="4"/>
  <c r="F5" i="4"/>
  <c r="F7" i="4"/>
  <c r="F9" i="4"/>
  <c r="F11" i="4"/>
</calcChain>
</file>

<file path=xl/sharedStrings.xml><?xml version="1.0" encoding="utf-8"?>
<sst xmlns="http://schemas.openxmlformats.org/spreadsheetml/2006/main" count="169" uniqueCount="145">
  <si>
    <t>offset (decimal)</t>
  </si>
  <si>
    <t>value</t>
  </si>
  <si>
    <t>524-527</t>
  </si>
  <si>
    <t>528-531</t>
  </si>
  <si>
    <t>532-535</t>
  </si>
  <si>
    <t>536-539</t>
  </si>
  <si>
    <t>544-547</t>
  </si>
  <si>
    <t>filesize (eof)</t>
  </si>
  <si>
    <t>632-635</t>
  </si>
  <si>
    <t>filesize -1192</t>
  </si>
  <si>
    <t>1192-1195</t>
  </si>
  <si>
    <t>1200-1203</t>
  </si>
  <si>
    <t>1208-1211</t>
  </si>
  <si>
    <t>1216-1219</t>
  </si>
  <si>
    <t>1220-1223</t>
  </si>
  <si>
    <t>1224-1227</t>
  </si>
  <si>
    <t>1232-1235</t>
  </si>
  <si>
    <t>1236-1239</t>
  </si>
  <si>
    <t>1240-1243</t>
  </si>
  <si>
    <t>1248-1251</t>
  </si>
  <si>
    <t>Filesize 1 part -1192 / eof -1192</t>
  </si>
  <si>
    <t>1256-1259</t>
  </si>
  <si>
    <t>Filesize 2 parts -1192 / eof -1192</t>
  </si>
  <si>
    <t>1264-1267</t>
  </si>
  <si>
    <t>Filesize 3 parts -1192 / eof -1192</t>
  </si>
  <si>
    <t>1272-1275</t>
  </si>
  <si>
    <t>Filesize 4 parts -1192 / eof -1192</t>
  </si>
  <si>
    <t>1300-1303</t>
  </si>
  <si>
    <t>1304-1307</t>
  </si>
  <si>
    <t>1308-1311</t>
  </si>
  <si>
    <t>1312-1315</t>
  </si>
  <si>
    <t>1316-1319</t>
  </si>
  <si>
    <t>1320-1323</t>
  </si>
  <si>
    <t>Filesize 5 parts -1192 / eof -1192</t>
  </si>
  <si>
    <t>pt. 1 Bass Mode</t>
  </si>
  <si>
    <t>00 = active</t>
  </si>
  <si>
    <t>03 = root riff</t>
  </si>
  <si>
    <t>01 = simple root</t>
  </si>
  <si>
    <t>pt. 1 Genre</t>
  </si>
  <si>
    <t>00 = Blues</t>
  </si>
  <si>
    <t>01 = R&amp;B</t>
  </si>
  <si>
    <t>02 = Rock</t>
  </si>
  <si>
    <t>… and so on ?!</t>
  </si>
  <si>
    <t>pt. 1 Style</t>
  </si>
  <si>
    <t>00 = 1</t>
  </si>
  <si>
    <t>01 = 2</t>
  </si>
  <si>
    <t>02 = 3</t>
  </si>
  <si>
    <t>pt. 1 Alt time</t>
  </si>
  <si>
    <t>00 = Off</t>
  </si>
  <si>
    <t>01 = On</t>
  </si>
  <si>
    <t>res. Start</t>
  </si>
  <si>
    <t>start</t>
  </si>
  <si>
    <t>end</t>
  </si>
  <si>
    <t>res. End</t>
  </si>
  <si>
    <t>end-start</t>
  </si>
  <si>
    <t>end-res. Start</t>
  </si>
  <si>
    <t>chunks</t>
  </si>
  <si>
    <t>end audio part1</t>
  </si>
  <si>
    <t>res. End=filesize</t>
  </si>
  <si>
    <t>end audio part2</t>
  </si>
  <si>
    <t>end audio part3</t>
  </si>
  <si>
    <t>end audio part4</t>
  </si>
  <si>
    <t>end audio part5</t>
  </si>
  <si>
    <t>OD 1 / 6</t>
  </si>
  <si>
    <t>OD 1 / 7</t>
  </si>
  <si>
    <t>1248-1252</t>
  </si>
  <si>
    <t>1256-1260</t>
  </si>
  <si>
    <t>1264-1268</t>
  </si>
  <si>
    <t>1272-1276</t>
  </si>
  <si>
    <t>1320-1324</t>
  </si>
  <si>
    <t>BPM</t>
  </si>
  <si>
    <t>t [s]</t>
  </si>
  <si>
    <t>Part 01 from trained to recorded changes</t>
  </si>
  <si>
    <t>from</t>
  </si>
  <si>
    <t>to</t>
  </si>
  <si>
    <t>Part 01 from recorded to erased changes</t>
  </si>
  <si>
    <t>Part 01 from erased to emptied changes</t>
  </si>
  <si>
    <t>plus: changes in partinfos adresses,audio areas…</t>
  </si>
  <si>
    <t>note: audio data stays recorded until emptied!</t>
  </si>
  <si>
    <t>sample rate</t>
  </si>
  <si>
    <t>sps</t>
  </si>
  <si>
    <t>sample lenght</t>
  </si>
  <si>
    <t>bit</t>
  </si>
  <si>
    <t>bits per second</t>
  </si>
  <si>
    <t>bytes per second</t>
  </si>
  <si>
    <t>BPS</t>
  </si>
  <si>
    <t>Hz</t>
  </si>
  <si>
    <t>time per beat</t>
  </si>
  <si>
    <t>s</t>
  </si>
  <si>
    <t>song lenght</t>
  </si>
  <si>
    <t># beats</t>
  </si>
  <si>
    <t># bars</t>
  </si>
  <si>
    <t>At 4/4</t>
  </si>
  <si>
    <t># bytes</t>
  </si>
  <si>
    <t># bits</t>
  </si>
  <si>
    <t># samples (2 bytes)</t>
  </si>
  <si>
    <t># words (4 bytes)</t>
  </si>
  <si>
    <t># 32k chunks</t>
  </si>
  <si>
    <t>-&gt;</t>
  </si>
  <si>
    <t>reserved 5 parts</t>
  </si>
  <si>
    <t>offset part 1 data</t>
  </si>
  <si>
    <t>end 01 / start 02</t>
  </si>
  <si>
    <t>end 02 / start 03</t>
  </si>
  <si>
    <t>end 03 / start 04</t>
  </si>
  <si>
    <t>end 04 / start 05</t>
  </si>
  <si>
    <t xml:space="preserve">end 05 </t>
  </si>
  <si>
    <t>offset part 1 'midi' data</t>
  </si>
  <si>
    <t>reserved total</t>
  </si>
  <si>
    <t>deviation</t>
  </si>
  <si>
    <t>no change between</t>
  </si>
  <si>
    <t>from … to</t>
  </si>
  <si>
    <t>0 -&gt; 1 -&gt; 2</t>
  </si>
  <si>
    <t xml:space="preserve">pt X rec (0 -&gt; 1) and od (1-&gt;2)  flag </t>
  </si>
  <si>
    <t>Byte</t>
  </si>
  <si>
    <t>1328-…</t>
  </si>
  <si>
    <t>Trio Manager Song Name</t>
  </si>
  <si>
    <t>2226-2351</t>
  </si>
  <si>
    <t>03 02</t>
  </si>
  <si>
    <t xml:space="preserve">part 01 lenght - This dword value+138032 = latest end of part 01 / earliest start of part 02 </t>
  </si>
  <si>
    <t>part 02 lenght - This dword value + first dword value+138032 = latest end of part 02 / earliest start of part 03</t>
  </si>
  <si>
    <t>part 03 lenght - This dword value + second dword value + first dword value+138032 = latest end of part 03 / earliest start of part 04</t>
  </si>
  <si>
    <t>part 04 lenght - … → latest end of part 04 / earliest start of part 05</t>
  </si>
  <si>
    <t>part 05 lenght - … → latest end of part 05</t>
  </si>
  <si>
    <t>OS File Name (?) -&gt; changes when rename in Trio Manager Tool</t>
  </si>
  <si>
    <r>
      <t xml:space="preserve">counts from 0…4 when recording or overdubbing in sequence - </t>
    </r>
    <r>
      <rPr>
        <b/>
        <sz val="10"/>
        <rFont val="Arial"/>
        <family val="2"/>
      </rPr>
      <t xml:space="preserve">stores last used part </t>
    </r>
    <r>
      <rPr>
        <sz val="10"/>
        <rFont val="Arial"/>
        <family val="2"/>
      </rPr>
      <t>???</t>
    </r>
  </si>
  <si>
    <t xml:space="preserve">0 -&gt; 1 -&gt; 2: pt 1 rec (0 -&gt; 1) / od (1-&gt;2)  flag </t>
  </si>
  <si>
    <t xml:space="preserve">0 -&gt; 1 -&gt; 2: pt 2 rec (0 -&gt; 1) / od (1-&gt;2)  flag </t>
  </si>
  <si>
    <t xml:space="preserve">0 -&gt; 1 -&gt; 2: pt 3 rec (0 -&gt; 1) / od (1-&gt;2)  flag </t>
  </si>
  <si>
    <t xml:space="preserve">0 -&gt; 1 -&gt; 2: pt 4 rec (0 -&gt; 1) / od (1-&gt;2)  flag </t>
  </si>
  <si>
    <t xml:space="preserve">0 -&gt; 1 -&gt; 2: pt 5 rec (0 -&gt; 1) / od (1-&gt;2)  flag </t>
  </si>
  <si>
    <t>Part 01 Info (?: with duration encoded)</t>
  </si>
  <si>
    <t>Part 02 Info (?: with duration encoded)</t>
  </si>
  <si>
    <t>Part 03 Info (?: with duration encoded)</t>
  </si>
  <si>
    <t>Part 04 Info (?: with duration encoded)</t>
  </si>
  <si>
    <t>Part 05 Info (?: with duration encoded)</t>
  </si>
  <si>
    <t>16.384 bytes bass/drums info part 01</t>
  </si>
  <si>
    <t>16.384 bytes bass/drums info part 02</t>
  </si>
  <si>
    <t>16.384 bytes bass/drums info part 03</t>
  </si>
  <si>
    <t>16.384 bytes bass/drums info part 04</t>
  </si>
  <si>
    <t>16.384 bytes bass/drums info part 05</t>
  </si>
  <si>
    <t>15872 null before last block</t>
  </si>
  <si>
    <t>15872 last OD Block</t>
  </si>
  <si>
    <t>bytes empty</t>
  </si>
  <si>
    <t>reserved per part</t>
  </si>
  <si>
    <t>bytes per part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</si>
</sst>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\-??\ _€_-;_-@_-"/>
    <numFmt numFmtId="165" formatCode="_-* #,##0\ _€_-;\-* #,##0\ _€_-;_-* \-??\ _€_-;_-@_-"/>
  </numFmts>
  <fonts count="1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i/>
      <sz val="10"/>
      <name val="Arial"/>
      <family val="2"/>
      <charset val="1"/>
    </font>
    <font>
      <b/>
      <sz val="10"/>
      <color rgb="FFFF66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charset val="1"/>
    </font>
    <font>
      <sz val="10"/>
      <color rgb="FFFF3333"/>
      <name val="Arial"/>
      <family val="2"/>
      <charset val="1"/>
    </font>
    <font>
      <i/>
      <sz val="10"/>
      <name val="Arial"/>
      <charset val="1"/>
    </font>
    <font>
      <sz val="14"/>
      <name val="Consolas"/>
      <family val="3"/>
      <charset val="1"/>
    </font>
    <font>
      <b/>
      <sz val="10"/>
      <name val="Arial"/>
      <family val="2"/>
    </font>
    <font>
      <strike/>
      <sz val="10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6" fillId="0" borderId="0" applyBorder="0" applyProtection="0"/>
    <xf numFmtId="0" fontId="1" fillId="2" borderId="0" applyBorder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/>
    <xf numFmtId="3" fontId="3" fillId="0" borderId="0" xfId="0" applyNumberFormat="1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165" fontId="6" fillId="0" borderId="0" xfId="1" applyNumberFormat="1" applyBorder="1" applyAlignment="1" applyProtection="1"/>
    <xf numFmtId="3" fontId="6" fillId="0" borderId="0" xfId="1" applyNumberFormat="1" applyBorder="1" applyAlignment="1" applyProtection="1"/>
    <xf numFmtId="0" fontId="7" fillId="0" borderId="0" xfId="0" applyFont="1"/>
    <xf numFmtId="3" fontId="8" fillId="0" borderId="0" xfId="1" applyNumberFormat="1" applyFont="1" applyBorder="1" applyAlignment="1" applyProtection="1"/>
    <xf numFmtId="0" fontId="9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4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0" borderId="0" xfId="0" quotePrefix="1"/>
    <xf numFmtId="2" fontId="0" fillId="0" borderId="0" xfId="0" applyNumberFormat="1"/>
    <xf numFmtId="1" fontId="10" fillId="0" borderId="0" xfId="0" applyNumberFormat="1" applyFont="1"/>
    <xf numFmtId="0" fontId="10" fillId="0" borderId="0" xfId="0" applyFont="1"/>
    <xf numFmtId="1" fontId="11" fillId="0" borderId="0" xfId="0" applyNumberFormat="1" applyFont="1"/>
    <xf numFmtId="0" fontId="11" fillId="0" borderId="0" xfId="0" applyFont="1"/>
    <xf numFmtId="0" fontId="10" fillId="4" borderId="0" xfId="0" applyFont="1" applyFill="1"/>
    <xf numFmtId="0" fontId="0" fillId="4" borderId="0" xfId="0" applyFill="1"/>
    <xf numFmtId="1" fontId="10" fillId="4" borderId="0" xfId="0" applyNumberFormat="1" applyFont="1" applyFill="1"/>
    <xf numFmtId="0" fontId="12" fillId="0" borderId="0" xfId="0" applyFont="1"/>
    <xf numFmtId="0" fontId="0" fillId="4" borderId="0" xfId="0" quotePrefix="1" applyFill="1"/>
    <xf numFmtId="1" fontId="0" fillId="5" borderId="0" xfId="0" applyNumberFormat="1" applyFill="1"/>
    <xf numFmtId="1" fontId="0" fillId="4" borderId="0" xfId="0" quotePrefix="1" applyNumberFormat="1" applyFill="1"/>
    <xf numFmtId="3" fontId="12" fillId="0" borderId="0" xfId="0" applyNumberFormat="1" applyFon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Alignment="1">
      <alignment horizontal="left" wrapText="1"/>
    </xf>
    <xf numFmtId="165" fontId="12" fillId="0" borderId="0" xfId="1" applyNumberFormat="1" applyFont="1" applyBorder="1" applyAlignment="1" applyProtection="1"/>
  </cellXfs>
  <cellStyles count="3">
    <cellStyle name="Erklärender Text" xfId="2" builtinId="53" customBuiltin="1"/>
    <cellStyle name="Komma" xfId="1" builtinId="3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130" zoomScaleNormal="130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2.75" x14ac:dyDescent="0.2"/>
  <cols>
    <col min="1" max="1" width="21.28515625" customWidth="1"/>
    <col min="2" max="2" width="48.28515625" customWidth="1"/>
    <col min="3" max="3" width="10.7109375" style="1" customWidth="1"/>
    <col min="4" max="4" width="10.7109375" customWidth="1"/>
    <col min="5" max="5" width="14.5703125" customWidth="1"/>
    <col min="6" max="1025" width="10.7109375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3" t="s">
        <v>2</v>
      </c>
      <c r="B2">
        <v>680</v>
      </c>
    </row>
    <row r="3" spans="1:3" x14ac:dyDescent="0.2">
      <c r="A3" s="3" t="s">
        <v>3</v>
      </c>
      <c r="B3">
        <v>512</v>
      </c>
    </row>
    <row r="4" spans="1:3" x14ac:dyDescent="0.2">
      <c r="A4" s="3" t="s">
        <v>4</v>
      </c>
      <c r="B4">
        <v>1</v>
      </c>
    </row>
    <row r="5" spans="1:3" x14ac:dyDescent="0.2">
      <c r="A5" t="s">
        <v>5</v>
      </c>
      <c r="B5">
        <v>1192</v>
      </c>
    </row>
    <row r="6" spans="1:3" x14ac:dyDescent="0.2">
      <c r="A6" s="3" t="s">
        <v>6</v>
      </c>
      <c r="B6" t="s">
        <v>7</v>
      </c>
    </row>
    <row r="7" spans="1:3" x14ac:dyDescent="0.2">
      <c r="A7" s="3" t="s">
        <v>8</v>
      </c>
      <c r="B7" t="s">
        <v>9</v>
      </c>
    </row>
    <row r="8" spans="1:3" x14ac:dyDescent="0.2">
      <c r="A8" s="3" t="s">
        <v>10</v>
      </c>
      <c r="B8" s="1">
        <v>136</v>
      </c>
    </row>
    <row r="9" spans="1:3" x14ac:dyDescent="0.2">
      <c r="A9" s="3" t="s">
        <v>11</v>
      </c>
      <c r="B9" s="1">
        <v>1024</v>
      </c>
    </row>
    <row r="10" spans="1:3" x14ac:dyDescent="0.2">
      <c r="A10" s="3" t="s">
        <v>12</v>
      </c>
      <c r="B10" s="1">
        <v>1160</v>
      </c>
      <c r="C10" s="4"/>
    </row>
    <row r="11" spans="1:3" x14ac:dyDescent="0.2">
      <c r="A11" t="s">
        <v>13</v>
      </c>
      <c r="B11" s="1">
        <v>16384</v>
      </c>
      <c r="C11" s="4"/>
    </row>
    <row r="12" spans="1:3" x14ac:dyDescent="0.2">
      <c r="A12" t="s">
        <v>14</v>
      </c>
      <c r="B12" s="1">
        <v>81920</v>
      </c>
    </row>
    <row r="13" spans="1:3" x14ac:dyDescent="0.2">
      <c r="A13" t="s">
        <v>15</v>
      </c>
      <c r="B13" s="1">
        <v>83080</v>
      </c>
    </row>
    <row r="14" spans="1:3" x14ac:dyDescent="0.2">
      <c r="A14" t="s">
        <v>16</v>
      </c>
      <c r="B14" s="1">
        <v>10752</v>
      </c>
    </row>
    <row r="15" spans="1:3" x14ac:dyDescent="0.2">
      <c r="A15" t="s">
        <v>17</v>
      </c>
      <c r="B15" s="1">
        <v>53760</v>
      </c>
    </row>
    <row r="16" spans="1:3" x14ac:dyDescent="0.2">
      <c r="A16" t="s">
        <v>18</v>
      </c>
      <c r="B16" s="1">
        <v>136840</v>
      </c>
    </row>
    <row r="17" spans="1:6" s="3" customFormat="1" x14ac:dyDescent="0.2">
      <c r="A17" s="3" t="s">
        <v>19</v>
      </c>
      <c r="B17" s="3" t="s">
        <v>20</v>
      </c>
      <c r="C17" s="1"/>
    </row>
    <row r="18" spans="1:6" s="3" customFormat="1" x14ac:dyDescent="0.2">
      <c r="A18" s="3" t="s">
        <v>21</v>
      </c>
      <c r="B18" s="3" t="s">
        <v>22</v>
      </c>
      <c r="C18" s="1"/>
    </row>
    <row r="19" spans="1:6" s="3" customFormat="1" x14ac:dyDescent="0.2">
      <c r="A19" s="3" t="s">
        <v>23</v>
      </c>
      <c r="B19" s="3" t="s">
        <v>24</v>
      </c>
      <c r="C19" s="1"/>
    </row>
    <row r="20" spans="1:6" x14ac:dyDescent="0.2">
      <c r="A20" t="s">
        <v>25</v>
      </c>
      <c r="B20" s="3" t="s">
        <v>26</v>
      </c>
    </row>
    <row r="21" spans="1:6" s="26" customFormat="1" x14ac:dyDescent="0.2">
      <c r="A21" s="26" t="s">
        <v>27</v>
      </c>
      <c r="B21" s="26" t="s">
        <v>118</v>
      </c>
      <c r="C21" s="30"/>
    </row>
    <row r="22" spans="1:6" s="26" customFormat="1" x14ac:dyDescent="0.2">
      <c r="A22" s="26" t="s">
        <v>28</v>
      </c>
      <c r="B22" s="26" t="s">
        <v>119</v>
      </c>
      <c r="C22" s="30"/>
    </row>
    <row r="23" spans="1:6" s="26" customFormat="1" x14ac:dyDescent="0.2">
      <c r="A23" s="26" t="s">
        <v>29</v>
      </c>
      <c r="B23" s="26" t="s">
        <v>120</v>
      </c>
      <c r="C23" s="30"/>
    </row>
    <row r="24" spans="1:6" s="26" customFormat="1" x14ac:dyDescent="0.2">
      <c r="A24" s="26" t="s">
        <v>30</v>
      </c>
      <c r="B24" s="26" t="s">
        <v>121</v>
      </c>
      <c r="C24" s="30"/>
    </row>
    <row r="25" spans="1:6" s="26" customFormat="1" x14ac:dyDescent="0.2">
      <c r="A25" s="26" t="s">
        <v>31</v>
      </c>
      <c r="B25" s="26" t="s">
        <v>122</v>
      </c>
      <c r="C25" s="30"/>
    </row>
    <row r="26" spans="1:6" s="26" customFormat="1" x14ac:dyDescent="0.2">
      <c r="A26" s="26" t="s">
        <v>32</v>
      </c>
      <c r="B26" s="26" t="s">
        <v>33</v>
      </c>
      <c r="C26" s="30"/>
    </row>
    <row r="27" spans="1:6" x14ac:dyDescent="0.2">
      <c r="A27" s="26" t="s">
        <v>114</v>
      </c>
      <c r="B27" s="26" t="s">
        <v>115</v>
      </c>
    </row>
    <row r="28" spans="1:6" x14ac:dyDescent="0.2">
      <c r="A28" s="6">
        <v>1844</v>
      </c>
      <c r="B28" s="26" t="s">
        <v>124</v>
      </c>
    </row>
    <row r="29" spans="1:6" x14ac:dyDescent="0.2">
      <c r="A29" s="26" t="s">
        <v>116</v>
      </c>
      <c r="B29" s="26" t="s">
        <v>123</v>
      </c>
    </row>
    <row r="30" spans="1:6" x14ac:dyDescent="0.2">
      <c r="A30" s="26"/>
      <c r="B30" s="26"/>
    </row>
    <row r="31" spans="1:6" x14ac:dyDescent="0.2">
      <c r="A31" s="6">
        <v>17912</v>
      </c>
      <c r="B31" t="s">
        <v>34</v>
      </c>
      <c r="C31" s="1" t="s">
        <v>35</v>
      </c>
      <c r="D31" t="s">
        <v>36</v>
      </c>
      <c r="E31" t="s">
        <v>37</v>
      </c>
    </row>
    <row r="32" spans="1:6" x14ac:dyDescent="0.2">
      <c r="A32" s="6">
        <v>17916</v>
      </c>
      <c r="B32" t="s">
        <v>38</v>
      </c>
      <c r="C32" s="1" t="s">
        <v>39</v>
      </c>
      <c r="D32" t="s">
        <v>40</v>
      </c>
      <c r="E32" t="s">
        <v>41</v>
      </c>
      <c r="F32" s="3" t="s">
        <v>42</v>
      </c>
    </row>
    <row r="33" spans="1:6" x14ac:dyDescent="0.2">
      <c r="A33" s="6">
        <v>18512</v>
      </c>
      <c r="B33" s="3" t="s">
        <v>43</v>
      </c>
      <c r="C33" s="1" t="s">
        <v>44</v>
      </c>
      <c r="D33" s="3" t="s">
        <v>45</v>
      </c>
      <c r="E33" s="3" t="s">
        <v>46</v>
      </c>
      <c r="F33" s="3" t="s">
        <v>42</v>
      </c>
    </row>
    <row r="34" spans="1:6" x14ac:dyDescent="0.2">
      <c r="A34" s="6">
        <v>18596</v>
      </c>
      <c r="B34" s="3" t="s">
        <v>47</v>
      </c>
      <c r="C34" s="1" t="s">
        <v>48</v>
      </c>
      <c r="D34" s="3" t="s">
        <v>49</v>
      </c>
      <c r="E34" s="3"/>
      <c r="F34" s="3"/>
    </row>
    <row r="35" spans="1:6" x14ac:dyDescent="0.2">
      <c r="A35" s="6"/>
      <c r="B35" s="3"/>
      <c r="D35" s="3"/>
      <c r="E35" s="3"/>
      <c r="F35" s="3"/>
    </row>
    <row r="36" spans="1:6" x14ac:dyDescent="0.2">
      <c r="A36" s="31">
        <v>17904</v>
      </c>
      <c r="B36" s="32" t="s">
        <v>125</v>
      </c>
      <c r="D36" s="3"/>
      <c r="E36" s="3"/>
      <c r="F36" s="3"/>
    </row>
    <row r="37" spans="1:6" x14ac:dyDescent="0.2">
      <c r="A37" s="31">
        <v>34288</v>
      </c>
      <c r="B37" s="32" t="s">
        <v>126</v>
      </c>
      <c r="D37" s="3"/>
      <c r="E37" s="3"/>
      <c r="F37" s="3"/>
    </row>
    <row r="38" spans="1:6" x14ac:dyDescent="0.2">
      <c r="A38" s="31">
        <v>50672</v>
      </c>
      <c r="B38" s="32" t="s">
        <v>127</v>
      </c>
      <c r="D38" s="3"/>
      <c r="E38" s="3"/>
      <c r="F38" s="3"/>
    </row>
    <row r="39" spans="1:6" x14ac:dyDescent="0.2">
      <c r="A39" s="31">
        <v>67056</v>
      </c>
      <c r="B39" s="32" t="s">
        <v>128</v>
      </c>
      <c r="D39" s="3"/>
      <c r="E39" s="3"/>
      <c r="F39" s="3"/>
    </row>
    <row r="40" spans="1:6" x14ac:dyDescent="0.2">
      <c r="A40" s="31">
        <v>83440</v>
      </c>
      <c r="B40" s="32" t="s">
        <v>129</v>
      </c>
      <c r="D40" s="3"/>
      <c r="E40" s="3"/>
      <c r="F40" s="3"/>
    </row>
    <row r="41" spans="1:6" x14ac:dyDescent="0.2">
      <c r="C41"/>
    </row>
    <row r="42" spans="1:6" x14ac:dyDescent="0.2">
      <c r="A42" s="33">
        <v>84272</v>
      </c>
      <c r="B42" t="s">
        <v>130</v>
      </c>
    </row>
    <row r="43" spans="1:6" x14ac:dyDescent="0.2">
      <c r="A43" s="33">
        <v>95024</v>
      </c>
      <c r="B43" t="s">
        <v>131</v>
      </c>
    </row>
    <row r="44" spans="1:6" x14ac:dyDescent="0.2">
      <c r="A44" s="33">
        <v>105776</v>
      </c>
      <c r="B44" t="s">
        <v>132</v>
      </c>
    </row>
    <row r="45" spans="1:6" x14ac:dyDescent="0.2">
      <c r="A45" s="33">
        <v>116528</v>
      </c>
      <c r="B45" t="s">
        <v>133</v>
      </c>
    </row>
    <row r="46" spans="1:6" x14ac:dyDescent="0.2">
      <c r="A46" s="33">
        <v>127280</v>
      </c>
      <c r="B46" t="s">
        <v>134</v>
      </c>
    </row>
    <row r="48" spans="1:6" x14ac:dyDescent="0.2">
      <c r="A48" s="33">
        <v>2352</v>
      </c>
      <c r="B48" t="s">
        <v>135</v>
      </c>
    </row>
    <row r="49" spans="1:2" x14ac:dyDescent="0.2">
      <c r="A49" s="33">
        <v>18736</v>
      </c>
      <c r="B49" t="s">
        <v>136</v>
      </c>
    </row>
    <row r="50" spans="1:2" x14ac:dyDescent="0.2">
      <c r="A50" s="33">
        <v>35120</v>
      </c>
      <c r="B50" t="s">
        <v>137</v>
      </c>
    </row>
    <row r="51" spans="1:2" x14ac:dyDescent="0.2">
      <c r="A51" s="33">
        <v>51504</v>
      </c>
      <c r="B51" t="s">
        <v>138</v>
      </c>
    </row>
    <row r="52" spans="1:2" x14ac:dyDescent="0.2">
      <c r="A52" s="33">
        <v>67888</v>
      </c>
      <c r="B52" t="s">
        <v>139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160" zoomScaleNormal="160" workbookViewId="0">
      <selection activeCell="A14" sqref="A14"/>
    </sheetView>
  </sheetViews>
  <sheetFormatPr baseColWidth="10" defaultColWidth="9.140625" defaultRowHeight="12.75" x14ac:dyDescent="0.2"/>
  <cols>
    <col min="1" max="1" width="13" customWidth="1"/>
    <col min="2" max="4" width="12.28515625" customWidth="1"/>
    <col min="5" max="5" width="14.140625" customWidth="1"/>
    <col min="6" max="6" width="12.28515625" customWidth="1"/>
    <col min="7" max="7" width="12.5703125" customWidth="1"/>
    <col min="8" max="8" width="10.7109375" customWidth="1"/>
    <col min="9" max="9" width="13.7109375" customWidth="1"/>
    <col min="10" max="11" width="11.85546875" customWidth="1"/>
    <col min="12" max="12" width="12.85546875" customWidth="1"/>
    <col min="13" max="13" width="13.85546875" customWidth="1"/>
    <col min="14" max="14" width="15.42578125" customWidth="1"/>
    <col min="15" max="1025" width="10.7109375" customWidth="1"/>
  </cols>
  <sheetData>
    <row r="1" spans="1:14" x14ac:dyDescent="0.2">
      <c r="A1">
        <v>32768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14" x14ac:dyDescent="0.2">
      <c r="A2">
        <v>1192</v>
      </c>
      <c r="B2">
        <v>138032</v>
      </c>
      <c r="C2">
        <v>170800</v>
      </c>
      <c r="D2">
        <v>1710896</v>
      </c>
      <c r="E2">
        <v>1739568</v>
      </c>
      <c r="F2">
        <f>D2-C2</f>
        <v>1540096</v>
      </c>
      <c r="G2" s="7">
        <f>D2-B2</f>
        <v>1572864</v>
      </c>
      <c r="H2">
        <f>G2/$A$1</f>
        <v>48</v>
      </c>
      <c r="I2" t="s">
        <v>57</v>
      </c>
      <c r="J2" s="8">
        <v>2914</v>
      </c>
      <c r="K2" s="8">
        <v>6658</v>
      </c>
      <c r="L2" s="8">
        <v>10386</v>
      </c>
      <c r="M2" s="8">
        <v>202384</v>
      </c>
      <c r="N2" s="8">
        <v>1037592</v>
      </c>
    </row>
    <row r="3" spans="1:14" x14ac:dyDescent="0.2">
      <c r="G3" s="7"/>
    </row>
    <row r="5" spans="1:14" x14ac:dyDescent="0.2">
      <c r="E5" t="s">
        <v>58</v>
      </c>
    </row>
    <row r="6" spans="1:14" x14ac:dyDescent="0.2">
      <c r="A6">
        <v>1</v>
      </c>
      <c r="B6" s="9">
        <v>138032</v>
      </c>
      <c r="C6" s="9">
        <v>170800</v>
      </c>
      <c r="D6" s="9">
        <v>3539760</v>
      </c>
      <c r="E6" s="9">
        <v>3539760</v>
      </c>
      <c r="F6" s="9">
        <f>D6-C6</f>
        <v>3368960</v>
      </c>
      <c r="G6" s="9">
        <f>D6-B6</f>
        <v>3401728</v>
      </c>
      <c r="H6">
        <f>G6/$A$1</f>
        <v>103.8125</v>
      </c>
      <c r="I6" t="s">
        <v>57</v>
      </c>
      <c r="J6" s="8"/>
    </row>
    <row r="7" spans="1:14" x14ac:dyDescent="0.2">
      <c r="A7">
        <v>2</v>
      </c>
      <c r="B7" s="9">
        <v>3539760</v>
      </c>
      <c r="C7" s="9">
        <v>3572528</v>
      </c>
      <c r="D7" s="9">
        <v>4094768</v>
      </c>
      <c r="E7" s="9">
        <v>4094768</v>
      </c>
      <c r="F7" s="9">
        <f>D7-C7</f>
        <v>522240</v>
      </c>
      <c r="G7" s="9">
        <f>D7-B7</f>
        <v>555008</v>
      </c>
      <c r="H7" s="10">
        <f>G7/$A$1</f>
        <v>16.9375</v>
      </c>
      <c r="I7" t="s">
        <v>59</v>
      </c>
      <c r="J7" s="34" t="s">
        <v>140</v>
      </c>
    </row>
    <row r="8" spans="1:14" x14ac:dyDescent="0.2">
      <c r="A8">
        <v>3</v>
      </c>
      <c r="B8" s="9">
        <v>4094768</v>
      </c>
      <c r="C8" s="9">
        <v>4127536</v>
      </c>
      <c r="D8" s="9">
        <v>6832944</v>
      </c>
      <c r="E8" s="9">
        <v>6832944</v>
      </c>
      <c r="F8" s="9">
        <f>D8-C8</f>
        <v>2705408</v>
      </c>
      <c r="G8" s="9">
        <f>D8-B8</f>
        <v>2738176</v>
      </c>
      <c r="H8">
        <f>G8/$A$1</f>
        <v>83.5625</v>
      </c>
      <c r="I8" t="s">
        <v>60</v>
      </c>
      <c r="J8" s="8"/>
    </row>
    <row r="9" spans="1:14" x14ac:dyDescent="0.2">
      <c r="A9">
        <v>4</v>
      </c>
      <c r="B9" s="9">
        <v>6832944</v>
      </c>
      <c r="C9" s="9">
        <v>6865712</v>
      </c>
      <c r="D9" s="11">
        <v>8143664</v>
      </c>
      <c r="E9" s="11">
        <v>8155952</v>
      </c>
      <c r="F9" s="9">
        <f>D9-C9</f>
        <v>1277952</v>
      </c>
      <c r="G9" s="9">
        <f>D9-B9</f>
        <v>1310720</v>
      </c>
      <c r="H9" s="5">
        <f>G9/$A$1</f>
        <v>40</v>
      </c>
      <c r="I9" t="s">
        <v>61</v>
      </c>
      <c r="J9" s="8"/>
    </row>
    <row r="10" spans="1:14" x14ac:dyDescent="0.2">
      <c r="A10">
        <v>5</v>
      </c>
      <c r="B10" s="9">
        <v>8155952</v>
      </c>
      <c r="C10" s="9">
        <v>8188720</v>
      </c>
      <c r="D10" s="11">
        <v>9728816</v>
      </c>
      <c r="E10" s="11">
        <v>9734960</v>
      </c>
      <c r="F10" s="9">
        <f>D10-C10</f>
        <v>1540096</v>
      </c>
      <c r="G10" s="9">
        <f>D10-B10</f>
        <v>1572864</v>
      </c>
      <c r="H10" s="5">
        <f>G10/$A$1</f>
        <v>48</v>
      </c>
      <c r="I10" t="s">
        <v>62</v>
      </c>
    </row>
    <row r="11" spans="1:14" x14ac:dyDescent="0.2">
      <c r="B11" s="1"/>
      <c r="C11" s="1"/>
      <c r="D11" s="1"/>
      <c r="E11" s="1"/>
      <c r="F11" s="1"/>
      <c r="G11" s="1"/>
    </row>
    <row r="12" spans="1:14" x14ac:dyDescent="0.2">
      <c r="A12" t="s">
        <v>63</v>
      </c>
      <c r="B12" s="1">
        <v>138032</v>
      </c>
      <c r="C12" s="1">
        <v>138032</v>
      </c>
      <c r="D12" s="1">
        <v>3510576</v>
      </c>
      <c r="E12" s="1">
        <v>3539760</v>
      </c>
      <c r="F12" s="1"/>
      <c r="G12" s="9">
        <f>D12-B12</f>
        <v>3372544</v>
      </c>
      <c r="H12">
        <f>G12/$A$1</f>
        <v>102.921875</v>
      </c>
    </row>
    <row r="13" spans="1:14" x14ac:dyDescent="0.2">
      <c r="A13" t="s">
        <v>64</v>
      </c>
      <c r="B13" s="1">
        <v>3539760</v>
      </c>
      <c r="C13" s="1">
        <v>3539760</v>
      </c>
      <c r="D13" s="1">
        <v>4079920</v>
      </c>
      <c r="E13" s="9">
        <v>4094768</v>
      </c>
      <c r="F13" s="1"/>
      <c r="G13" s="9">
        <f>D13-B13</f>
        <v>540160</v>
      </c>
      <c r="H13">
        <f>G13/$A$1</f>
        <v>16.484375</v>
      </c>
      <c r="J13" s="34" t="s">
        <v>141</v>
      </c>
    </row>
    <row r="17" spans="1:5" x14ac:dyDescent="0.2">
      <c r="A17" s="24" t="s">
        <v>113</v>
      </c>
      <c r="B17" s="24" t="s">
        <v>110</v>
      </c>
      <c r="C17" s="24" t="s">
        <v>112</v>
      </c>
      <c r="D17" s="24"/>
      <c r="E17" s="24"/>
    </row>
    <row r="18" spans="1:5" x14ac:dyDescent="0.2">
      <c r="A18" s="24">
        <v>17904</v>
      </c>
      <c r="B18" s="24" t="s">
        <v>111</v>
      </c>
      <c r="C18" s="27">
        <v>1</v>
      </c>
      <c r="D18" s="24"/>
      <c r="E18" s="24"/>
    </row>
    <row r="19" spans="1:5" x14ac:dyDescent="0.2">
      <c r="A19" s="24">
        <v>34288</v>
      </c>
      <c r="B19" s="24" t="s">
        <v>111</v>
      </c>
      <c r="C19" s="27">
        <v>2</v>
      </c>
      <c r="D19" s="24"/>
      <c r="E19" s="24"/>
    </row>
    <row r="20" spans="1:5" x14ac:dyDescent="0.2">
      <c r="A20" s="24">
        <v>50672</v>
      </c>
      <c r="B20" s="24" t="s">
        <v>111</v>
      </c>
      <c r="C20" s="27">
        <v>3</v>
      </c>
      <c r="D20" s="24"/>
      <c r="E20" s="24"/>
    </row>
    <row r="21" spans="1:5" x14ac:dyDescent="0.2">
      <c r="A21" s="24">
        <v>67056</v>
      </c>
      <c r="B21" s="24" t="s">
        <v>111</v>
      </c>
      <c r="C21" s="27">
        <v>4</v>
      </c>
      <c r="D21" s="24"/>
      <c r="E21" s="24"/>
    </row>
    <row r="22" spans="1:5" x14ac:dyDescent="0.2">
      <c r="A22" s="24">
        <v>83440</v>
      </c>
      <c r="B22" s="24" t="s">
        <v>111</v>
      </c>
      <c r="C22" s="24">
        <v>5</v>
      </c>
      <c r="D22" s="24"/>
      <c r="E22" s="2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0" zoomScaleNormal="160" workbookViewId="0">
      <selection activeCell="B3" sqref="B3"/>
    </sheetView>
  </sheetViews>
  <sheetFormatPr baseColWidth="10" defaultColWidth="9.140625" defaultRowHeight="12.75" x14ac:dyDescent="0.2"/>
  <cols>
    <col min="1" max="1" width="14" customWidth="1"/>
    <col min="2" max="1025" width="10.7109375" customWidth="1"/>
  </cols>
  <sheetData>
    <row r="1" spans="1:2" ht="18.75" x14ac:dyDescent="0.2">
      <c r="A1" s="12" t="s">
        <v>65</v>
      </c>
      <c r="B1" s="1">
        <v>3538568</v>
      </c>
    </row>
    <row r="2" spans="1:2" ht="18.75" x14ac:dyDescent="0.2">
      <c r="A2" s="12" t="s">
        <v>66</v>
      </c>
      <c r="B2" s="1">
        <v>4093576</v>
      </c>
    </row>
    <row r="3" spans="1:2" ht="18.75" x14ac:dyDescent="0.2">
      <c r="A3" s="12" t="s">
        <v>67</v>
      </c>
    </row>
    <row r="4" spans="1:2" ht="18.75" x14ac:dyDescent="0.2">
      <c r="A4" s="12" t="s">
        <v>68</v>
      </c>
    </row>
    <row r="5" spans="1:2" ht="18.75" x14ac:dyDescent="0.2">
      <c r="A5" s="12" t="s">
        <v>69</v>
      </c>
    </row>
  </sheetData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60" zoomScaleNormal="160" workbookViewId="0"/>
  </sheetViews>
  <sheetFormatPr baseColWidth="10" defaultColWidth="9.140625" defaultRowHeight="12.75" x14ac:dyDescent="0.2"/>
  <cols>
    <col min="1" max="1025" width="10.7109375" customWidth="1"/>
  </cols>
  <sheetData>
    <row r="1" spans="1:7" x14ac:dyDescent="0.2">
      <c r="A1" t="s">
        <v>70</v>
      </c>
      <c r="B1" s="13" t="s">
        <v>71</v>
      </c>
      <c r="C1" s="13" t="s">
        <v>1</v>
      </c>
      <c r="G1">
        <f>AVERAGE(G2:G11)</f>
        <v>0.17238378146705435</v>
      </c>
    </row>
    <row r="2" spans="1:7" x14ac:dyDescent="0.2">
      <c r="A2">
        <v>114.1</v>
      </c>
      <c r="B2">
        <v>8.4</v>
      </c>
      <c r="C2">
        <v>1450</v>
      </c>
      <c r="D2">
        <f t="shared" ref="D2:D11" si="0">C2/B2</f>
        <v>172.61904761904762</v>
      </c>
      <c r="E2">
        <f t="shared" ref="E2:E11" si="1">B2*1000</f>
        <v>8400</v>
      </c>
      <c r="F2">
        <f t="shared" ref="F2:F11" si="2">E2/C2</f>
        <v>5.7931034482758621</v>
      </c>
      <c r="G2">
        <f t="shared" ref="G2:G11" si="3">C2/E2</f>
        <v>0.17261904761904762</v>
      </c>
    </row>
    <row r="3" spans="1:7" x14ac:dyDescent="0.2">
      <c r="A3">
        <v>112.4</v>
      </c>
      <c r="B3">
        <v>8.5</v>
      </c>
      <c r="C3">
        <v>1471</v>
      </c>
      <c r="D3">
        <f t="shared" si="0"/>
        <v>173.05882352941177</v>
      </c>
      <c r="E3">
        <f t="shared" si="1"/>
        <v>8500</v>
      </c>
      <c r="F3">
        <f t="shared" si="2"/>
        <v>5.7783820530251528</v>
      </c>
      <c r="G3">
        <f t="shared" si="3"/>
        <v>0.17305882352941176</v>
      </c>
    </row>
    <row r="4" spans="1:7" x14ac:dyDescent="0.2">
      <c r="A4">
        <v>108.7</v>
      </c>
      <c r="B4">
        <v>8.8000000000000007</v>
      </c>
      <c r="C4">
        <v>1522</v>
      </c>
      <c r="D4">
        <f t="shared" si="0"/>
        <v>172.95454545454544</v>
      </c>
      <c r="E4">
        <f t="shared" si="1"/>
        <v>8800</v>
      </c>
      <c r="F4">
        <f t="shared" si="2"/>
        <v>5.7818659658344282</v>
      </c>
      <c r="G4">
        <f t="shared" si="3"/>
        <v>0.17295454545454544</v>
      </c>
    </row>
    <row r="5" spans="1:7" x14ac:dyDescent="0.2">
      <c r="A5">
        <v>105.7</v>
      </c>
      <c r="B5">
        <v>9.1</v>
      </c>
      <c r="C5">
        <v>1564</v>
      </c>
      <c r="D5">
        <f t="shared" si="0"/>
        <v>171.86813186813188</v>
      </c>
      <c r="E5">
        <f t="shared" si="1"/>
        <v>9100</v>
      </c>
      <c r="F5">
        <f t="shared" si="2"/>
        <v>5.8184143222506393</v>
      </c>
      <c r="G5">
        <f t="shared" si="3"/>
        <v>0.17186813186813188</v>
      </c>
    </row>
    <row r="6" spans="1:7" x14ac:dyDescent="0.2">
      <c r="A6">
        <v>104.1</v>
      </c>
      <c r="B6">
        <v>9.1999999999999993</v>
      </c>
      <c r="C6">
        <v>1588</v>
      </c>
      <c r="D6">
        <f t="shared" si="0"/>
        <v>172.60869565217394</v>
      </c>
      <c r="E6">
        <f t="shared" si="1"/>
        <v>9200</v>
      </c>
      <c r="F6">
        <f t="shared" si="2"/>
        <v>5.7934508816120909</v>
      </c>
      <c r="G6">
        <f t="shared" si="3"/>
        <v>0.1726086956521739</v>
      </c>
    </row>
    <row r="7" spans="1:7" x14ac:dyDescent="0.2">
      <c r="A7">
        <v>141.4</v>
      </c>
      <c r="B7">
        <v>13.6</v>
      </c>
      <c r="C7">
        <v>2339</v>
      </c>
      <c r="D7">
        <f t="shared" si="0"/>
        <v>171.98529411764707</v>
      </c>
      <c r="E7">
        <f t="shared" si="1"/>
        <v>13600</v>
      </c>
      <c r="F7">
        <f t="shared" si="2"/>
        <v>5.8144506199230443</v>
      </c>
      <c r="G7">
        <f t="shared" si="3"/>
        <v>0.17198529411764707</v>
      </c>
    </row>
    <row r="8" spans="1:7" x14ac:dyDescent="0.2">
      <c r="A8">
        <v>141.4</v>
      </c>
      <c r="B8">
        <v>13.6</v>
      </c>
      <c r="C8">
        <v>2339</v>
      </c>
      <c r="D8">
        <f t="shared" si="0"/>
        <v>171.98529411764707</v>
      </c>
      <c r="E8">
        <f t="shared" si="1"/>
        <v>13600</v>
      </c>
      <c r="F8">
        <f t="shared" si="2"/>
        <v>5.8144506199230443</v>
      </c>
      <c r="G8">
        <f t="shared" si="3"/>
        <v>0.17198529411764707</v>
      </c>
    </row>
    <row r="9" spans="1:7" x14ac:dyDescent="0.2">
      <c r="A9">
        <v>141.4</v>
      </c>
      <c r="B9">
        <v>17</v>
      </c>
      <c r="C9">
        <v>2924</v>
      </c>
      <c r="D9">
        <f t="shared" si="0"/>
        <v>172</v>
      </c>
      <c r="E9">
        <f t="shared" si="1"/>
        <v>17000</v>
      </c>
      <c r="F9">
        <f t="shared" si="2"/>
        <v>5.8139534883720927</v>
      </c>
      <c r="G9">
        <f t="shared" si="3"/>
        <v>0.17199999999999999</v>
      </c>
    </row>
    <row r="10" spans="1:7" x14ac:dyDescent="0.2">
      <c r="A10">
        <v>141.4</v>
      </c>
      <c r="B10">
        <v>40.700000000000003</v>
      </c>
      <c r="C10">
        <v>7017</v>
      </c>
      <c r="D10">
        <f t="shared" si="0"/>
        <v>172.40786240786238</v>
      </c>
      <c r="E10">
        <f t="shared" si="1"/>
        <v>40700</v>
      </c>
      <c r="F10">
        <f t="shared" si="2"/>
        <v>5.8001995154624479</v>
      </c>
      <c r="G10">
        <f t="shared" si="3"/>
        <v>0.17240786240786241</v>
      </c>
    </row>
    <row r="11" spans="1:7" x14ac:dyDescent="0.2">
      <c r="A11">
        <v>69</v>
      </c>
      <c r="B11">
        <v>41.7</v>
      </c>
      <c r="C11">
        <v>7187</v>
      </c>
      <c r="D11">
        <f t="shared" si="0"/>
        <v>172.35011990407673</v>
      </c>
      <c r="E11">
        <f t="shared" si="1"/>
        <v>41700</v>
      </c>
      <c r="F11">
        <f t="shared" si="2"/>
        <v>5.8021427577570615</v>
      </c>
      <c r="G11">
        <f t="shared" si="3"/>
        <v>0.17235011990407673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E9" sqref="E9"/>
    </sheetView>
  </sheetViews>
  <sheetFormatPr baseColWidth="10" defaultColWidth="9.140625" defaultRowHeight="12.75" x14ac:dyDescent="0.2"/>
  <cols>
    <col min="1" max="1025" width="11.5703125"/>
  </cols>
  <sheetData>
    <row r="1" spans="1:10" x14ac:dyDescent="0.2">
      <c r="A1" t="s">
        <v>72</v>
      </c>
    </row>
    <row r="2" spans="1:10" x14ac:dyDescent="0.2">
      <c r="B2" s="13" t="s">
        <v>73</v>
      </c>
      <c r="C2" s="13" t="s">
        <v>74</v>
      </c>
    </row>
    <row r="3" spans="1:10" x14ac:dyDescent="0.2">
      <c r="A3">
        <v>17904</v>
      </c>
      <c r="B3">
        <v>0</v>
      </c>
      <c r="C3">
        <v>1</v>
      </c>
    </row>
    <row r="4" spans="1:10" x14ac:dyDescent="0.2">
      <c r="A4">
        <v>18608</v>
      </c>
      <c r="B4">
        <v>0</v>
      </c>
      <c r="C4">
        <v>1</v>
      </c>
      <c r="E4" t="s">
        <v>109</v>
      </c>
    </row>
    <row r="5" spans="1:10" x14ac:dyDescent="0.2">
      <c r="A5">
        <v>18612</v>
      </c>
      <c r="B5">
        <v>0</v>
      </c>
      <c r="C5">
        <v>1</v>
      </c>
      <c r="E5">
        <v>18608</v>
      </c>
      <c r="F5">
        <v>84272</v>
      </c>
      <c r="G5" s="17" t="s">
        <v>98</v>
      </c>
      <c r="H5">
        <f>F5-E5</f>
        <v>65664</v>
      </c>
      <c r="I5" t="s">
        <v>142</v>
      </c>
    </row>
    <row r="6" spans="1:10" x14ac:dyDescent="0.2">
      <c r="H6" s="21">
        <f>H5/4</f>
        <v>16416</v>
      </c>
      <c r="I6" s="22" t="s">
        <v>143</v>
      </c>
    </row>
    <row r="7" spans="1:10" x14ac:dyDescent="0.2">
      <c r="H7" s="21">
        <f>H6*5</f>
        <v>82080</v>
      </c>
      <c r="I7" s="22" t="s">
        <v>99</v>
      </c>
    </row>
    <row r="8" spans="1:10" x14ac:dyDescent="0.2">
      <c r="A8" t="s">
        <v>75</v>
      </c>
      <c r="G8" s="17" t="s">
        <v>98</v>
      </c>
      <c r="H8" s="21">
        <f>F5-H7</f>
        <v>2192</v>
      </c>
      <c r="I8" s="22" t="s">
        <v>106</v>
      </c>
      <c r="J8" s="22"/>
    </row>
    <row r="9" spans="1:10" x14ac:dyDescent="0.2">
      <c r="B9" s="13" t="s">
        <v>73</v>
      </c>
      <c r="C9" s="13" t="s">
        <v>74</v>
      </c>
      <c r="F9" t="s">
        <v>108</v>
      </c>
      <c r="H9" s="19">
        <f>H8+$H$6</f>
        <v>18608</v>
      </c>
      <c r="I9" t="s">
        <v>101</v>
      </c>
    </row>
    <row r="10" spans="1:10" x14ac:dyDescent="0.2">
      <c r="A10">
        <v>17904</v>
      </c>
      <c r="B10">
        <v>1</v>
      </c>
      <c r="C10">
        <v>0</v>
      </c>
      <c r="F10" s="15">
        <f>H10-G10</f>
        <v>32</v>
      </c>
      <c r="G10" s="20">
        <v>34992</v>
      </c>
      <c r="H10" s="15">
        <f>H9+$H$6</f>
        <v>35024</v>
      </c>
      <c r="I10" t="s">
        <v>102</v>
      </c>
    </row>
    <row r="11" spans="1:10" x14ac:dyDescent="0.2">
      <c r="A11">
        <v>18608</v>
      </c>
      <c r="B11">
        <v>1</v>
      </c>
      <c r="C11">
        <v>2</v>
      </c>
      <c r="F11" s="15">
        <f t="shared" ref="F11:F13" si="0">H11-G11</f>
        <v>64</v>
      </c>
      <c r="G11" s="20">
        <v>51376</v>
      </c>
      <c r="H11" s="15">
        <f>H10+$H$6</f>
        <v>51440</v>
      </c>
      <c r="I11" t="s">
        <v>103</v>
      </c>
    </row>
    <row r="12" spans="1:10" x14ac:dyDescent="0.2">
      <c r="A12">
        <v>18612</v>
      </c>
      <c r="B12">
        <v>1</v>
      </c>
      <c r="C12">
        <v>0</v>
      </c>
      <c r="F12" s="15">
        <f t="shared" si="0"/>
        <v>96</v>
      </c>
      <c r="G12" s="20">
        <v>67760</v>
      </c>
      <c r="H12" s="15">
        <f>H11+$H$6</f>
        <v>67856</v>
      </c>
      <c r="I12" t="s">
        <v>104</v>
      </c>
    </row>
    <row r="13" spans="1:10" x14ac:dyDescent="0.2">
      <c r="F13" s="15">
        <f t="shared" si="0"/>
        <v>128</v>
      </c>
      <c r="G13" s="20">
        <v>84144</v>
      </c>
      <c r="H13" s="15">
        <f>H12+$H$6</f>
        <v>84272</v>
      </c>
      <c r="I13" t="s">
        <v>105</v>
      </c>
    </row>
    <row r="14" spans="1:10" x14ac:dyDescent="0.2">
      <c r="A14" t="s">
        <v>76</v>
      </c>
      <c r="H14" s="18"/>
    </row>
    <row r="15" spans="1:10" x14ac:dyDescent="0.2">
      <c r="A15">
        <v>2868</v>
      </c>
      <c r="B15">
        <v>1</v>
      </c>
      <c r="C15">
        <v>0</v>
      </c>
      <c r="H15" s="23">
        <v>16384</v>
      </c>
      <c r="I15" s="23" t="s">
        <v>144</v>
      </c>
      <c r="J15" s="24"/>
    </row>
    <row r="16" spans="1:10" x14ac:dyDescent="0.2">
      <c r="A16">
        <v>18608</v>
      </c>
      <c r="B16">
        <v>2</v>
      </c>
      <c r="C16">
        <v>0</v>
      </c>
      <c r="H16" s="25">
        <f>H15*5</f>
        <v>81920</v>
      </c>
      <c r="I16" s="23" t="s">
        <v>107</v>
      </c>
      <c r="J16" s="24"/>
    </row>
    <row r="17" spans="1:11" x14ac:dyDescent="0.2">
      <c r="A17" t="s">
        <v>77</v>
      </c>
      <c r="E17" s="15"/>
      <c r="F17" s="15"/>
      <c r="G17" s="27">
        <v>2352</v>
      </c>
      <c r="H17" s="28">
        <v>2240</v>
      </c>
      <c r="I17" s="24" t="s">
        <v>100</v>
      </c>
      <c r="J17" s="24"/>
      <c r="K17" t="s">
        <v>117</v>
      </c>
    </row>
    <row r="18" spans="1:11" x14ac:dyDescent="0.2">
      <c r="A18" s="24" t="s">
        <v>78</v>
      </c>
      <c r="B18" s="24"/>
      <c r="C18" s="24"/>
      <c r="D18" s="24"/>
      <c r="E18" s="15"/>
      <c r="F18" s="15"/>
      <c r="G18" s="27">
        <v>18736</v>
      </c>
      <c r="H18" s="28">
        <f>H17+$H$15</f>
        <v>18624</v>
      </c>
      <c r="I18" s="24" t="s">
        <v>101</v>
      </c>
      <c r="J18" s="24"/>
      <c r="K18" t="s">
        <v>117</v>
      </c>
    </row>
    <row r="19" spans="1:11" x14ac:dyDescent="0.2">
      <c r="E19" s="15"/>
      <c r="F19" s="15"/>
      <c r="G19" s="29">
        <v>35120</v>
      </c>
      <c r="H19" s="28">
        <f t="shared" ref="H19:H22" si="1">H18+$H$15</f>
        <v>35008</v>
      </c>
      <c r="I19" s="24" t="s">
        <v>102</v>
      </c>
      <c r="J19" s="24"/>
      <c r="K19" t="s">
        <v>117</v>
      </c>
    </row>
    <row r="20" spans="1:11" x14ac:dyDescent="0.2">
      <c r="E20" s="15"/>
      <c r="F20" s="15"/>
      <c r="G20" s="29">
        <v>51504</v>
      </c>
      <c r="H20" s="28">
        <f t="shared" si="1"/>
        <v>51392</v>
      </c>
      <c r="I20" s="24" t="s">
        <v>103</v>
      </c>
      <c r="J20" s="24"/>
      <c r="K20" t="s">
        <v>117</v>
      </c>
    </row>
    <row r="21" spans="1:11" x14ac:dyDescent="0.2">
      <c r="E21" s="15"/>
      <c r="F21" s="15"/>
      <c r="G21" s="29">
        <v>67888</v>
      </c>
      <c r="H21" s="28">
        <f t="shared" si="1"/>
        <v>67776</v>
      </c>
      <c r="I21" s="24" t="s">
        <v>104</v>
      </c>
      <c r="J21" s="24"/>
      <c r="K21" t="s">
        <v>117</v>
      </c>
    </row>
    <row r="22" spans="1:11" x14ac:dyDescent="0.2">
      <c r="E22" s="15"/>
      <c r="F22" s="15"/>
      <c r="G22" s="29">
        <v>84272</v>
      </c>
      <c r="H22" s="28">
        <f t="shared" si="1"/>
        <v>84160</v>
      </c>
      <c r="I22" s="24" t="s">
        <v>105</v>
      </c>
      <c r="J22" s="24"/>
    </row>
    <row r="23" spans="1:11" x14ac:dyDescent="0.2">
      <c r="F23" s="15"/>
      <c r="G23" s="20"/>
      <c r="H23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60" zoomScaleNormal="160" workbookViewId="0">
      <selection activeCell="D10" sqref="D10"/>
    </sheetView>
  </sheetViews>
  <sheetFormatPr baseColWidth="10" defaultColWidth="9.140625" defaultRowHeight="12.75" x14ac:dyDescent="0.2"/>
  <cols>
    <col min="1" max="1" width="18.5703125" customWidth="1"/>
    <col min="2" max="2" width="19.7109375" customWidth="1"/>
    <col min="3" max="1025" width="11.5703125"/>
  </cols>
  <sheetData>
    <row r="1" spans="1:8" x14ac:dyDescent="0.2">
      <c r="A1" t="s">
        <v>79</v>
      </c>
      <c r="B1" s="14">
        <v>44100</v>
      </c>
      <c r="C1" t="s">
        <v>80</v>
      </c>
      <c r="E1" t="s">
        <v>70</v>
      </c>
      <c r="F1" s="13" t="s">
        <v>71</v>
      </c>
      <c r="G1" s="13" t="s">
        <v>1</v>
      </c>
    </row>
    <row r="2" spans="1:8" x14ac:dyDescent="0.2">
      <c r="A2" t="s">
        <v>81</v>
      </c>
      <c r="B2" s="14">
        <v>16</v>
      </c>
      <c r="C2" t="s">
        <v>82</v>
      </c>
      <c r="E2">
        <v>114.1</v>
      </c>
      <c r="F2">
        <v>8.4</v>
      </c>
      <c r="G2">
        <v>1450</v>
      </c>
      <c r="H2" s="15">
        <f>E2/60*F2*100</f>
        <v>1597.4</v>
      </c>
    </row>
    <row r="3" spans="1:8" x14ac:dyDescent="0.2">
      <c r="A3" t="s">
        <v>83</v>
      </c>
      <c r="B3" s="14">
        <f>B2*B1</f>
        <v>705600</v>
      </c>
      <c r="E3">
        <v>112.4</v>
      </c>
      <c r="F3">
        <v>8.5</v>
      </c>
      <c r="G3">
        <v>1471</v>
      </c>
      <c r="H3" s="15">
        <f t="shared" ref="H3:H11" si="0">E3/60*F3*100</f>
        <v>1592.3333333333335</v>
      </c>
    </row>
    <row r="4" spans="1:8" x14ac:dyDescent="0.2">
      <c r="A4" t="s">
        <v>84</v>
      </c>
      <c r="B4" s="14">
        <f>B3/8</f>
        <v>88200</v>
      </c>
      <c r="E4">
        <v>108.7</v>
      </c>
      <c r="F4">
        <v>8.8000000000000007</v>
      </c>
      <c r="G4">
        <v>1522</v>
      </c>
      <c r="H4" s="15">
        <f t="shared" si="0"/>
        <v>1594.2666666666669</v>
      </c>
    </row>
    <row r="5" spans="1:8" x14ac:dyDescent="0.2">
      <c r="B5" s="14"/>
      <c r="E5">
        <v>105.7</v>
      </c>
      <c r="F5">
        <v>9.1</v>
      </c>
      <c r="G5">
        <v>1564</v>
      </c>
      <c r="H5" s="15">
        <f t="shared" si="0"/>
        <v>1603.1166666666668</v>
      </c>
    </row>
    <row r="6" spans="1:8" x14ac:dyDescent="0.2">
      <c r="A6" t="s">
        <v>70</v>
      </c>
      <c r="B6" s="16">
        <v>104.1</v>
      </c>
      <c r="E6">
        <v>104.1</v>
      </c>
      <c r="F6">
        <v>9.1999999999999993</v>
      </c>
      <c r="G6">
        <v>1588</v>
      </c>
      <c r="H6" s="15">
        <f t="shared" si="0"/>
        <v>1596.1999999999998</v>
      </c>
    </row>
    <row r="7" spans="1:8" x14ac:dyDescent="0.2">
      <c r="A7" t="s">
        <v>85</v>
      </c>
      <c r="B7" s="14">
        <f>B6/60</f>
        <v>1.7349999999999999</v>
      </c>
      <c r="C7" t="s">
        <v>86</v>
      </c>
      <c r="E7">
        <v>141.4</v>
      </c>
      <c r="F7">
        <v>13.6</v>
      </c>
      <c r="G7">
        <v>2339</v>
      </c>
      <c r="H7" s="15">
        <f t="shared" si="0"/>
        <v>3205.0666666666671</v>
      </c>
    </row>
    <row r="8" spans="1:8" x14ac:dyDescent="0.2">
      <c r="A8" t="s">
        <v>87</v>
      </c>
      <c r="B8" s="14">
        <f>B7/4</f>
        <v>0.43374999999999997</v>
      </c>
      <c r="C8" t="s">
        <v>88</v>
      </c>
      <c r="E8">
        <v>141.4</v>
      </c>
      <c r="F8">
        <v>13.6</v>
      </c>
      <c r="G8">
        <v>2339</v>
      </c>
      <c r="H8" s="15">
        <f t="shared" si="0"/>
        <v>3205.0666666666671</v>
      </c>
    </row>
    <row r="9" spans="1:8" x14ac:dyDescent="0.2">
      <c r="B9" s="14"/>
      <c r="E9">
        <v>141.4</v>
      </c>
      <c r="F9">
        <v>17</v>
      </c>
      <c r="G9">
        <v>2924</v>
      </c>
      <c r="H9" s="15">
        <f t="shared" si="0"/>
        <v>4006.3333333333339</v>
      </c>
    </row>
    <row r="10" spans="1:8" x14ac:dyDescent="0.2">
      <c r="A10" t="s">
        <v>89</v>
      </c>
      <c r="B10" s="16">
        <v>9.1999999999999993</v>
      </c>
      <c r="C10" t="s">
        <v>88</v>
      </c>
      <c r="E10">
        <v>141.4</v>
      </c>
      <c r="F10">
        <v>40.700000000000003</v>
      </c>
      <c r="G10">
        <v>7017</v>
      </c>
      <c r="H10" s="15">
        <f t="shared" si="0"/>
        <v>9591.633333333335</v>
      </c>
    </row>
    <row r="11" spans="1:8" x14ac:dyDescent="0.2">
      <c r="A11" t="s">
        <v>90</v>
      </c>
      <c r="B11" s="14">
        <f>B10*B7</f>
        <v>15.961999999999998</v>
      </c>
      <c r="E11">
        <v>69</v>
      </c>
      <c r="F11">
        <v>41.7</v>
      </c>
      <c r="G11">
        <v>7187</v>
      </c>
      <c r="H11" s="15">
        <f t="shared" si="0"/>
        <v>4795.5</v>
      </c>
    </row>
    <row r="12" spans="1:8" x14ac:dyDescent="0.2">
      <c r="A12" t="s">
        <v>91</v>
      </c>
      <c r="B12" s="14">
        <f>B11/4</f>
        <v>3.9904999999999995</v>
      </c>
      <c r="C12" t="s">
        <v>92</v>
      </c>
    </row>
    <row r="13" spans="1:8" x14ac:dyDescent="0.2">
      <c r="A13" t="s">
        <v>93</v>
      </c>
      <c r="B13" s="14">
        <f>B10*B4</f>
        <v>811439.99999999988</v>
      </c>
    </row>
    <row r="14" spans="1:8" x14ac:dyDescent="0.2">
      <c r="A14" t="s">
        <v>94</v>
      </c>
      <c r="B14" s="14">
        <f>B10*B3</f>
        <v>6491519.9999999991</v>
      </c>
    </row>
    <row r="15" spans="1:8" x14ac:dyDescent="0.2">
      <c r="A15" t="s">
        <v>95</v>
      </c>
      <c r="B15" s="14">
        <f>B1*B10</f>
        <v>405719.99999999994</v>
      </c>
    </row>
    <row r="16" spans="1:8" x14ac:dyDescent="0.2">
      <c r="A16" t="s">
        <v>96</v>
      </c>
      <c r="B16" s="14">
        <f>B15/2</f>
        <v>202859.99999999997</v>
      </c>
    </row>
    <row r="17" spans="1:2" x14ac:dyDescent="0.2">
      <c r="A17" t="s">
        <v>97</v>
      </c>
      <c r="B17" s="14">
        <f>B13/32768</f>
        <v>24.763183593749996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Addresses</vt:lpstr>
      <vt:lpstr>Seq2017-03</vt:lpstr>
      <vt:lpstr>sizeinfos</vt:lpstr>
      <vt:lpstr>lenght</vt:lpstr>
      <vt:lpstr>trained -&gt; record</vt:lpstr>
      <vt:lpstr>Just Numberz</vt:lpstr>
      <vt:lpstr>lenght!_FilterDatenbank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2017-03-29T12:03:09Z</dcterms:created>
  <dcterms:modified xsi:type="dcterms:W3CDTF">2017-03-29T12:04:03Z</dcterms:modified>
  <dc:language/>
</cp:coreProperties>
</file>