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poin\Desktop\Data_Science\"/>
    </mc:Choice>
  </mc:AlternateContent>
  <xr:revisionPtr revIDLastSave="0" documentId="13_ncr:1_{F288F976-F8E3-4AB4-A144-3E3F9CD66523}" xr6:coauthVersionLast="45" xr6:coauthVersionMax="45" xr10:uidLastSave="{00000000-0000-0000-0000-000000000000}"/>
  <bookViews>
    <workbookView xWindow="-120" yWindow="-120" windowWidth="29040" windowHeight="15840" xr2:uid="{8C694358-8CE8-4CB2-A980-85ECD8B7CCCD}"/>
  </bookViews>
  <sheets>
    <sheet name="DS Dashboard" sheetId="15" r:id="rId1"/>
    <sheet name="Google Data Analyst " sheetId="19" r:id="rId2"/>
    <sheet name="IBM Data Science Pro" sheetId="1" r:id="rId3"/>
    <sheet name="Machine Learning Pipelines" sheetId="22" r:id="rId4"/>
    <sheet name="Intro to Machine Learning(Free)" sheetId="21" r:id="rId5"/>
    <sheet name="John Hopkins R Focus" sheetId="7" r:id="rId6"/>
    <sheet name="Data Science Math Skills" sheetId="17" r:id="rId7"/>
    <sheet name="Inferential Statistics" sheetId="18" r:id="rId8"/>
    <sheet name="IBM Data Analyst" sheetId="13" r:id="rId9"/>
    <sheet name="Systems Biology and Biotech" sheetId="14" r:id="rId10"/>
    <sheet name="Machine Learning Coursera" sheetId="9" r:id="rId11"/>
    <sheet name="Executive Data Science" sheetId="11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5" l="1"/>
  <c r="E9" i="15"/>
  <c r="E6" i="15"/>
  <c r="E5" i="15"/>
  <c r="E4" i="15"/>
  <c r="E3" i="15"/>
  <c r="E16" i="15" s="1"/>
  <c r="G51" i="13" l="1"/>
  <c r="G53" i="1"/>
  <c r="D5" i="15" l="1"/>
  <c r="F5" i="15" s="1"/>
  <c r="D22" i="15" l="1"/>
  <c r="D21" i="15"/>
  <c r="D20" i="15"/>
  <c r="D10" i="15"/>
  <c r="F10" i="15" s="1"/>
  <c r="D6" i="15"/>
  <c r="F6" i="15" s="1"/>
  <c r="I3" i="22"/>
  <c r="H3" i="22"/>
  <c r="D13" i="15"/>
  <c r="B14" i="15" s="1"/>
  <c r="D9" i="15"/>
  <c r="F9" i="15" s="1"/>
  <c r="D4" i="15"/>
  <c r="F4" i="15" s="1"/>
  <c r="D3" i="15"/>
  <c r="F3" i="15" s="1"/>
  <c r="F16" i="15" s="1"/>
  <c r="D59" i="1"/>
  <c r="D58" i="1"/>
  <c r="B5" i="15" l="1"/>
  <c r="B10" i="15"/>
  <c r="J3" i="22"/>
  <c r="E12" i="21"/>
  <c r="I3" i="21"/>
  <c r="H3" i="21"/>
  <c r="J3" i="21" l="1"/>
  <c r="I3" i="19"/>
  <c r="H3" i="19"/>
  <c r="G48" i="19"/>
  <c r="G43" i="19"/>
  <c r="G37" i="19"/>
  <c r="G32" i="19"/>
  <c r="G21" i="19"/>
  <c r="G27" i="19"/>
  <c r="G15" i="19"/>
  <c r="G10" i="19"/>
  <c r="J3" i="19" l="1"/>
  <c r="G49" i="19"/>
  <c r="E11" i="18"/>
  <c r="E10" i="17"/>
  <c r="G17" i="7"/>
  <c r="I3" i="18" l="1"/>
  <c r="H3" i="18"/>
  <c r="I3" i="17"/>
  <c r="H3" i="17"/>
  <c r="J3" i="18" l="1"/>
  <c r="J3" i="17"/>
  <c r="H4" i="7"/>
  <c r="I3" i="9" l="1"/>
  <c r="H3" i="9"/>
  <c r="I3" i="7" l="1"/>
  <c r="G51" i="14" l="1"/>
  <c r="G49" i="14"/>
  <c r="G47" i="14"/>
  <c r="G42" i="14"/>
  <c r="G34" i="14"/>
  <c r="G23" i="14"/>
  <c r="G14" i="14"/>
  <c r="I3" i="14"/>
  <c r="H3" i="14"/>
  <c r="J3" i="14" l="1"/>
  <c r="G15" i="9"/>
  <c r="G10" i="13" l="1"/>
  <c r="G16" i="13"/>
  <c r="G20" i="13"/>
  <c r="G26" i="13"/>
  <c r="G31" i="13"/>
  <c r="G39" i="13"/>
  <c r="G43" i="13"/>
  <c r="G50" i="13"/>
  <c r="E39" i="13"/>
  <c r="I3" i="13"/>
  <c r="H3" i="13"/>
  <c r="J3" i="13" l="1"/>
  <c r="E15" i="11"/>
  <c r="I3" i="11"/>
  <c r="H3" i="11"/>
  <c r="J3" i="11" l="1"/>
  <c r="J3" i="9" l="1"/>
  <c r="G52" i="1"/>
  <c r="H3" i="7" l="1"/>
  <c r="G50" i="7"/>
  <c r="G42" i="7"/>
  <c r="G46" i="7"/>
  <c r="G37" i="7"/>
  <c r="G32" i="7"/>
  <c r="G27" i="7"/>
  <c r="G22" i="7"/>
  <c r="G12" i="7"/>
  <c r="G7" i="7"/>
  <c r="G53" i="7" s="1"/>
  <c r="H3" i="1"/>
  <c r="J3" i="7" l="1"/>
  <c r="I4" i="7"/>
  <c r="I3" i="1"/>
  <c r="J3" i="1" l="1"/>
  <c r="G46" i="1" l="1"/>
  <c r="G39" i="1"/>
  <c r="G35" i="1"/>
  <c r="G27" i="1"/>
  <c r="G22" i="1"/>
  <c r="G16" i="1"/>
  <c r="G12" i="1"/>
  <c r="G7" i="1"/>
  <c r="E35" i="1"/>
</calcChain>
</file>

<file path=xl/sharedStrings.xml><?xml version="1.0" encoding="utf-8"?>
<sst xmlns="http://schemas.openxmlformats.org/spreadsheetml/2006/main" count="778" uniqueCount="356">
  <si>
    <t>What is data science</t>
  </si>
  <si>
    <t>Week 1</t>
  </si>
  <si>
    <t>Week 2</t>
  </si>
  <si>
    <t>Week 3</t>
  </si>
  <si>
    <t>Tools for data science</t>
  </si>
  <si>
    <t>Data Science Methodology</t>
  </si>
  <si>
    <t>Python for Data Science and AI</t>
  </si>
  <si>
    <t>Databases and SQL for Data Science</t>
  </si>
  <si>
    <t>Data analysis with Python</t>
  </si>
  <si>
    <t>Data Visualization with Python</t>
  </si>
  <si>
    <t>Machine Learning with Python</t>
  </si>
  <si>
    <t>Applied Data Science Capstone</t>
  </si>
  <si>
    <t>Course number</t>
  </si>
  <si>
    <t>Week</t>
  </si>
  <si>
    <t>Title</t>
  </si>
  <si>
    <t>Week 4</t>
  </si>
  <si>
    <t>IBM Tools for Data Science</t>
  </si>
  <si>
    <t>Final Assignment: Create and Share your Jupyter notebook</t>
  </si>
  <si>
    <t>Open Source Tools</t>
  </si>
  <si>
    <t>Data Science Topics</t>
  </si>
  <si>
    <t>Data Science in Business</t>
  </si>
  <si>
    <t>From Problem to Approach and From Requirements to Collection</t>
  </si>
  <si>
    <t>From Understanding to Preparation and from Modeling to Evaluation</t>
  </si>
  <si>
    <t>Theretical hours</t>
  </si>
  <si>
    <t>From Deployment to Feedback</t>
  </si>
  <si>
    <t>Week 5</t>
  </si>
  <si>
    <t>Python Basics</t>
  </si>
  <si>
    <t>Python Data Structures</t>
  </si>
  <si>
    <t>Python Programming Fundamentals</t>
  </si>
  <si>
    <t>Working with data in python</t>
  </si>
  <si>
    <t>Analyzing US Economic Data and building a dashboard</t>
  </si>
  <si>
    <t>Introduction to Databases and Basic SQL</t>
  </si>
  <si>
    <t>Advanced SQL</t>
  </si>
  <si>
    <t>Acessing Databases using Python</t>
  </si>
  <si>
    <t>Course Assignment</t>
  </si>
  <si>
    <t>Week 6</t>
  </si>
  <si>
    <t>Week 7</t>
  </si>
  <si>
    <t>IBM digital badge</t>
  </si>
  <si>
    <t>Final Assignment</t>
  </si>
  <si>
    <t>Model Evaluation</t>
  </si>
  <si>
    <t>Model Development</t>
  </si>
  <si>
    <t>Importing Datasets</t>
  </si>
  <si>
    <t>Data Wrangling</t>
  </si>
  <si>
    <t>Exploratory Data Analysis</t>
  </si>
  <si>
    <t>Date completed</t>
  </si>
  <si>
    <t>Advanced Visualizations and Geospatial Data</t>
  </si>
  <si>
    <t>Basic and specialized Visualization Tools</t>
  </si>
  <si>
    <t>Introduction to Data Visualization Tools</t>
  </si>
  <si>
    <t>Total Hours Projected by Coursera</t>
  </si>
  <si>
    <t>Introduction to Machine Learning</t>
  </si>
  <si>
    <t>Regression</t>
  </si>
  <si>
    <t>Clustering</t>
  </si>
  <si>
    <t>Recommender Systems</t>
  </si>
  <si>
    <t>Final Project</t>
  </si>
  <si>
    <t>Week Title</t>
  </si>
  <si>
    <t>Total hours</t>
  </si>
  <si>
    <t>Total "weeks"</t>
  </si>
  <si>
    <t>Data Scientist's Toolkit</t>
  </si>
  <si>
    <t>R</t>
  </si>
  <si>
    <t>https://www.coursera.org/specializations/jhu-data-science?skipBrowseRedirect=true</t>
  </si>
  <si>
    <t>The Data Scientist's Toolbox</t>
  </si>
  <si>
    <t>R Programming</t>
  </si>
  <si>
    <t>John Hopkins Data Science Specialization</t>
  </si>
  <si>
    <t>Getting and Cleaning Data</t>
  </si>
  <si>
    <t>Reproducible Research</t>
  </si>
  <si>
    <t>Statistical Inference</t>
  </si>
  <si>
    <t>Regression Models</t>
  </si>
  <si>
    <t>Developing Data Products</t>
  </si>
  <si>
    <t>Practical Machine Learning</t>
  </si>
  <si>
    <t>Data Science Capstone</t>
  </si>
  <si>
    <t>Data Science Fundamentals</t>
  </si>
  <si>
    <t>R Markdown, Scientific Thinking and Big Data</t>
  </si>
  <si>
    <t>Version Control and GitHub</t>
  </si>
  <si>
    <t>R and Rstudio</t>
  </si>
  <si>
    <t>Background, Getting Started, and Nuts and Bolts</t>
  </si>
  <si>
    <t>Programming with R</t>
  </si>
  <si>
    <t>Loop Functions and Debuggins</t>
  </si>
  <si>
    <t>Simulation and Profiling</t>
  </si>
  <si>
    <t>Concepts, Ideas, and Structure</t>
  </si>
  <si>
    <t>Markdown and knitr</t>
  </si>
  <si>
    <t>Reproducible Research Checklist and Evidence-Based Data Analysis</t>
  </si>
  <si>
    <t>Case Studies and Commentaries</t>
  </si>
  <si>
    <t>Probability and Expected Values</t>
  </si>
  <si>
    <t>Variability, Distribution, and Asymptotics</t>
  </si>
  <si>
    <t>Intervals, Testing and Pvalues</t>
  </si>
  <si>
    <t>Power, Bootstrapping, and Permutation Test</t>
  </si>
  <si>
    <t>Least Squares and Linear Regression</t>
  </si>
  <si>
    <t>Linear Regression and Multivariable Regression</t>
  </si>
  <si>
    <t>Multivariable Regression, Residuals, and Diagnostics</t>
  </si>
  <si>
    <t>Logistic Regression and Poisson Regression</t>
  </si>
  <si>
    <t>Prediction, Errors, and Cross Validation</t>
  </si>
  <si>
    <t>The Caret Package</t>
  </si>
  <si>
    <t>Predicting with trees, Random Forests, and Model Based Predictions</t>
  </si>
  <si>
    <t>Regularized Regression and Combining Predictors</t>
  </si>
  <si>
    <t>Shiny, GoogleVis, and Plotly</t>
  </si>
  <si>
    <t>R Markdown and Leaflet</t>
  </si>
  <si>
    <t>R Packages</t>
  </si>
  <si>
    <t>Swirl and Course Project</t>
  </si>
  <si>
    <t>Overview, Understanding the Problem, and Getting the Data</t>
  </si>
  <si>
    <t>Exploratory Data Analysis and Modeling</t>
  </si>
  <si>
    <t>Prediction Model</t>
  </si>
  <si>
    <t>Creative Exploration</t>
  </si>
  <si>
    <t>Day of first completion</t>
  </si>
  <si>
    <t>Day of last completion</t>
  </si>
  <si>
    <t>Weeks elapsed up to current progress</t>
  </si>
  <si>
    <t>Classification</t>
  </si>
  <si>
    <t>Done</t>
  </si>
  <si>
    <t>Introduction</t>
  </si>
  <si>
    <t>Foursquare API</t>
  </si>
  <si>
    <t>Neighborhood Segmentation and Clustering</t>
  </si>
  <si>
    <t>The Battle of Neighborhoods</t>
  </si>
  <si>
    <t>Solo Class offered by co-founder of Coursera</t>
  </si>
  <si>
    <t>suggested as the go to  comprehensive course by muse data science pros</t>
  </si>
  <si>
    <t>https://www.themuse.com/advice/learn-data-science-beginner-online-classes</t>
  </si>
  <si>
    <t>Week 8</t>
  </si>
  <si>
    <t>Week 9</t>
  </si>
  <si>
    <t>Week 10</t>
  </si>
  <si>
    <t>Week 11</t>
  </si>
  <si>
    <t>Introduction/Linear Regression with One Variable/Linear Algebra Review</t>
  </si>
  <si>
    <t>Linear Regression with Multiple Variables/Octave/Matlab Tutorial</t>
  </si>
  <si>
    <t>Logistic Regression/Regularization</t>
  </si>
  <si>
    <t>Neural Networks: Representation</t>
  </si>
  <si>
    <t>Neural Networks: Learning</t>
  </si>
  <si>
    <t>Suppoer Vector Machines</t>
  </si>
  <si>
    <t>Advice for Applying Machine Learning/Machine Learning System Design</t>
  </si>
  <si>
    <t>Unsupervised Learning/Dimesionality Reduction</t>
  </si>
  <si>
    <t>Anomaly Detection/Recommender Systems</t>
  </si>
  <si>
    <t>Large Scale Machine Learning</t>
  </si>
  <si>
    <t>Application Example: Photo OCR</t>
  </si>
  <si>
    <t>https://github.com/Talapoin1/Coursera_Capstone</t>
  </si>
  <si>
    <t>Title of Course</t>
  </si>
  <si>
    <t>Title of Week</t>
  </si>
  <si>
    <t>Predicted Hours</t>
  </si>
  <si>
    <t>Done?</t>
  </si>
  <si>
    <t>Machine Learning</t>
  </si>
  <si>
    <t>Must finish by 12/17/2020</t>
  </si>
  <si>
    <t>Executive Data Science Specialization</t>
  </si>
  <si>
    <t>A Crash Course in Data Science</t>
  </si>
  <si>
    <t>Building a Data Science Team</t>
  </si>
  <si>
    <t>Managing Data Analysis</t>
  </si>
  <si>
    <t>Data Science in Real Life</t>
  </si>
  <si>
    <t>Executive Data Science Capstone</t>
  </si>
  <si>
    <t>Introduction, the perfect data science experience</t>
  </si>
  <si>
    <t>John Hopkins</t>
  </si>
  <si>
    <t>IBM Data Analyst Professional Certificate</t>
  </si>
  <si>
    <t>IBM Data Science Professional Certificate</t>
  </si>
  <si>
    <t>Introduction to Data Analytics</t>
  </si>
  <si>
    <t>Excel Basics for Data Analysis</t>
  </si>
  <si>
    <t>Data Visualization and Dashboards with Excel and Cognos</t>
  </si>
  <si>
    <t>Data Analysis with Python</t>
  </si>
  <si>
    <t>Data Analyst Capstone Project</t>
  </si>
  <si>
    <t>What is Data Analytics</t>
  </si>
  <si>
    <t>The Data Ecosystem</t>
  </si>
  <si>
    <t>Gathering and Wrangling Data</t>
  </si>
  <si>
    <t>Mining and Visualizing Data and Communicating Results</t>
  </si>
  <si>
    <t>Introduction to Data Analysis Using Spreadsheets</t>
  </si>
  <si>
    <t>Getting Started with Using Excel Spreadsheets</t>
  </si>
  <si>
    <t>Cleaning and Wrangling Data Using Spreadsheets</t>
  </si>
  <si>
    <t>Analyzing Data Using Spreadsheets</t>
  </si>
  <si>
    <t>Career Opportunities and Data Analysis in Action</t>
  </si>
  <si>
    <t>Visualizing Data Using Spreadsheets</t>
  </si>
  <si>
    <t>Creating Visualizations and Dashboards with Spreadsheets</t>
  </si>
  <si>
    <t>Creating Visualizations and Dashboards with Cognos Analytics</t>
  </si>
  <si>
    <t>Final Assignment: Present Your Findings</t>
  </si>
  <si>
    <t>Data Collection</t>
  </si>
  <si>
    <t>Data Visualization</t>
  </si>
  <si>
    <t>Building A Dashboard</t>
  </si>
  <si>
    <t>Systems Biology and Biotechnology Specialization: Icahn</t>
  </si>
  <si>
    <t>https://www.coursera.org/specializations/systems-biology#courses</t>
  </si>
  <si>
    <t>Introduction to Systems Biology</t>
  </si>
  <si>
    <t>Systems Level Reasoning | Molecules to Pathways</t>
  </si>
  <si>
    <t>Experimental Technologies | Network Building and Analysis</t>
  </si>
  <si>
    <t>Midterm</t>
  </si>
  <si>
    <t>Analysis of Networks | Topology to Function</t>
  </si>
  <si>
    <t>Strengths and Limitations of Different Types of Models |Identifying Emergent Properties</t>
  </si>
  <si>
    <t>Mathematical Representations of Cell Biological Systems | Simulations of Cell Biological Systems</t>
  </si>
  <si>
    <t>Pathways to Networks | Physical Forces and Electrical Activity in Cell Biology</t>
  </si>
  <si>
    <t>Emergent Properties: Ultrasensitivity and Robustness | Case Studies</t>
  </si>
  <si>
    <t>Case Studies | Systems Biomedicine | Systems Pharmacology and Therapeutics | Perspective</t>
  </si>
  <si>
    <t>Final</t>
  </si>
  <si>
    <t>Experimental Methods in Systems Biology</t>
  </si>
  <si>
    <t>Deep mRNA Sequencing</t>
  </si>
  <si>
    <t>Mass Spectrometry-Based Proteomics</t>
  </si>
  <si>
    <t>Midterm Exam</t>
  </si>
  <si>
    <t>Flow and Mass Cytometry for Single Cell Protein Levels and Cell Fate</t>
  </si>
  <si>
    <t>Live-cell Imaging for Single Cell Protein Dynamics</t>
  </si>
  <si>
    <t>Integrating and Interpreting Datasets with Network Models and Dynamical Models</t>
  </si>
  <si>
    <t>Final Exam</t>
  </si>
  <si>
    <t>Network Analysis in Systems Biology</t>
  </si>
  <si>
    <t>Course Overview and Introductions</t>
  </si>
  <si>
    <t>Toplogical and Network Evolution Models</t>
  </si>
  <si>
    <t>Types of Biological Networks</t>
  </si>
  <si>
    <t>Data Processing and Identifying Differentially Expressed Genes</t>
  </si>
  <si>
    <t>Gene Set Enrichment and Network Analyses</t>
  </si>
  <si>
    <t>Deep Sequencing Data Processing and Analysis</t>
  </si>
  <si>
    <t>Principal Component Analysis, Self-Organizing Maps, Network-Based Clustering and Hierarchical Clustering</t>
  </si>
  <si>
    <t>Resources for Data Integration</t>
  </si>
  <si>
    <t>Crowdsourcing: Microtasks and Megatasks</t>
  </si>
  <si>
    <t>Dynamical Modeling Methods for Systems Biology</t>
  </si>
  <si>
    <t>Introduction | Computing with MATLAB</t>
  </si>
  <si>
    <t>Introduction to Dynamical Systems</t>
  </si>
  <si>
    <t>Bistability in Biochemical Signaling Models</t>
  </si>
  <si>
    <t>Computational Modeling of the Cell Cycle</t>
  </si>
  <si>
    <t>Modeling Electrical Signaling</t>
  </si>
  <si>
    <t>Modeling with Partial Differential Equations</t>
  </si>
  <si>
    <t>Stochastic Modeling</t>
  </si>
  <si>
    <t>Integrated Analysis in Systems Biology</t>
  </si>
  <si>
    <t>General Features of Systems Biology Studies</t>
  </si>
  <si>
    <t>Issues of Reproducibility in Systems Biology</t>
  </si>
  <si>
    <t>Introduction to Research Article 2</t>
  </si>
  <si>
    <t>Introduction to Research Article 3</t>
  </si>
  <si>
    <t>Systems Biology and Biotechnology Capstone</t>
  </si>
  <si>
    <t>Projects</t>
  </si>
  <si>
    <t>Checklist (Practicals):</t>
  </si>
  <si>
    <t>Machine Learning Coursera Class</t>
  </si>
  <si>
    <t>DS</t>
  </si>
  <si>
    <t>John Hopkins Data Science Specilization</t>
  </si>
  <si>
    <t>Systems Biology and Biotechnology Specialization</t>
  </si>
  <si>
    <t>B</t>
  </si>
  <si>
    <t>MatLab and R</t>
  </si>
  <si>
    <t>Masters Program</t>
  </si>
  <si>
    <t>IBM Data Science Program</t>
  </si>
  <si>
    <t>Python</t>
  </si>
  <si>
    <t>Time to complete</t>
  </si>
  <si>
    <t>Theretical time to complete</t>
  </si>
  <si>
    <t>17 weeks</t>
  </si>
  <si>
    <t>40 weeks or 177 hours</t>
  </si>
  <si>
    <t>11 weeks or 60 hours</t>
  </si>
  <si>
    <t>40 weeks or 298 hours</t>
  </si>
  <si>
    <t>39 weeks or 92 hours</t>
  </si>
  <si>
    <t>6 weeks</t>
  </si>
  <si>
    <t>4 weeks</t>
  </si>
  <si>
    <t>18 weeks</t>
  </si>
  <si>
    <t>MatLab/Octave</t>
  </si>
  <si>
    <t>GRE</t>
  </si>
  <si>
    <t>Relevant biology course? Or data science course</t>
  </si>
  <si>
    <t>Study for GRE/evaluate scholarships (work money)</t>
  </si>
  <si>
    <t>Must finish by July</t>
  </si>
  <si>
    <t>Must finish by May</t>
  </si>
  <si>
    <t>Projected (using K1 as baseline)</t>
  </si>
  <si>
    <t>spec 1</t>
  </si>
  <si>
    <t>SKIP</t>
  </si>
  <si>
    <t>Mathematics for Data Science Specialization</t>
  </si>
  <si>
    <t>mathematics is the main cause of why the Machine Learning class needed to be skipped at that time</t>
  </si>
  <si>
    <t>or</t>
  </si>
  <si>
    <t>mathematics for machine learning specialization</t>
  </si>
  <si>
    <t>statistics with R specialization</t>
  </si>
  <si>
    <t>8 weeks for 1 week a day on work days</t>
  </si>
  <si>
    <t>popular and highly rated</t>
  </si>
  <si>
    <t>programming assignment completed.</t>
  </si>
  <si>
    <t>programming assignment for week4 not yet done</t>
  </si>
  <si>
    <t>quiz may need some work 2 and 5</t>
  </si>
  <si>
    <t>QUIZ</t>
  </si>
  <si>
    <t>Building Blocks for Problem Solving</t>
  </si>
  <si>
    <t>Measuring Rates of Change</t>
  </si>
  <si>
    <t>Introduction to Probability Theory</t>
  </si>
  <si>
    <t>Data Science Math Skills</t>
  </si>
  <si>
    <t>Inferential Statistics</t>
  </si>
  <si>
    <t>Central Limit Theorem and Confidence Interval</t>
  </si>
  <si>
    <t>Inference and Significance</t>
  </si>
  <si>
    <t>Inference for Comparing Means</t>
  </si>
  <si>
    <t>Inference for Proportions</t>
  </si>
  <si>
    <t>Data Analysis Project</t>
  </si>
  <si>
    <t>Solo class in Coursera's Career Learning Path for Data Science</t>
  </si>
  <si>
    <t>Machine Learning Pipelines with Azure ML Studio</t>
  </si>
  <si>
    <t>Python for Everybody</t>
  </si>
  <si>
    <t>Data Science (John Hopkins)</t>
  </si>
  <si>
    <t>IBM Data Science</t>
  </si>
  <si>
    <t>Build Data Analysis and Transformation Skills in R using DPLYR</t>
  </si>
  <si>
    <t>Data Scientist Entry Level</t>
  </si>
  <si>
    <t>Data Scientist Senior Level</t>
  </si>
  <si>
    <t>Data Analyst entry level</t>
  </si>
  <si>
    <t>Deep Learning</t>
  </si>
  <si>
    <t>Using TensorFlow with Amazon Sagemaker</t>
  </si>
  <si>
    <t>Machine Learning (Standford)</t>
  </si>
  <si>
    <t>Functions and Graphs</t>
  </si>
  <si>
    <t>Question 4 not solved.</t>
  </si>
  <si>
    <t>projects</t>
  </si>
  <si>
    <t>volunteer bioinformatics</t>
  </si>
  <si>
    <t>excel budget R interface (analytics from budget sheets)</t>
  </si>
  <si>
    <t>Foundations: Data, Data, Everywhere</t>
  </si>
  <si>
    <t>Ask Questions to Make Data-Driven Decisions</t>
  </si>
  <si>
    <t>Prepare Data for Exploration</t>
  </si>
  <si>
    <t>Process Data from Dirty to Clean</t>
  </si>
  <si>
    <t>Analyze Data to Answer Questions</t>
  </si>
  <si>
    <t>Data Analysis with R Programming</t>
  </si>
  <si>
    <t>Google Data Analytics Capstone: Complete a Case Study</t>
  </si>
  <si>
    <t>Thinking analytically</t>
  </si>
  <si>
    <t>Exploring the wonderful world of data</t>
  </si>
  <si>
    <t>Setting up a data toolbox</t>
  </si>
  <si>
    <t>Discovering data career possibilities</t>
  </si>
  <si>
    <t>asking effective questions</t>
  </si>
  <si>
    <t>Making data-driven decisions</t>
  </si>
  <si>
    <t>Learning spreadsheet basics</t>
  </si>
  <si>
    <t>Always remember the stakeholder</t>
  </si>
  <si>
    <t>Data types and data structures</t>
  </si>
  <si>
    <t>Understanding bias, credibility, privacy, ethics, and access</t>
  </si>
  <si>
    <t>Databases: Where data lives</t>
  </si>
  <si>
    <t>Organizing and protecting your data</t>
  </si>
  <si>
    <t>Optional: Engaging in the data community</t>
  </si>
  <si>
    <t>Before you clean, check for integrity</t>
  </si>
  <si>
    <t>All about clean data</t>
  </si>
  <si>
    <t>Cleaning data in SQL</t>
  </si>
  <si>
    <t>Verify and report your cleaning results</t>
  </si>
  <si>
    <t>optional: Adding data to your resume</t>
  </si>
  <si>
    <t>Course Challenge</t>
  </si>
  <si>
    <t>Organzing data to begin analysis</t>
  </si>
  <si>
    <t>Formatting and adjusting data</t>
  </si>
  <si>
    <t>Aggregating data for analysis</t>
  </si>
  <si>
    <t>Performing data calculations</t>
  </si>
  <si>
    <t>Visualizing data</t>
  </si>
  <si>
    <t>Creating data visualizations with Tableau</t>
  </si>
  <si>
    <t>Crafting data stories</t>
  </si>
  <si>
    <t>Developing presenations and slideshows</t>
  </si>
  <si>
    <t>Programming and data analytics</t>
  </si>
  <si>
    <t>Programming using Rstudio</t>
  </si>
  <si>
    <t>Working with data in R</t>
  </si>
  <si>
    <t>More about visualizations, aesthics, and annotations</t>
  </si>
  <si>
    <t>Documentation and Reports</t>
  </si>
  <si>
    <t>Learn about capstone basics</t>
  </si>
  <si>
    <t>Optional: building your portfolio</t>
  </si>
  <si>
    <t>Optional: using your portfolio</t>
  </si>
  <si>
    <t>Putting our certificate to work</t>
  </si>
  <si>
    <t>Google Data Analytics Professional Certificate</t>
  </si>
  <si>
    <t>Introducing data analytics</t>
  </si>
  <si>
    <t>Start</t>
  </si>
  <si>
    <t>Introduction to Machine Learning by Duke U</t>
  </si>
  <si>
    <t>Simple Introduction to Machine Learning</t>
  </si>
  <si>
    <t>Basics of Model Learning</t>
  </si>
  <si>
    <t>Image Analysis with Convolutional Neural Networks</t>
  </si>
  <si>
    <t>Recurrent Neural Networks for Natural Language Processing</t>
  </si>
  <si>
    <t>The Transformer Network for Natural Language Processing</t>
  </si>
  <si>
    <t>Introduction to Reinforcement Learning</t>
  </si>
  <si>
    <t>Share Data Through the Art of Visualization</t>
  </si>
  <si>
    <t>Designing great Dashboards free course</t>
  </si>
  <si>
    <t>https://training.looker.com/designing-great-dashboards</t>
  </si>
  <si>
    <t>Project</t>
  </si>
  <si>
    <t>weeks</t>
  </si>
  <si>
    <t>completed</t>
  </si>
  <si>
    <t>Google Data Analyst</t>
  </si>
  <si>
    <t>Date Completed</t>
  </si>
  <si>
    <t>Cost for certificate</t>
  </si>
  <si>
    <t>Coursera Data Scientist Career Courses Dashboard</t>
  </si>
  <si>
    <t>Systems Biology and Biotechnology (Icahn)</t>
  </si>
  <si>
    <t>Executive Data Science (John Hopkins)</t>
  </si>
  <si>
    <t>Other Courses and Specialties</t>
  </si>
  <si>
    <t>Introduction to Machine Learning (Duke) Solo</t>
  </si>
  <si>
    <t>Defining Data Science and What Data Scientists Do</t>
  </si>
  <si>
    <t>automate analysis</t>
  </si>
  <si>
    <t>https://news.mit.edu/2016/automating-big-data-analysis-1021</t>
  </si>
  <si>
    <t>https://towardsdatascience.com/automating-scientific-data-analysis-part-1-c9979cd0817e</t>
  </si>
  <si>
    <t>Progress (based on weeks)</t>
  </si>
  <si>
    <t>Total</t>
  </si>
  <si>
    <t>Hours Completed based on percentage</t>
  </si>
  <si>
    <t>Based on Coursera's Data Science Learning Path</t>
  </si>
  <si>
    <t>https://www.coursera.org/learning-paths/data-science?utm=explore_career_plans_banner_on_logged-in-home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</si>
</sst>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 tint="0.3999755851924192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1"/>
    <xf numFmtId="0" fontId="4" fillId="2" borderId="1" xfId="2" applyAlignment="1">
      <alignment horizontal="center" vertical="center"/>
    </xf>
    <xf numFmtId="14" fontId="4" fillId="2" borderId="1" xfId="2" applyNumberFormat="1" applyAlignment="1">
      <alignment horizontal="center" vertical="center"/>
    </xf>
    <xf numFmtId="0" fontId="5" fillId="3" borderId="0" xfId="3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0" xfId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4" borderId="0" xfId="4"/>
    <xf numFmtId="0" fontId="0" fillId="0" borderId="0" xfId="0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6" fillId="4" borderId="0" xfId="4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44" fontId="0" fillId="0" borderId="0" xfId="5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0" xfId="3" applyFill="1" applyAlignment="1">
      <alignment horizontal="center" vertical="center"/>
    </xf>
    <xf numFmtId="0" fontId="0" fillId="0" borderId="0" xfId="0" applyFill="1"/>
    <xf numFmtId="0" fontId="7" fillId="0" borderId="4" xfId="0" applyFont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9" fontId="0" fillId="6" borderId="3" xfId="0" applyNumberFormat="1" applyFill="1" applyBorder="1" applyAlignment="1">
      <alignment horizontal="center" vertical="center"/>
    </xf>
    <xf numFmtId="9" fontId="0" fillId="0" borderId="3" xfId="0" applyNumberFormat="1" applyBorder="1"/>
    <xf numFmtId="14" fontId="0" fillId="0" borderId="0" xfId="0" applyNumberFormat="1"/>
    <xf numFmtId="0" fontId="7" fillId="0" borderId="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9" fontId="0" fillId="0" borderId="4" xfId="6" applyFont="1" applyBorder="1" applyAlignment="1">
      <alignment horizontal="center"/>
    </xf>
    <xf numFmtId="9" fontId="0" fillId="5" borderId="4" xfId="6" applyFont="1" applyFill="1" applyBorder="1" applyAlignment="1">
      <alignment horizontal="center"/>
    </xf>
    <xf numFmtId="9" fontId="0" fillId="0" borderId="4" xfId="6" quotePrefix="1" applyFont="1" applyBorder="1" applyAlignment="1">
      <alignment horizontal="center"/>
    </xf>
    <xf numFmtId="9" fontId="0" fillId="0" borderId="4" xfId="6" applyFont="1" applyBorder="1" applyAlignment="1">
      <alignment horizontal="center" vertical="center"/>
    </xf>
    <xf numFmtId="0" fontId="7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/>
    <xf numFmtId="9" fontId="7" fillId="0" borderId="12" xfId="0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right"/>
    </xf>
    <xf numFmtId="0" fontId="0" fillId="5" borderId="17" xfId="0" applyFill="1" applyBorder="1"/>
    <xf numFmtId="0" fontId="0" fillId="5" borderId="15" xfId="0" applyFill="1" applyBorder="1" applyAlignment="1">
      <alignment horizontal="center"/>
    </xf>
    <xf numFmtId="0" fontId="0" fillId="5" borderId="6" xfId="0" applyFill="1" applyBorder="1"/>
    <xf numFmtId="0" fontId="0" fillId="5" borderId="5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Currency" xfId="5" builtinId="4"/>
    <cellStyle name="Good" xfId="3" builtinId="26"/>
    <cellStyle name="Hyperlink" xfId="1" builtinId="8"/>
    <cellStyle name="Input" xfId="2" builtinId="20"/>
    <cellStyle name="Neutral" xfId="4" builtinId="28"/>
    <cellStyle name="Normal" xfId="0" builtinId="0"/>
    <cellStyle name="Percent" xfId="6" builtinId="5"/>
  </cellStyles>
  <dxfs count="109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61930C-6C6A-40A4-A528-A628720120F1}" name="Table2610" displayName="Table2610" ref="A3:F48" totalsRowShown="0" headerRowDxfId="102" dataDxfId="101">
  <autoFilter ref="A3:F48" xr:uid="{229076FA-6DA4-457E-A2B3-B17677B3644F}"/>
  <tableColumns count="6">
    <tableColumn id="1" xr3:uid="{9528DA1B-3E2C-49F6-9889-58B29D4C1E38}" name="Course number" dataDxfId="100"/>
    <tableColumn id="2" xr3:uid="{1687DD61-C80A-46E9-91B1-2CFC671B52CF}" name="Title" dataDxfId="99"/>
    <tableColumn id="3" xr3:uid="{3AF71839-4E9F-4D34-95E8-0F1B5AE83ABE}" name="Week" dataDxfId="98"/>
    <tableColumn id="4" xr3:uid="{D5C38B34-8559-45D5-9D80-E914E58156F9}" name="Week Title" dataDxfId="97"/>
    <tableColumn id="5" xr3:uid="{C01FBAA4-E721-4CA5-98B0-9949A4E294FE}" name="Theretical hours" dataDxfId="96"/>
    <tableColumn id="6" xr3:uid="{2C8CF961-498B-4ABC-8981-4A177DB7DAE0}" name="Date completed" dataDxfId="9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F6B801-C30D-4D44-AFE1-0C7C1E85F32A}" name="Table22" displayName="Table22" ref="A3:F15" totalsRowShown="0" headerRowDxfId="16" dataDxfId="15">
  <autoFilter ref="A3:F15" xr:uid="{229076FA-6DA4-457E-A2B3-B17677B3644F}"/>
  <tableColumns count="6">
    <tableColumn id="1" xr3:uid="{D7F44F4D-C1D5-45B2-B6CE-94DC3EF5B64D}" name="Course number" dataDxfId="14"/>
    <tableColumn id="2" xr3:uid="{E5C3C120-56D1-4D7A-B14D-4D19DFB15DCE}" name="Title" dataDxfId="13"/>
    <tableColumn id="3" xr3:uid="{5B1E2330-7C9A-4BBE-BC72-2DB9BACBC9AD}" name="Week" dataDxfId="12"/>
    <tableColumn id="4" xr3:uid="{16BFEC46-9595-4365-BE14-CD5E75BE866D}" name="Week Title" dataDxfId="11"/>
    <tableColumn id="5" xr3:uid="{D20620B1-6C28-4B44-AD9C-9062E1087C5A}" name="Theretical hours" dataDxfId="10"/>
    <tableColumn id="6" xr3:uid="{5615213B-2C35-4CA3-83B9-D42A826500FB}" name="Date completed" dataDxfId="9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EE4140-710C-498C-A46C-ACB0F22D01C8}" name="Table25" displayName="Table25" ref="A3:F13" totalsRowShown="0" headerRowDxfId="7" dataDxfId="6">
  <autoFilter ref="A3:F13" xr:uid="{229076FA-6DA4-457E-A2B3-B17677B3644F}"/>
  <tableColumns count="6">
    <tableColumn id="1" xr3:uid="{99A9A64D-B9FB-4276-AC55-181965C196B6}" name="Course number" dataDxfId="5"/>
    <tableColumn id="2" xr3:uid="{221144C1-641B-4BD2-A24D-96B9952D582A}" name="Title" dataDxfId="4"/>
    <tableColumn id="3" xr3:uid="{BED784C5-5FC4-490A-ADCC-6C3A33836ABC}" name="Week" dataDxfId="3"/>
    <tableColumn id="4" xr3:uid="{18F457B0-C4CF-430C-BEF7-1B2E00BEB287}" name="Week Title" dataDxfId="2"/>
    <tableColumn id="5" xr3:uid="{DC23F0F5-84F3-44B6-9E1F-92A9414E99AA}" name="Theretical hours" dataDxfId="1"/>
    <tableColumn id="6" xr3:uid="{96F87872-7316-4F60-8C9A-AA0EECE4A2D7}" name="Date completed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DDF9A3-7068-43D2-B7BE-0F4BC9BA1B83}" name="Table2" displayName="Table2" ref="A3:F52" totalsRowShown="0" headerRowDxfId="93" dataDxfId="92">
  <autoFilter ref="A3:F52" xr:uid="{229076FA-6DA4-457E-A2B3-B17677B3644F}"/>
  <tableColumns count="6">
    <tableColumn id="1" xr3:uid="{2A6C8A2B-272D-4B14-8E1A-919BE1681B7C}" name="Course number" dataDxfId="91"/>
    <tableColumn id="2" xr3:uid="{22021B54-A3DB-4AFE-BF83-714359EF79B5}" name="Title" dataDxfId="90"/>
    <tableColumn id="3" xr3:uid="{16596296-4360-42B5-91D9-330CE066D6CE}" name="Week" dataDxfId="89"/>
    <tableColumn id="4" xr3:uid="{2D01A924-9E3B-4CA1-8BC8-8662A5D8706E}" name="Week Title" dataDxfId="88"/>
    <tableColumn id="5" xr3:uid="{4752F60C-5859-4A98-9460-7BE172F3051D}" name="Theretical hours" dataDxfId="87"/>
    <tableColumn id="6" xr3:uid="{A82D12D8-B4ED-45B4-B589-3A6C0DEB894F}" name="Date completed" dataDxfId="8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280FE3-0690-4D94-B894-B9CF95AFD6E2}" name="Table212" displayName="Table212" ref="A3:F5" totalsRowShown="0" headerRowDxfId="84" dataDxfId="83">
  <autoFilter ref="A3:F5" xr:uid="{229076FA-6DA4-457E-A2B3-B17677B3644F}"/>
  <tableColumns count="6">
    <tableColumn id="1" xr3:uid="{373F1B5E-311E-47BE-BB20-04CAB957FDCA}" name="Course number" dataDxfId="82"/>
    <tableColumn id="2" xr3:uid="{86A8ADAA-9708-4588-84B4-1C11BD79A36F}" name="Title" dataDxfId="81"/>
    <tableColumn id="3" xr3:uid="{A7FB56A6-B520-40C4-8C2B-5E1EB8816FB6}" name="Week" dataDxfId="80"/>
    <tableColumn id="4" xr3:uid="{A69C252B-0618-4E06-8316-BDD687B5C45F}" name="Week Title" dataDxfId="79"/>
    <tableColumn id="5" xr3:uid="{1E8135F5-9679-4B4A-A9E1-E0DBC4AA4A8F}" name="Theretical hours" dataDxfId="78"/>
    <tableColumn id="6" xr3:uid="{8713089B-38B3-41D3-9D19-4F8BD27447A6}" name="Date completed" dataDxfId="77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938B5E-1F7A-429F-86D1-674FC71E25C1}" name="Table261011" displayName="Table261011" ref="A3:F10" totalsRowShown="0" headerRowDxfId="72" dataDxfId="71">
  <autoFilter ref="A3:F10" xr:uid="{229076FA-6DA4-457E-A2B3-B17677B3644F}"/>
  <tableColumns count="6">
    <tableColumn id="1" xr3:uid="{EAB4FF4D-487D-4B75-B0B0-043523F45471}" name="Course number" dataDxfId="70"/>
    <tableColumn id="2" xr3:uid="{1AD6B7FF-C08D-4707-B14A-01BBCE491089}" name="Title" dataDxfId="69"/>
    <tableColumn id="3" xr3:uid="{CE431FA6-960E-48B2-A570-D5451E53A1C0}" name="Week" dataDxfId="68"/>
    <tableColumn id="4" xr3:uid="{56FA3D78-EA1E-4BFA-9130-B50A5D6C2B0E}" name="Week Title" dataDxfId="67"/>
    <tableColumn id="5" xr3:uid="{E2C75D3A-BAC0-459C-B974-36BE1DB8AE2B}" name="Theretical hours" dataDxfId="66"/>
    <tableColumn id="6" xr3:uid="{ED477146-4270-4961-9D60-D6B3F42C7210}" name="Date completed" dataDxfId="6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C2BEFC-ECEF-4FE2-BE4C-6B7631CE17CC}" name="Table24" displayName="Table24" ref="A3:F52" totalsRowShown="0" headerRowDxfId="63" dataDxfId="62">
  <autoFilter ref="A3:F52" xr:uid="{229076FA-6DA4-457E-A2B3-B17677B3644F}"/>
  <tableColumns count="6">
    <tableColumn id="1" xr3:uid="{CADD7AD3-3AFF-4F5F-93BE-8B302DFF92FF}" name="Course number" dataDxfId="61"/>
    <tableColumn id="2" xr3:uid="{93FC83FF-27E9-41F8-B2E0-00BC2D5EDDEA}" name="Title of Course" dataDxfId="60"/>
    <tableColumn id="3" xr3:uid="{0E06ACE5-B2DF-4980-B4D8-B826523DC748}" name="Week" dataDxfId="59"/>
    <tableColumn id="4" xr3:uid="{9BB693DF-36DC-4CFF-8A3F-61A1AB5D4647}" name="Title of Week" dataDxfId="58"/>
    <tableColumn id="5" xr3:uid="{953A0ABA-3B06-4CDF-BA12-EDE978AEAA7B}" name="Predicted Hours" dataDxfId="57"/>
    <tableColumn id="6" xr3:uid="{45B0A6CF-B45C-45AD-8047-668B220E8227}" name="Date Completed" dataDxfId="56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54F113-D7E3-46C9-B04D-B6B3D45D47B1}" name="Table228" displayName="Table228" ref="A3:F8" totalsRowShown="0" headerRowDxfId="53" dataDxfId="52">
  <autoFilter ref="A3:F8" xr:uid="{229076FA-6DA4-457E-A2B3-B17677B3644F}"/>
  <tableColumns count="6">
    <tableColumn id="1" xr3:uid="{17BFED3A-DC30-4256-97D0-EABA775387F5}" name="Course number" dataDxfId="51"/>
    <tableColumn id="2" xr3:uid="{F0C2AD0A-A925-4F8B-AE29-8CEF2869ACEF}" name="Title" dataDxfId="50"/>
    <tableColumn id="3" xr3:uid="{4B025D15-A2E7-4009-9A0C-A28E17E910C2}" name="Week" dataDxfId="49"/>
    <tableColumn id="4" xr3:uid="{30A0F958-4D95-4174-8862-4726C1015C11}" name="Week Title" dataDxfId="48"/>
    <tableColumn id="5" xr3:uid="{0A4D778E-1325-492E-8095-5C05E6649EB3}" name="Theretical hours" dataDxfId="47"/>
    <tableColumn id="6" xr3:uid="{52F7D1A9-DC7D-4ADA-AB8C-3EFE5F4F9584}" name="Date completed" dataDxfId="4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2E1A75-EA23-41D2-9818-520FFB40253B}" name="Table2289" displayName="Table2289" ref="A3:F9" totalsRowShown="0" headerRowDxfId="43" dataDxfId="42">
  <autoFilter ref="A3:F9" xr:uid="{229076FA-6DA4-457E-A2B3-B17677B3644F}"/>
  <tableColumns count="6">
    <tableColumn id="1" xr3:uid="{43E02AEE-83CB-412E-B408-4486A3DAEC29}" name="Course number" dataDxfId="41"/>
    <tableColumn id="2" xr3:uid="{8644D1E0-9839-4009-B18F-FA1CCC16620C}" name="Title" dataDxfId="40"/>
    <tableColumn id="3" xr3:uid="{4D17AC7E-A917-4B99-A0BF-AE70EB7E0F8F}" name="Week" dataDxfId="39"/>
    <tableColumn id="4" xr3:uid="{98A6AA00-CBE8-41DA-80D3-83BB0D8597FC}" name="Week Title" dataDxfId="38"/>
    <tableColumn id="5" xr3:uid="{89A86DF5-EE43-4BA6-9E5C-FD9B367232AA}" name="Theretical hours" dataDxfId="37"/>
    <tableColumn id="6" xr3:uid="{D97A8D0F-FA77-4CA8-9739-A2F88F93A753}" name="Date completed" dataDxfId="36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2663F6-7F59-4193-BD22-717DD59AC366}" name="Table26" displayName="Table26" ref="A3:F51" totalsRowShown="0" headerRowDxfId="34" dataDxfId="33">
  <autoFilter ref="A3:F51" xr:uid="{229076FA-6DA4-457E-A2B3-B17677B3644F}"/>
  <tableColumns count="6">
    <tableColumn id="1" xr3:uid="{40251783-B712-4E36-A69B-4DFE0320D181}" name="Course number" dataDxfId="32"/>
    <tableColumn id="2" xr3:uid="{E4F6D92A-73B0-431A-9993-FE5F928D5C13}" name="Title" dataDxfId="31"/>
    <tableColumn id="3" xr3:uid="{3DC2EEBD-1D01-46DD-AE05-932EFFF16867}" name="Week" dataDxfId="30"/>
    <tableColumn id="4" xr3:uid="{396D162A-2E02-47D4-849A-8333EABFAC62}" name="Week Title" dataDxfId="29"/>
    <tableColumn id="5" xr3:uid="{87AD04F3-A266-4AB4-8C3D-272D92DB851B}" name="Theretical hours" dataDxfId="28"/>
    <tableColumn id="6" xr3:uid="{2C86ACB7-9A13-4A12-9B07-FF28AD6C5079}" name="Date completed" dataDxfId="27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816659-927A-4FC2-A734-241B2F48E3C2}" name="Table267" displayName="Table267" ref="A3:F49" totalsRowShown="0" headerRowDxfId="25" dataDxfId="24">
  <autoFilter ref="A3:F49" xr:uid="{229076FA-6DA4-457E-A2B3-B17677B3644F}"/>
  <tableColumns count="6">
    <tableColumn id="1" xr3:uid="{72AFDCC0-7F8C-4F89-830B-7B6E8F15963A}" name="Course number" dataDxfId="23"/>
    <tableColumn id="2" xr3:uid="{C34628E3-B7F7-4134-8D70-83D29A2F4AE3}" name="Title" dataDxfId="22"/>
    <tableColumn id="3" xr3:uid="{7AEA5EC0-D5EA-4B06-BA3B-ADE55003FD0B}" name="Week" dataDxfId="21"/>
    <tableColumn id="4" xr3:uid="{343E0DF6-1CF7-4E41-8015-D7ED68D0E3D6}" name="Week Title" dataDxfId="20"/>
    <tableColumn id="5" xr3:uid="{32BCFDE3-2DA3-48BF-8F33-9A314F826719}" name="Theretical hours" dataDxfId="19"/>
    <tableColumn id="6" xr3:uid="{2B6CA7CC-80B0-4233-8F74-2950C65DAA98}" name="Date completed" dataDxfId="1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ursera.org/learning-paths/data-science?utm=explore_career_plans_banner_on_logged-in-home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specializations/jhu-data-science?skipBrowseRedirect=tru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DE3D-E5B4-4828-B978-0B613FFCEF2D}">
  <dimension ref="B1:M22"/>
  <sheetViews>
    <sheetView tabSelected="1" workbookViewId="0">
      <selection activeCell="D5" sqref="D5"/>
    </sheetView>
  </sheetViews>
  <sheetFormatPr defaultRowHeight="15" x14ac:dyDescent="0.25"/>
  <cols>
    <col min="1" max="1" width="9.5703125" customWidth="1"/>
    <col min="2" max="2" width="27.85546875" customWidth="1"/>
    <col min="3" max="3" width="45.5703125" bestFit="1" customWidth="1"/>
    <col min="4" max="4" width="25" bestFit="1" customWidth="1"/>
    <col min="5" max="5" width="35.7109375" bestFit="1" customWidth="1"/>
    <col min="6" max="6" width="20" customWidth="1"/>
    <col min="8" max="8" width="51.140625" bestFit="1" customWidth="1"/>
    <col min="10" max="10" width="12.7109375" bestFit="1" customWidth="1"/>
    <col min="11" max="11" width="16.7109375" bestFit="1" customWidth="1"/>
    <col min="12" max="12" width="35.5703125" bestFit="1" customWidth="1"/>
    <col min="13" max="13" width="17.85546875" bestFit="1" customWidth="1"/>
    <col min="14" max="14" width="35.5703125" bestFit="1" customWidth="1"/>
    <col min="15" max="15" width="38.85546875" bestFit="1" customWidth="1"/>
  </cols>
  <sheetData>
    <row r="1" spans="2:13" ht="30.75" thickBot="1" x14ac:dyDescent="0.3">
      <c r="B1" s="68" t="s">
        <v>354</v>
      </c>
      <c r="C1" s="68"/>
      <c r="D1" s="5" t="s">
        <v>355</v>
      </c>
      <c r="F1" s="21"/>
      <c r="G1" t="s">
        <v>133</v>
      </c>
      <c r="H1" t="s">
        <v>213</v>
      </c>
      <c r="K1" t="s">
        <v>223</v>
      </c>
      <c r="L1" t="s">
        <v>224</v>
      </c>
      <c r="M1" s="20" t="s">
        <v>239</v>
      </c>
    </row>
    <row r="2" spans="2:13" ht="30.75" thickBot="1" x14ac:dyDescent="0.3">
      <c r="B2" s="42" t="s">
        <v>342</v>
      </c>
      <c r="C2" s="48"/>
      <c r="D2" s="49" t="s">
        <v>351</v>
      </c>
      <c r="E2" s="57" t="s">
        <v>48</v>
      </c>
      <c r="F2" s="54" t="s">
        <v>353</v>
      </c>
      <c r="G2" t="s">
        <v>106</v>
      </c>
      <c r="H2" t="s">
        <v>221</v>
      </c>
      <c r="I2" t="s">
        <v>215</v>
      </c>
      <c r="J2" t="s">
        <v>222</v>
      </c>
      <c r="K2" t="s">
        <v>225</v>
      </c>
      <c r="L2" t="s">
        <v>226</v>
      </c>
    </row>
    <row r="3" spans="2:13" ht="15.75" thickBot="1" x14ac:dyDescent="0.3">
      <c r="B3" s="43"/>
      <c r="C3" s="38" t="s">
        <v>256</v>
      </c>
      <c r="D3" s="50">
        <f>ROUND((COUNTIF(Table228[[#All],[Date completed]],"&lt;&gt;")-1)/(COUNTIF(Table228[[#All],[Week]],"&lt;&gt;")-1),2)</f>
        <v>0.75</v>
      </c>
      <c r="E3" s="60">
        <f>'Data Science Math Skills'!E10</f>
        <v>12.9</v>
      </c>
      <c r="F3" s="61">
        <f t="shared" ref="F3:F6" si="0">E3*D3</f>
        <v>9.6750000000000007</v>
      </c>
      <c r="G3" s="22" t="s">
        <v>241</v>
      </c>
      <c r="H3" s="22" t="s">
        <v>214</v>
      </c>
      <c r="I3" s="22" t="s">
        <v>215</v>
      </c>
      <c r="J3" s="22" t="s">
        <v>233</v>
      </c>
      <c r="K3" s="22"/>
      <c r="L3" s="22" t="s">
        <v>227</v>
      </c>
      <c r="M3" s="22" t="s">
        <v>231</v>
      </c>
    </row>
    <row r="4" spans="2:13" ht="15.75" thickBot="1" x14ac:dyDescent="0.3">
      <c r="B4" s="44" t="s">
        <v>271</v>
      </c>
      <c r="C4" s="32" t="s">
        <v>257</v>
      </c>
      <c r="D4" s="50">
        <f>ROUND((COUNTIF(Table2289[[#All],[Date completed]],"&lt;&gt;")-1)/(COUNTIF(Table2289[[#All],[Week]],"&lt;&gt;")-1),2)</f>
        <v>0</v>
      </c>
      <c r="E4" s="60">
        <f>'Inferential Statistics'!E11</f>
        <v>17</v>
      </c>
      <c r="F4" s="61">
        <f t="shared" si="0"/>
        <v>0</v>
      </c>
      <c r="H4" t="s">
        <v>216</v>
      </c>
      <c r="I4" t="s">
        <v>215</v>
      </c>
      <c r="J4" t="s">
        <v>58</v>
      </c>
      <c r="L4" t="s">
        <v>228</v>
      </c>
      <c r="M4" t="s">
        <v>232</v>
      </c>
    </row>
    <row r="5" spans="2:13" ht="15.75" thickBot="1" x14ac:dyDescent="0.3">
      <c r="B5" s="45">
        <f>AVERAGE(D3:D6)</f>
        <v>0.6875</v>
      </c>
      <c r="C5" s="32" t="s">
        <v>339</v>
      </c>
      <c r="D5" s="50">
        <f>ROUND((COUNTIF(Table2610[[#All],[Date completed]],"&lt;&gt;")-1)/(COUNTIF(Table2610[[#All],[Week]],"&lt;&gt;")-1),2)</f>
        <v>1</v>
      </c>
      <c r="E5" s="60">
        <f>'Google Data Analyst '!G49</f>
        <v>175</v>
      </c>
      <c r="F5" s="61">
        <f>E5*D5</f>
        <v>175</v>
      </c>
      <c r="H5" t="s">
        <v>217</v>
      </c>
      <c r="I5" t="s">
        <v>218</v>
      </c>
      <c r="J5" t="s">
        <v>219</v>
      </c>
      <c r="L5" t="s">
        <v>229</v>
      </c>
      <c r="M5" t="s">
        <v>230</v>
      </c>
    </row>
    <row r="6" spans="2:13" ht="15.75" thickBot="1" x14ac:dyDescent="0.3">
      <c r="B6" s="33" t="s">
        <v>336</v>
      </c>
      <c r="C6" s="32" t="s">
        <v>264</v>
      </c>
      <c r="D6" s="50">
        <f>ROUND((COUNTIF(Table212[[#All],[Date completed]],"&lt;&gt;")-1)/(COUNTIF(Table212[[#All],[Week]],"&lt;&gt;")-1),2)</f>
        <v>1</v>
      </c>
      <c r="E6" s="60">
        <f>'Machine Learning Pipelines'!E5</f>
        <v>2</v>
      </c>
      <c r="F6" s="61">
        <f t="shared" si="0"/>
        <v>2</v>
      </c>
      <c r="H6" t="s">
        <v>236</v>
      </c>
    </row>
    <row r="7" spans="2:13" ht="15.75" thickBot="1" x14ac:dyDescent="0.3">
      <c r="B7" s="24"/>
      <c r="C7" s="34"/>
      <c r="D7" s="51"/>
      <c r="E7" s="64"/>
      <c r="F7" s="65"/>
      <c r="H7" t="s">
        <v>234</v>
      </c>
    </row>
    <row r="8" spans="2:13" ht="15.75" thickBot="1" x14ac:dyDescent="0.3">
      <c r="B8" s="43"/>
      <c r="C8" s="32" t="s">
        <v>265</v>
      </c>
      <c r="D8" s="50">
        <v>0</v>
      </c>
      <c r="E8" s="60"/>
      <c r="F8" s="61"/>
      <c r="H8" t="s">
        <v>235</v>
      </c>
    </row>
    <row r="9" spans="2:13" ht="15.75" thickBot="1" x14ac:dyDescent="0.3">
      <c r="B9" s="44" t="s">
        <v>269</v>
      </c>
      <c r="C9" s="32" t="s">
        <v>266</v>
      </c>
      <c r="D9" s="52">
        <f>ROUND((COUNTIF(Table24[[#All],[Date Completed]],"&lt;&gt;")-1)/(COUNTIF(Table24[[#All],[Week]],"&lt;&gt;")-1),2)</f>
        <v>0.28000000000000003</v>
      </c>
      <c r="E9" s="58">
        <f>'John Hopkins R Focus'!G53</f>
        <v>298</v>
      </c>
      <c r="F9" s="55">
        <f>E9*D9</f>
        <v>83.440000000000012</v>
      </c>
      <c r="H9" t="s">
        <v>220</v>
      </c>
    </row>
    <row r="10" spans="2:13" ht="15.75" thickBot="1" x14ac:dyDescent="0.3">
      <c r="B10" s="45">
        <f>AVERAGE(D8:D11)</f>
        <v>0.32</v>
      </c>
      <c r="C10" s="39" t="s">
        <v>267</v>
      </c>
      <c r="D10" s="53">
        <f>ROUND((COUNTIF(Table2[[#All],[Date completed]],"&lt;&gt;")-1)/(COUNTIF(Table2[[#All],[Week]],"&lt;&gt;")-1),2)</f>
        <v>1</v>
      </c>
      <c r="E10" s="60">
        <f>'IBM Data Science Pro'!G53</f>
        <v>177</v>
      </c>
      <c r="F10" s="61">
        <f>E10*D10</f>
        <v>177</v>
      </c>
    </row>
    <row r="11" spans="2:13" ht="30.75" thickBot="1" x14ac:dyDescent="0.3">
      <c r="B11" s="33" t="s">
        <v>336</v>
      </c>
      <c r="C11" s="35" t="s">
        <v>268</v>
      </c>
      <c r="D11" s="50">
        <v>0</v>
      </c>
      <c r="E11" s="58"/>
      <c r="F11" s="55"/>
    </row>
    <row r="12" spans="2:13" ht="15.75" thickBot="1" x14ac:dyDescent="0.3">
      <c r="B12" s="24"/>
      <c r="C12" s="34"/>
      <c r="D12" s="51"/>
      <c r="E12" s="66"/>
      <c r="F12" s="67"/>
      <c r="H12" t="s">
        <v>242</v>
      </c>
      <c r="I12" t="s">
        <v>243</v>
      </c>
    </row>
    <row r="13" spans="2:13" ht="15.75" thickBot="1" x14ac:dyDescent="0.3">
      <c r="B13" s="44" t="s">
        <v>270</v>
      </c>
      <c r="C13" s="32" t="s">
        <v>274</v>
      </c>
      <c r="D13" s="50">
        <f>ROUND((COUNTIF(Table22[[#All],[Date completed]],"&lt;&gt;")-1)/(COUNTIF(Table22[[#All],[Week]],"&lt;&gt;")-1),2)</f>
        <v>0.09</v>
      </c>
      <c r="E13" s="58"/>
      <c r="F13" s="55"/>
      <c r="H13" t="s">
        <v>244</v>
      </c>
    </row>
    <row r="14" spans="2:13" ht="15.75" thickBot="1" x14ac:dyDescent="0.3">
      <c r="B14" s="46">
        <f>AVERAGE(D13:D15)</f>
        <v>0.03</v>
      </c>
      <c r="C14" s="32" t="s">
        <v>272</v>
      </c>
      <c r="D14" s="50">
        <v>0</v>
      </c>
      <c r="E14" s="60"/>
      <c r="F14" s="62"/>
      <c r="H14" t="s">
        <v>245</v>
      </c>
      <c r="I14" t="s">
        <v>248</v>
      </c>
      <c r="L14" s="19"/>
    </row>
    <row r="15" spans="2:13" ht="15.75" thickBot="1" x14ac:dyDescent="0.3">
      <c r="B15" s="36" t="s">
        <v>336</v>
      </c>
      <c r="C15" s="37" t="s">
        <v>273</v>
      </c>
      <c r="D15" s="50">
        <v>0</v>
      </c>
      <c r="E15" s="60"/>
      <c r="F15" s="61"/>
      <c r="H15" t="s">
        <v>246</v>
      </c>
    </row>
    <row r="16" spans="2:13" ht="15.75" thickBot="1" x14ac:dyDescent="0.3">
      <c r="D16" s="63" t="s">
        <v>352</v>
      </c>
      <c r="E16" s="59">
        <f>SUM(E3:E15)</f>
        <v>681.9</v>
      </c>
      <c r="F16" s="56">
        <f>SUM(F3:F15)</f>
        <v>447.11500000000001</v>
      </c>
    </row>
    <row r="19" spans="3:8" x14ac:dyDescent="0.25">
      <c r="C19" t="s">
        <v>345</v>
      </c>
      <c r="H19" t="s">
        <v>277</v>
      </c>
    </row>
    <row r="20" spans="3:8" x14ac:dyDescent="0.25">
      <c r="C20" t="s">
        <v>346</v>
      </c>
      <c r="D20">
        <f>ROUND((COUNTIF(Table261011[[#All],[Date completed]],"&lt;&gt;")-1)/(COUNTIF(Table261011[[#All],[Week]],"&lt;&gt;")-1),2)</f>
        <v>0.17</v>
      </c>
      <c r="H20" t="s">
        <v>278</v>
      </c>
    </row>
    <row r="21" spans="3:8" x14ac:dyDescent="0.25">
      <c r="C21" t="s">
        <v>343</v>
      </c>
      <c r="D21">
        <f>ROUND((COUNTIF(Table267[[#All],[Date completed]],"&lt;&gt;")-1)/(COUNTIF(Table267[[#All],[Week]],"&lt;&gt;")-1),2)</f>
        <v>0</v>
      </c>
      <c r="H21" t="s">
        <v>279</v>
      </c>
    </row>
    <row r="22" spans="3:8" x14ac:dyDescent="0.25">
      <c r="C22" t="s">
        <v>344</v>
      </c>
      <c r="D22">
        <f>ROUND((COUNTIF(Table25[[#All],[Date completed]],"&lt;&gt;")-1)/(COUNTIF(Table25[[#All],[Week]],"&lt;&gt;")-1),2)</f>
        <v>0</v>
      </c>
    </row>
  </sheetData>
  <mergeCells count="1">
    <mergeCell ref="B1:C1"/>
  </mergeCells>
  <conditionalFormatting sqref="G2:M5 G6:G7">
    <cfRule type="expression" dxfId="108" priority="8">
      <formula>$G2="Done"</formula>
    </cfRule>
  </conditionalFormatting>
  <conditionalFormatting sqref="H9">
    <cfRule type="expression" dxfId="107" priority="90">
      <formula>$G6&lt;&gt;""</formula>
    </cfRule>
  </conditionalFormatting>
  <conditionalFormatting sqref="C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{72559402-3A74-4C23-BBEA-642BDD170BA2}</x14:id>
        </ext>
      </extLst>
    </cfRule>
  </conditionalFormatting>
  <conditionalFormatting sqref="C10">
    <cfRule type="dataBar" priority="5">
      <dataBar>
        <cfvo type="formula" val="0"/>
        <cfvo type="formula" val="1"/>
        <color rgb="FF638EC6"/>
      </dataBar>
      <extLst>
        <ext xmlns:x14="http://schemas.microsoft.com/office/spreadsheetml/2009/9/main" uri="{B025F937-C7B1-47D3-B67F-A62EFF666E3E}">
          <x14:id>{53E112D4-37F1-4062-9BD8-D46315752BEB}</x14:id>
        </ext>
      </extLst>
    </cfRule>
  </conditionalFormatting>
  <conditionalFormatting sqref="B5">
    <cfRule type="dataBar" priority="3">
      <dataBar showValue="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{8973D0C9-4BA0-4692-936A-C2C90068AADD}</x14:id>
        </ext>
      </extLst>
    </cfRule>
  </conditionalFormatting>
  <conditionalFormatting sqref="B10">
    <cfRule type="dataBar" priority="2">
      <dataBar showValue="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{5FEF7421-4C70-4964-B6D0-8A0D755FBD9F}</x14:id>
        </ext>
      </extLst>
    </cfRule>
  </conditionalFormatting>
  <conditionalFormatting sqref="B14">
    <cfRule type="dataBar" priority="1">
      <dataBar showValue="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{0C8BD563-F87B-425A-B5E9-07F88A95D65D}</x14:id>
        </ext>
      </extLst>
    </cfRule>
  </conditionalFormatting>
  <conditionalFormatting sqref="H6:M6">
    <cfRule type="expression" dxfId="106" priority="183">
      <formula>#REF!="Done"</formula>
    </cfRule>
  </conditionalFormatting>
  <conditionalFormatting sqref="I7:M8 H8">
    <cfRule type="expression" dxfId="105" priority="184">
      <formula>$G6="Done"</formula>
    </cfRule>
  </conditionalFormatting>
  <conditionalFormatting sqref="H7">
    <cfRule type="expression" dxfId="104" priority="188">
      <formula>#REF!&lt;&gt;""</formula>
    </cfRule>
  </conditionalFormatting>
  <conditionalFormatting sqref="D3:D15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{A13A4812-36A2-4F9D-A1F5-B3F4C98455EB}</x14:id>
        </ext>
      </extLst>
    </cfRule>
  </conditionalFormatting>
  <hyperlinks>
    <hyperlink ref="D1" r:id="rId1" xr:uid="{A676A780-1E36-43EA-8F9B-9F4D1539EC03}"/>
  </hyperlinks>
  <pageMargins left="0.7" right="0.7" top="0.75" bottom="0.75" header="0.3" footer="0.3"/>
  <pageSetup orientation="portrait" horizontalDpi="0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559402-3A74-4C23-BBEA-642BDD170B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53E112D4-37F1-4062-9BD8-D46315752BEB}">
            <x14:dataBar minLength="0" maxLength="100" gradient="0">
              <x14:cfvo type="formula">
                <xm:f>0</xm:f>
              </x14:cfvo>
              <x14:cfvo type="formula">
                <xm:f>1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8973D0C9-4BA0-4692-936A-C2C90068AA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5FEF7421-4C70-4964-B6D0-8A0D755FBD9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0C8BD563-F87B-425A-B5E9-07F88A95D65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A13A4812-36A2-4F9D-A1F5-B3F4C9845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259B-8705-4876-B023-B6D4EAB7C198}">
  <dimension ref="A1:K56"/>
  <sheetViews>
    <sheetView zoomScaleNormal="100" workbookViewId="0">
      <selection activeCell="D7" sqref="D7"/>
    </sheetView>
  </sheetViews>
  <sheetFormatPr defaultRowHeight="15" x14ac:dyDescent="0.25"/>
  <cols>
    <col min="1" max="1" width="12.5703125" style="1" bestFit="1" customWidth="1"/>
    <col min="2" max="2" width="5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9" t="s">
        <v>167</v>
      </c>
      <c r="C1" s="69"/>
      <c r="D1" s="69"/>
      <c r="E1" s="12" t="s">
        <v>168</v>
      </c>
    </row>
    <row r="2" spans="1:11" x14ac:dyDescent="0.25">
      <c r="B2" s="69"/>
      <c r="C2" s="69"/>
      <c r="D2" s="69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18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MIN(F5:F54)</f>
        <v>0</v>
      </c>
      <c r="I3" s="7">
        <f>MAX(F5:F54)</f>
        <v>0</v>
      </c>
      <c r="J3" s="6">
        <f>WEEKNUM(I3-H3)</f>
        <v>0</v>
      </c>
    </row>
    <row r="4" spans="1:11" x14ac:dyDescent="0.25">
      <c r="A4" s="1">
        <v>1</v>
      </c>
      <c r="B4" s="1" t="s">
        <v>169</v>
      </c>
      <c r="K4" s="3"/>
    </row>
    <row r="5" spans="1:11" x14ac:dyDescent="0.25">
      <c r="C5" s="1" t="s">
        <v>1</v>
      </c>
      <c r="D5" s="18" t="s">
        <v>170</v>
      </c>
      <c r="E5" s="1">
        <v>2</v>
      </c>
      <c r="F5" s="3"/>
      <c r="I5"/>
    </row>
    <row r="6" spans="1:11" ht="30" x14ac:dyDescent="0.25">
      <c r="C6" s="1" t="s">
        <v>2</v>
      </c>
      <c r="D6" s="18" t="s">
        <v>176</v>
      </c>
      <c r="E6" s="1">
        <v>2</v>
      </c>
      <c r="F6" s="3"/>
      <c r="I6"/>
    </row>
    <row r="7" spans="1:11" ht="30" x14ac:dyDescent="0.25">
      <c r="C7" s="1" t="s">
        <v>3</v>
      </c>
      <c r="D7" s="18" t="s">
        <v>175</v>
      </c>
      <c r="E7" s="1">
        <v>2</v>
      </c>
      <c r="F7" s="3"/>
      <c r="I7"/>
    </row>
    <row r="8" spans="1:11" x14ac:dyDescent="0.25">
      <c r="C8" s="1" t="s">
        <v>15</v>
      </c>
      <c r="D8" s="18" t="s">
        <v>171</v>
      </c>
      <c r="E8" s="1">
        <v>2</v>
      </c>
      <c r="I8"/>
    </row>
    <row r="9" spans="1:11" x14ac:dyDescent="0.25">
      <c r="C9" s="1" t="s">
        <v>25</v>
      </c>
      <c r="D9" s="18" t="s">
        <v>172</v>
      </c>
      <c r="E9" s="1">
        <v>1</v>
      </c>
      <c r="I9"/>
      <c r="K9" s="3"/>
    </row>
    <row r="10" spans="1:11" x14ac:dyDescent="0.25">
      <c r="C10" s="1" t="s">
        <v>35</v>
      </c>
      <c r="D10" s="18" t="s">
        <v>173</v>
      </c>
      <c r="E10" s="1">
        <v>2</v>
      </c>
      <c r="I10"/>
    </row>
    <row r="11" spans="1:11" ht="30" x14ac:dyDescent="0.25">
      <c r="C11" s="1" t="s">
        <v>36</v>
      </c>
      <c r="D11" s="18" t="s">
        <v>174</v>
      </c>
      <c r="E11" s="1">
        <v>2</v>
      </c>
      <c r="F11" s="3"/>
      <c r="I11"/>
    </row>
    <row r="12" spans="1:11" x14ac:dyDescent="0.25">
      <c r="C12" s="1" t="s">
        <v>114</v>
      </c>
      <c r="D12" s="18" t="s">
        <v>177</v>
      </c>
      <c r="E12" s="1">
        <v>2</v>
      </c>
      <c r="F12" s="3"/>
      <c r="I12"/>
      <c r="J12"/>
    </row>
    <row r="13" spans="1:11" ht="30" x14ac:dyDescent="0.25">
      <c r="C13" s="1" t="s">
        <v>115</v>
      </c>
      <c r="D13" s="18" t="s">
        <v>178</v>
      </c>
      <c r="E13" s="1">
        <v>3</v>
      </c>
      <c r="F13" s="3"/>
      <c r="H13" s="4"/>
      <c r="I13"/>
    </row>
    <row r="14" spans="1:11" x14ac:dyDescent="0.25">
      <c r="C14" s="1" t="s">
        <v>116</v>
      </c>
      <c r="D14" s="18" t="s">
        <v>179</v>
      </c>
      <c r="E14" s="1">
        <v>1</v>
      </c>
      <c r="F14" s="3"/>
      <c r="G14" s="1">
        <f>SUM(E5:E14)</f>
        <v>19</v>
      </c>
      <c r="H14" s="1" t="s">
        <v>48</v>
      </c>
      <c r="I14"/>
    </row>
    <row r="15" spans="1:11" x14ac:dyDescent="0.25">
      <c r="A15" s="1">
        <v>2</v>
      </c>
      <c r="B15" s="1" t="s">
        <v>180</v>
      </c>
      <c r="D15" s="18"/>
      <c r="I15"/>
    </row>
    <row r="16" spans="1:11" x14ac:dyDescent="0.25">
      <c r="C16" s="1" t="s">
        <v>1</v>
      </c>
      <c r="D16" s="18" t="s">
        <v>107</v>
      </c>
      <c r="E16" s="1">
        <v>4</v>
      </c>
      <c r="I16"/>
    </row>
    <row r="17" spans="1:10" x14ac:dyDescent="0.25">
      <c r="C17" s="1" t="s">
        <v>2</v>
      </c>
      <c r="D17" s="18" t="s">
        <v>181</v>
      </c>
      <c r="E17" s="1">
        <v>3</v>
      </c>
      <c r="F17" s="3"/>
      <c r="I17"/>
    </row>
    <row r="18" spans="1:10" x14ac:dyDescent="0.25">
      <c r="C18" s="1" t="s">
        <v>3</v>
      </c>
      <c r="D18" s="18" t="s">
        <v>182</v>
      </c>
      <c r="E18" s="1">
        <v>2</v>
      </c>
      <c r="F18" s="3"/>
      <c r="I18"/>
    </row>
    <row r="19" spans="1:10" x14ac:dyDescent="0.25">
      <c r="C19" s="1" t="s">
        <v>15</v>
      </c>
      <c r="D19" s="18" t="s">
        <v>183</v>
      </c>
      <c r="E19" s="1">
        <v>1</v>
      </c>
      <c r="F19" s="3"/>
      <c r="I19"/>
    </row>
    <row r="20" spans="1:10" x14ac:dyDescent="0.25">
      <c r="C20" s="1" t="s">
        <v>25</v>
      </c>
      <c r="D20" s="18" t="s">
        <v>184</v>
      </c>
      <c r="E20" s="1">
        <v>3</v>
      </c>
      <c r="I20"/>
    </row>
    <row r="21" spans="1:10" x14ac:dyDescent="0.25">
      <c r="C21" s="1" t="s">
        <v>35</v>
      </c>
      <c r="D21" s="18" t="s">
        <v>185</v>
      </c>
      <c r="E21" s="1">
        <v>3</v>
      </c>
      <c r="I21"/>
    </row>
    <row r="22" spans="1:10" ht="30" x14ac:dyDescent="0.25">
      <c r="C22" s="1" t="s">
        <v>36</v>
      </c>
      <c r="D22" s="18" t="s">
        <v>186</v>
      </c>
      <c r="E22" s="1">
        <v>2</v>
      </c>
      <c r="F22" s="3"/>
      <c r="I22"/>
      <c r="J22"/>
    </row>
    <row r="23" spans="1:10" x14ac:dyDescent="0.25">
      <c r="C23" s="1" t="s">
        <v>114</v>
      </c>
      <c r="D23" s="18" t="s">
        <v>187</v>
      </c>
      <c r="E23" s="1">
        <v>1</v>
      </c>
      <c r="F23" s="3"/>
      <c r="G23" s="1">
        <f>SUM(E16:E23)</f>
        <v>19</v>
      </c>
      <c r="H23" s="1" t="s">
        <v>48</v>
      </c>
      <c r="I23"/>
    </row>
    <row r="24" spans="1:10" x14ac:dyDescent="0.25">
      <c r="A24" s="1">
        <v>3</v>
      </c>
      <c r="B24" s="1" t="s">
        <v>188</v>
      </c>
      <c r="F24" s="3"/>
      <c r="I24"/>
    </row>
    <row r="25" spans="1:10" x14ac:dyDescent="0.25">
      <c r="C25" s="1" t="s">
        <v>1</v>
      </c>
      <c r="D25" s="18" t="s">
        <v>189</v>
      </c>
      <c r="E25" s="1">
        <v>1</v>
      </c>
      <c r="F25" s="3"/>
      <c r="I25"/>
    </row>
    <row r="26" spans="1:10" x14ac:dyDescent="0.25">
      <c r="C26" s="1" t="s">
        <v>2</v>
      </c>
      <c r="D26" s="18" t="s">
        <v>190</v>
      </c>
      <c r="E26" s="1">
        <v>3</v>
      </c>
      <c r="F26" s="3"/>
      <c r="I26"/>
    </row>
    <row r="27" spans="1:10" x14ac:dyDescent="0.25">
      <c r="C27" s="1" t="s">
        <v>3</v>
      </c>
      <c r="D27" s="18" t="s">
        <v>191</v>
      </c>
      <c r="E27" s="1">
        <v>3</v>
      </c>
      <c r="I27"/>
    </row>
    <row r="28" spans="1:10" x14ac:dyDescent="0.25">
      <c r="C28" s="1" t="s">
        <v>15</v>
      </c>
      <c r="D28" s="18" t="s">
        <v>192</v>
      </c>
      <c r="E28" s="1">
        <v>2</v>
      </c>
      <c r="F28" s="3"/>
      <c r="I28"/>
    </row>
    <row r="29" spans="1:10" x14ac:dyDescent="0.25">
      <c r="C29" s="1" t="s">
        <v>25</v>
      </c>
      <c r="D29" s="18" t="s">
        <v>193</v>
      </c>
      <c r="E29" s="1">
        <v>6</v>
      </c>
      <c r="F29" s="3"/>
      <c r="I29"/>
    </row>
    <row r="30" spans="1:10" x14ac:dyDescent="0.25">
      <c r="C30" s="1" t="s">
        <v>35</v>
      </c>
      <c r="D30" s="18" t="s">
        <v>194</v>
      </c>
      <c r="E30" s="1">
        <v>6</v>
      </c>
      <c r="F30" s="3"/>
      <c r="I30"/>
    </row>
    <row r="31" spans="1:10" ht="30" x14ac:dyDescent="0.25">
      <c r="C31" s="1" t="s">
        <v>36</v>
      </c>
      <c r="D31" s="18" t="s">
        <v>195</v>
      </c>
      <c r="E31" s="1">
        <v>5</v>
      </c>
      <c r="F31" s="3"/>
      <c r="I31"/>
    </row>
    <row r="32" spans="1:10" x14ac:dyDescent="0.25">
      <c r="C32" s="1" t="s">
        <v>114</v>
      </c>
      <c r="D32" s="18" t="s">
        <v>196</v>
      </c>
      <c r="E32" s="1">
        <v>2</v>
      </c>
      <c r="I32"/>
    </row>
    <row r="33" spans="1:10" x14ac:dyDescent="0.25">
      <c r="C33" s="1" t="s">
        <v>115</v>
      </c>
      <c r="D33" s="18" t="s">
        <v>197</v>
      </c>
      <c r="E33" s="1">
        <v>1</v>
      </c>
      <c r="F33" s="3"/>
      <c r="I33"/>
    </row>
    <row r="34" spans="1:10" x14ac:dyDescent="0.25">
      <c r="C34" s="1" t="s">
        <v>116</v>
      </c>
      <c r="D34" s="18" t="s">
        <v>187</v>
      </c>
      <c r="E34" s="1">
        <v>1</v>
      </c>
      <c r="F34" s="3"/>
      <c r="G34" s="1">
        <f>SUM(E25:E34)</f>
        <v>30</v>
      </c>
      <c r="H34" s="1" t="s">
        <v>48</v>
      </c>
      <c r="I34"/>
    </row>
    <row r="35" spans="1:10" x14ac:dyDescent="0.25">
      <c r="A35" s="1">
        <v>4</v>
      </c>
      <c r="B35" s="1" t="s">
        <v>198</v>
      </c>
      <c r="F35" s="3"/>
      <c r="I35"/>
      <c r="J35"/>
    </row>
    <row r="36" spans="1:10" x14ac:dyDescent="0.25">
      <c r="C36" s="1" t="s">
        <v>1</v>
      </c>
      <c r="D36" s="18" t="s">
        <v>199</v>
      </c>
      <c r="E36" s="1">
        <v>4</v>
      </c>
      <c r="F36" s="3"/>
      <c r="I36"/>
    </row>
    <row r="37" spans="1:10" x14ac:dyDescent="0.25">
      <c r="C37" s="1" t="s">
        <v>2</v>
      </c>
      <c r="D37" s="18" t="s">
        <v>200</v>
      </c>
      <c r="E37" s="1">
        <v>3</v>
      </c>
      <c r="F37" s="3"/>
      <c r="I37"/>
    </row>
    <row r="38" spans="1:10" x14ac:dyDescent="0.25">
      <c r="C38" s="1" t="s">
        <v>3</v>
      </c>
      <c r="D38" s="1" t="s">
        <v>201</v>
      </c>
      <c r="E38" s="1">
        <v>3</v>
      </c>
      <c r="F38" s="3"/>
      <c r="I38"/>
    </row>
    <row r="39" spans="1:10" x14ac:dyDescent="0.25">
      <c r="C39" s="1" t="s">
        <v>15</v>
      </c>
      <c r="D39" s="1" t="s">
        <v>202</v>
      </c>
      <c r="E39" s="1">
        <v>2</v>
      </c>
      <c r="F39" s="3"/>
      <c r="I39"/>
      <c r="J39" s="11"/>
    </row>
    <row r="40" spans="1:10" x14ac:dyDescent="0.25">
      <c r="C40" s="1" t="s">
        <v>25</v>
      </c>
      <c r="D40" s="1" t="s">
        <v>203</v>
      </c>
      <c r="E40" s="1">
        <v>4</v>
      </c>
      <c r="I40"/>
    </row>
    <row r="41" spans="1:10" x14ac:dyDescent="0.25">
      <c r="C41" s="1" t="s">
        <v>35</v>
      </c>
      <c r="D41" s="1" t="s">
        <v>204</v>
      </c>
      <c r="E41" s="1">
        <v>1</v>
      </c>
      <c r="F41" s="3"/>
      <c r="I41"/>
    </row>
    <row r="42" spans="1:10" x14ac:dyDescent="0.25">
      <c r="C42" s="1" t="s">
        <v>36</v>
      </c>
      <c r="D42" s="1" t="s">
        <v>205</v>
      </c>
      <c r="E42" s="1">
        <v>1</v>
      </c>
      <c r="F42" s="3"/>
      <c r="G42" s="1">
        <f>SUM(E36:E42)</f>
        <v>18</v>
      </c>
      <c r="H42" s="1" t="s">
        <v>48</v>
      </c>
      <c r="I42"/>
    </row>
    <row r="43" spans="1:10" x14ac:dyDescent="0.25">
      <c r="A43" s="1">
        <v>5</v>
      </c>
      <c r="B43" s="1" t="s">
        <v>206</v>
      </c>
      <c r="F43" s="3"/>
      <c r="I43"/>
    </row>
    <row r="44" spans="1:10" x14ac:dyDescent="0.25">
      <c r="C44" s="1" t="s">
        <v>1</v>
      </c>
      <c r="D44" s="1" t="s">
        <v>207</v>
      </c>
      <c r="E44" s="1">
        <v>2</v>
      </c>
      <c r="I44"/>
    </row>
    <row r="45" spans="1:10" x14ac:dyDescent="0.25">
      <c r="C45" s="1" t="s">
        <v>2</v>
      </c>
      <c r="D45" s="1" t="s">
        <v>208</v>
      </c>
      <c r="E45" s="1">
        <v>0.25</v>
      </c>
      <c r="F45" s="3"/>
      <c r="I45"/>
    </row>
    <row r="46" spans="1:10" x14ac:dyDescent="0.25">
      <c r="C46" s="1" t="s">
        <v>3</v>
      </c>
      <c r="D46" s="1" t="s">
        <v>209</v>
      </c>
      <c r="E46" s="1">
        <v>1</v>
      </c>
      <c r="F46" s="3"/>
      <c r="I46"/>
    </row>
    <row r="47" spans="1:10" x14ac:dyDescent="0.25">
      <c r="C47" s="1" t="s">
        <v>15</v>
      </c>
      <c r="D47" s="1" t="s">
        <v>210</v>
      </c>
      <c r="E47" s="1">
        <v>1</v>
      </c>
      <c r="F47" s="3"/>
      <c r="G47" s="1">
        <f>SUM(E44:E47)</f>
        <v>4.25</v>
      </c>
      <c r="H47" s="1" t="s">
        <v>48</v>
      </c>
      <c r="I47"/>
    </row>
    <row r="48" spans="1:10" x14ac:dyDescent="0.25">
      <c r="A48" s="1">
        <v>6</v>
      </c>
      <c r="B48" s="1" t="s">
        <v>211</v>
      </c>
      <c r="F48" s="3"/>
      <c r="I48"/>
    </row>
    <row r="49" spans="1:9" x14ac:dyDescent="0.25">
      <c r="C49" s="1" t="s">
        <v>1</v>
      </c>
      <c r="D49" s="1" t="s">
        <v>212</v>
      </c>
      <c r="E49" s="1">
        <v>2</v>
      </c>
      <c r="F49" s="3"/>
      <c r="G49" s="1">
        <f>SUM(Table267[[#This Row],[Theretical hours]])</f>
        <v>2</v>
      </c>
      <c r="H49" s="1" t="s">
        <v>48</v>
      </c>
      <c r="I49"/>
    </row>
    <row r="50" spans="1:9" x14ac:dyDescent="0.25">
      <c r="D50" s="1" t="s">
        <v>237</v>
      </c>
      <c r="F50" s="3"/>
      <c r="I50"/>
    </row>
    <row r="51" spans="1:9" x14ac:dyDescent="0.25">
      <c r="C51" s="1">
        <v>39</v>
      </c>
      <c r="D51" s="1" t="s">
        <v>56</v>
      </c>
      <c r="F51" s="1" t="s">
        <v>55</v>
      </c>
      <c r="G51" s="1">
        <f>SUM(G4:G50)</f>
        <v>92.25</v>
      </c>
      <c r="I51"/>
    </row>
    <row r="52" spans="1:9" x14ac:dyDescent="0.25">
      <c r="F52" s="3"/>
    </row>
    <row r="53" spans="1:9" x14ac:dyDescent="0.25">
      <c r="F53" s="3"/>
    </row>
    <row r="54" spans="1:9" x14ac:dyDescent="0.25">
      <c r="F54" s="3"/>
    </row>
    <row r="55" spans="1:9" x14ac:dyDescent="0.25">
      <c r="F55" s="3"/>
    </row>
    <row r="56" spans="1:9" x14ac:dyDescent="0.25">
      <c r="A56" s="9"/>
      <c r="B56" s="9"/>
      <c r="C56" s="9"/>
      <c r="D56" s="10"/>
      <c r="E56" s="9"/>
      <c r="F56" s="15"/>
    </row>
  </sheetData>
  <mergeCells count="1">
    <mergeCell ref="B1:D2"/>
  </mergeCells>
  <phoneticPr fontId="1" type="noConversion"/>
  <conditionalFormatting sqref="G1:G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{1CE5F9EB-E8A6-425D-9E24-3A952EB99D3E}</x14:id>
        </ext>
      </extLst>
    </cfRule>
  </conditionalFormatting>
  <conditionalFormatting sqref="A4:F49">
    <cfRule type="expression" dxfId="26" priority="2">
      <formula>$F4&lt;&gt;""</formula>
    </cfRule>
  </conditionalFormatting>
  <conditionalFormatting sqref="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{51E88ECE-60C7-488A-BBE7-A053812A40CD}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E5F9EB-E8A6-425D-9E24-3A952EB99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51E88ECE-60C7-488A-BBE7-A053812A4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513F-3099-49EA-845B-9E27F0703134}">
  <dimension ref="A1:K53"/>
  <sheetViews>
    <sheetView workbookViewId="0">
      <selection activeCell="I6" sqref="I5:I6"/>
    </sheetView>
  </sheetViews>
  <sheetFormatPr defaultRowHeight="15" x14ac:dyDescent="0.25"/>
  <cols>
    <col min="1" max="1" width="12.5703125" style="1" bestFit="1" customWidth="1"/>
    <col min="2" max="2" width="3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9" t="s">
        <v>111</v>
      </c>
      <c r="C1" s="69"/>
      <c r="D1" s="69"/>
      <c r="E1" s="70" t="s">
        <v>112</v>
      </c>
      <c r="F1" s="70"/>
      <c r="G1" s="70"/>
      <c r="H1" s="70"/>
    </row>
    <row r="2" spans="1:11" x14ac:dyDescent="0.25">
      <c r="B2" s="69"/>
      <c r="C2" s="69"/>
      <c r="D2" s="69"/>
      <c r="E2" s="12" t="s">
        <v>113</v>
      </c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2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MIN(F4:F50)</f>
        <v>44186</v>
      </c>
      <c r="I3" s="7">
        <f>MAX(F4:F50)</f>
        <v>44186</v>
      </c>
      <c r="J3" s="6">
        <f>WEEKNUM(I3-H3)</f>
        <v>0</v>
      </c>
    </row>
    <row r="4" spans="1:11" x14ac:dyDescent="0.25">
      <c r="A4" s="1">
        <v>1</v>
      </c>
      <c r="B4" s="1" t="s">
        <v>134</v>
      </c>
      <c r="F4" s="3"/>
      <c r="K4" s="3"/>
    </row>
    <row r="5" spans="1:11" ht="30" x14ac:dyDescent="0.25">
      <c r="C5" s="1" t="s">
        <v>1</v>
      </c>
      <c r="D5" s="13" t="s">
        <v>118</v>
      </c>
      <c r="E5" s="1">
        <v>6.5</v>
      </c>
      <c r="F5" s="3">
        <v>44186</v>
      </c>
      <c r="H5" s="3">
        <v>44209</v>
      </c>
      <c r="I5" s="20"/>
    </row>
    <row r="6" spans="1:11" x14ac:dyDescent="0.25">
      <c r="C6" s="1" t="s">
        <v>2</v>
      </c>
      <c r="D6" s="13" t="s">
        <v>119</v>
      </c>
      <c r="E6" s="1">
        <v>8</v>
      </c>
      <c r="F6" s="3"/>
      <c r="I6" s="20"/>
    </row>
    <row r="7" spans="1:11" x14ac:dyDescent="0.25">
      <c r="C7" s="1" t="s">
        <v>3</v>
      </c>
      <c r="D7" s="13" t="s">
        <v>120</v>
      </c>
      <c r="E7" s="1">
        <v>6.7</v>
      </c>
      <c r="F7" s="3"/>
      <c r="I7"/>
    </row>
    <row r="8" spans="1:11" x14ac:dyDescent="0.25">
      <c r="C8" s="1" t="s">
        <v>15</v>
      </c>
      <c r="D8" s="13" t="s">
        <v>121</v>
      </c>
      <c r="E8" s="1">
        <v>5</v>
      </c>
      <c r="I8"/>
    </row>
    <row r="9" spans="1:11" x14ac:dyDescent="0.25">
      <c r="C9" s="1" t="s">
        <v>25</v>
      </c>
      <c r="D9" s="13" t="s">
        <v>122</v>
      </c>
      <c r="E9" s="1">
        <v>5.5</v>
      </c>
      <c r="F9" s="3"/>
      <c r="G9"/>
      <c r="H9"/>
      <c r="I9"/>
      <c r="J9"/>
      <c r="K9" s="3"/>
    </row>
    <row r="10" spans="1:11" ht="30" x14ac:dyDescent="0.25">
      <c r="C10" s="1" t="s">
        <v>35</v>
      </c>
      <c r="D10" s="13" t="s">
        <v>124</v>
      </c>
      <c r="E10" s="1">
        <v>7</v>
      </c>
      <c r="F10" s="3"/>
      <c r="G10"/>
      <c r="H10"/>
      <c r="I10"/>
      <c r="J10"/>
    </row>
    <row r="11" spans="1:11" x14ac:dyDescent="0.25">
      <c r="C11" s="1" t="s">
        <v>36</v>
      </c>
      <c r="D11" s="13" t="s">
        <v>123</v>
      </c>
      <c r="E11" s="1">
        <v>5</v>
      </c>
      <c r="F11" s="3"/>
      <c r="G11"/>
      <c r="H11"/>
      <c r="I11"/>
      <c r="J11"/>
    </row>
    <row r="12" spans="1:11" x14ac:dyDescent="0.25">
      <c r="C12" s="1" t="s">
        <v>114</v>
      </c>
      <c r="D12" s="13" t="s">
        <v>125</v>
      </c>
      <c r="E12" s="1">
        <v>6</v>
      </c>
      <c r="F12" s="3"/>
      <c r="G12"/>
      <c r="H12"/>
      <c r="I12"/>
      <c r="J12"/>
    </row>
    <row r="13" spans="1:11" x14ac:dyDescent="0.25">
      <c r="C13" s="1" t="s">
        <v>115</v>
      </c>
      <c r="D13" s="13" t="s">
        <v>126</v>
      </c>
      <c r="E13" s="1">
        <v>7</v>
      </c>
      <c r="G13"/>
      <c r="H13"/>
      <c r="I13"/>
      <c r="J13"/>
    </row>
    <row r="14" spans="1:11" x14ac:dyDescent="0.25">
      <c r="C14" s="1" t="s">
        <v>116</v>
      </c>
      <c r="D14" s="13" t="s">
        <v>127</v>
      </c>
      <c r="E14" s="1">
        <v>2</v>
      </c>
      <c r="F14" s="3"/>
      <c r="G14"/>
      <c r="H14"/>
      <c r="I14"/>
      <c r="J14"/>
    </row>
    <row r="15" spans="1:11" x14ac:dyDescent="0.25">
      <c r="C15" s="1" t="s">
        <v>117</v>
      </c>
      <c r="D15" s="13" t="s">
        <v>128</v>
      </c>
      <c r="E15" s="1">
        <v>2</v>
      </c>
      <c r="F15" s="3"/>
      <c r="G15" s="1">
        <f>SUM(E5:E15)</f>
        <v>60.7</v>
      </c>
      <c r="H15" s="1" t="s">
        <v>48</v>
      </c>
      <c r="I15"/>
      <c r="J15"/>
    </row>
    <row r="16" spans="1:11" x14ac:dyDescent="0.25">
      <c r="H16"/>
      <c r="I16"/>
      <c r="J16"/>
    </row>
    <row r="17" spans="6:10" x14ac:dyDescent="0.25">
      <c r="G17"/>
      <c r="H17"/>
      <c r="I17"/>
      <c r="J17"/>
    </row>
    <row r="18" spans="6:10" x14ac:dyDescent="0.25">
      <c r="F18" s="3"/>
      <c r="G18"/>
      <c r="H18"/>
      <c r="I18"/>
      <c r="J18"/>
    </row>
    <row r="19" spans="6:10" x14ac:dyDescent="0.25">
      <c r="F19" s="17"/>
      <c r="G19" s="17"/>
      <c r="H19" s="17"/>
      <c r="I19" s="17"/>
      <c r="J19" s="17"/>
    </row>
    <row r="20" spans="6:10" x14ac:dyDescent="0.25">
      <c r="F20" s="17"/>
      <c r="G20" s="17"/>
      <c r="H20" s="17"/>
      <c r="I20" s="17"/>
      <c r="J20" s="17"/>
    </row>
    <row r="21" spans="6:10" x14ac:dyDescent="0.25">
      <c r="F21" s="17"/>
      <c r="G21" s="17"/>
      <c r="H21" s="17"/>
      <c r="I21" s="17"/>
      <c r="J21" s="17"/>
    </row>
    <row r="22" spans="6:10" x14ac:dyDescent="0.25">
      <c r="F22" s="17"/>
      <c r="G22" s="17"/>
      <c r="H22" s="17"/>
      <c r="I22" s="17"/>
      <c r="J22" s="17"/>
    </row>
    <row r="23" spans="6:10" x14ac:dyDescent="0.25">
      <c r="F23" s="17"/>
      <c r="G23" s="17"/>
      <c r="H23" s="17"/>
      <c r="I23" s="17"/>
      <c r="J23" s="17"/>
    </row>
    <row r="24" spans="6:10" x14ac:dyDescent="0.25">
      <c r="F24" s="17"/>
      <c r="G24" s="17"/>
      <c r="H24"/>
      <c r="I24" s="17"/>
      <c r="J24" s="17"/>
    </row>
    <row r="25" spans="6:10" x14ac:dyDescent="0.25">
      <c r="F25" s="17"/>
      <c r="G25" s="17"/>
      <c r="H25"/>
      <c r="I25" s="17"/>
      <c r="J25" s="17"/>
    </row>
    <row r="26" spans="6:10" x14ac:dyDescent="0.25">
      <c r="F26" s="17"/>
      <c r="G26" s="17"/>
      <c r="H26"/>
      <c r="I26" s="17"/>
      <c r="J26" s="17"/>
    </row>
    <row r="27" spans="6:10" x14ac:dyDescent="0.25">
      <c r="F27" s="17"/>
      <c r="G27"/>
      <c r="H27"/>
      <c r="I27"/>
      <c r="J27"/>
    </row>
    <row r="28" spans="6:10" x14ac:dyDescent="0.25">
      <c r="F28" s="17"/>
      <c r="G28"/>
      <c r="H28"/>
      <c r="I28"/>
      <c r="J28"/>
    </row>
    <row r="30" spans="6:10" x14ac:dyDescent="0.25">
      <c r="F30" s="17"/>
      <c r="G30"/>
      <c r="H30"/>
      <c r="I30"/>
      <c r="J30"/>
    </row>
    <row r="31" spans="6:10" x14ac:dyDescent="0.25">
      <c r="F31" s="17"/>
      <c r="G31"/>
      <c r="H31"/>
      <c r="I31"/>
      <c r="J31"/>
    </row>
    <row r="32" spans="6:10" x14ac:dyDescent="0.25">
      <c r="F32" s="17"/>
      <c r="G32"/>
      <c r="H32"/>
      <c r="I32"/>
      <c r="J32"/>
    </row>
    <row r="33" spans="6:10" x14ac:dyDescent="0.25">
      <c r="F33" s="17"/>
      <c r="G33"/>
      <c r="H33"/>
      <c r="I33"/>
      <c r="J33"/>
    </row>
    <row r="34" spans="6:10" x14ac:dyDescent="0.25">
      <c r="F34" s="17"/>
      <c r="G34"/>
      <c r="H34"/>
      <c r="I34"/>
      <c r="J34"/>
    </row>
    <row r="35" spans="6:10" x14ac:dyDescent="0.25">
      <c r="F35" s="17"/>
      <c r="G35"/>
      <c r="H35"/>
      <c r="I35"/>
      <c r="J35"/>
    </row>
    <row r="36" spans="6:10" x14ac:dyDescent="0.25">
      <c r="F36" s="17"/>
      <c r="G36"/>
      <c r="H36"/>
      <c r="I36"/>
      <c r="J36"/>
    </row>
    <row r="37" spans="6:10" x14ac:dyDescent="0.25">
      <c r="F37" s="17"/>
      <c r="G37"/>
      <c r="H37"/>
      <c r="I37"/>
      <c r="J37"/>
    </row>
    <row r="38" spans="6:10" x14ac:dyDescent="0.25">
      <c r="F38" s="17"/>
      <c r="G38"/>
      <c r="H38"/>
      <c r="I38"/>
      <c r="J38"/>
    </row>
    <row r="39" spans="6:10" x14ac:dyDescent="0.25">
      <c r="F39" s="17"/>
      <c r="G39"/>
      <c r="H39"/>
      <c r="I39"/>
      <c r="J39"/>
    </row>
    <row r="40" spans="6:10" x14ac:dyDescent="0.25">
      <c r="F40" s="17"/>
      <c r="G40"/>
      <c r="H40"/>
      <c r="I40"/>
      <c r="J40"/>
    </row>
    <row r="41" spans="6:10" x14ac:dyDescent="0.25">
      <c r="F41" s="17"/>
      <c r="G41"/>
      <c r="H41"/>
      <c r="I41"/>
      <c r="J41"/>
    </row>
    <row r="42" spans="6:10" x14ac:dyDescent="0.25">
      <c r="F42" s="17"/>
      <c r="G42"/>
      <c r="H42"/>
      <c r="I42"/>
      <c r="J42"/>
    </row>
    <row r="43" spans="6:10" x14ac:dyDescent="0.25">
      <c r="F43" s="17"/>
      <c r="G43"/>
      <c r="H43"/>
      <c r="I43"/>
      <c r="J43"/>
    </row>
    <row r="44" spans="6:10" x14ac:dyDescent="0.25">
      <c r="F44" s="3"/>
      <c r="G44"/>
      <c r="H44"/>
      <c r="I44"/>
      <c r="J44"/>
    </row>
    <row r="45" spans="6:10" x14ac:dyDescent="0.25">
      <c r="F45" s="3"/>
      <c r="G45"/>
      <c r="H45"/>
      <c r="I45"/>
      <c r="J45"/>
    </row>
    <row r="46" spans="6:10" x14ac:dyDescent="0.25">
      <c r="F46" s="3"/>
      <c r="G46"/>
      <c r="H46"/>
      <c r="I46"/>
      <c r="J46"/>
    </row>
    <row r="47" spans="6:10" x14ac:dyDescent="0.25">
      <c r="G47"/>
      <c r="H47"/>
      <c r="I47"/>
      <c r="J47"/>
    </row>
    <row r="48" spans="6:10" x14ac:dyDescent="0.25">
      <c r="G48"/>
      <c r="H48"/>
      <c r="I48"/>
      <c r="J48"/>
    </row>
    <row r="49" spans="1:10" x14ac:dyDescent="0.25">
      <c r="G49"/>
      <c r="H49"/>
      <c r="I49"/>
      <c r="J49"/>
    </row>
    <row r="50" spans="1:10" x14ac:dyDescent="0.25">
      <c r="G50"/>
      <c r="H50"/>
      <c r="I50"/>
      <c r="J50"/>
    </row>
    <row r="51" spans="1:10" x14ac:dyDescent="0.25">
      <c r="G51"/>
      <c r="H51"/>
      <c r="I51"/>
      <c r="J51"/>
    </row>
    <row r="52" spans="1:10" x14ac:dyDescent="0.25">
      <c r="A52" s="9"/>
      <c r="B52" s="9"/>
      <c r="C52" s="9"/>
      <c r="D52" s="10"/>
      <c r="E52" s="9"/>
      <c r="F52" s="9"/>
      <c r="G52"/>
      <c r="H52"/>
      <c r="I52"/>
      <c r="J52"/>
    </row>
    <row r="53" spans="1:10" x14ac:dyDescent="0.25">
      <c r="G53"/>
      <c r="H53"/>
      <c r="I53"/>
      <c r="J53"/>
    </row>
  </sheetData>
  <mergeCells count="2">
    <mergeCell ref="B1:D2"/>
    <mergeCell ref="E1:H1"/>
  </mergeCells>
  <phoneticPr fontId="1" type="noConversion"/>
  <conditionalFormatting sqref="E4:E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{D4C00FA2-BA68-4DA7-AB28-0E8406E5CAC1}</x14:id>
        </ext>
      </extLst>
    </cfRule>
  </conditionalFormatting>
  <conditionalFormatting sqref="A5:F15">
    <cfRule type="expression" dxfId="17" priority="1">
      <formula>$F5&lt;&gt;""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C00FA2-BA68-4DA7-AB28-0E8406E5CA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5C20-4889-4A32-AD2E-71B7C272765D}">
  <dimension ref="A1:K52"/>
  <sheetViews>
    <sheetView zoomScaleNormal="100" workbookViewId="0">
      <selection activeCell="D9" sqref="D9"/>
    </sheetView>
  </sheetViews>
  <sheetFormatPr defaultRowHeight="15" x14ac:dyDescent="0.25"/>
  <cols>
    <col min="1" max="1" width="12.5703125" style="1" bestFit="1" customWidth="1"/>
    <col min="2" max="2" width="3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9" t="s">
        <v>136</v>
      </c>
      <c r="C1" s="69"/>
      <c r="D1" s="69"/>
      <c r="E1" s="1" t="s">
        <v>143</v>
      </c>
    </row>
    <row r="2" spans="1:11" x14ac:dyDescent="0.25">
      <c r="B2" s="69"/>
      <c r="C2" s="69"/>
      <c r="D2" s="69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14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MIN(F5:F18)</f>
        <v>0</v>
      </c>
      <c r="I3" s="7">
        <f>MAX(F5:F18)</f>
        <v>0</v>
      </c>
      <c r="J3" s="6">
        <f>WEEKNUM(I3-H3)</f>
        <v>0</v>
      </c>
    </row>
    <row r="4" spans="1:11" x14ac:dyDescent="0.25">
      <c r="A4" s="1">
        <v>1</v>
      </c>
      <c r="B4" s="1" t="s">
        <v>137</v>
      </c>
      <c r="F4" s="3"/>
      <c r="K4" s="3"/>
    </row>
    <row r="5" spans="1:11" x14ac:dyDescent="0.25">
      <c r="C5" s="1" t="s">
        <v>1</v>
      </c>
      <c r="D5" s="1" t="s">
        <v>137</v>
      </c>
      <c r="E5" s="1">
        <v>7</v>
      </c>
      <c r="F5" s="3"/>
      <c r="G5"/>
      <c r="H5"/>
      <c r="I5"/>
    </row>
    <row r="6" spans="1:11" x14ac:dyDescent="0.25">
      <c r="A6" s="1">
        <v>2</v>
      </c>
      <c r="B6" s="1" t="s">
        <v>138</v>
      </c>
      <c r="F6" s="3"/>
    </row>
    <row r="7" spans="1:11" x14ac:dyDescent="0.25">
      <c r="C7" s="1" t="s">
        <v>1</v>
      </c>
      <c r="D7" s="1" t="s">
        <v>138</v>
      </c>
      <c r="E7" s="1">
        <v>6</v>
      </c>
      <c r="F7" s="3"/>
    </row>
    <row r="8" spans="1:11" x14ac:dyDescent="0.25">
      <c r="A8" s="1">
        <v>3</v>
      </c>
      <c r="B8" s="1" t="s">
        <v>139</v>
      </c>
      <c r="F8" s="3"/>
    </row>
    <row r="9" spans="1:11" x14ac:dyDescent="0.25">
      <c r="C9" s="1" t="s">
        <v>1</v>
      </c>
      <c r="D9" s="1" t="s">
        <v>139</v>
      </c>
      <c r="E9" s="1">
        <v>9</v>
      </c>
      <c r="F9" s="3"/>
      <c r="H9" s="4"/>
      <c r="K9" s="3"/>
    </row>
    <row r="10" spans="1:11" x14ac:dyDescent="0.25">
      <c r="A10" s="1">
        <v>4</v>
      </c>
      <c r="B10" s="1" t="s">
        <v>140</v>
      </c>
      <c r="F10" s="3"/>
    </row>
    <row r="11" spans="1:11" x14ac:dyDescent="0.25">
      <c r="C11" s="1" t="s">
        <v>1</v>
      </c>
      <c r="D11" s="1" t="s">
        <v>142</v>
      </c>
      <c r="E11" s="1">
        <v>7</v>
      </c>
    </row>
    <row r="12" spans="1:11" x14ac:dyDescent="0.25">
      <c r="A12" s="1">
        <v>5</v>
      </c>
      <c r="B12" s="1" t="s">
        <v>141</v>
      </c>
      <c r="G12"/>
      <c r="H12"/>
      <c r="I12"/>
      <c r="J12"/>
    </row>
    <row r="13" spans="1:11" x14ac:dyDescent="0.25">
      <c r="C13" s="1" t="s">
        <v>1</v>
      </c>
      <c r="D13" s="1" t="s">
        <v>141</v>
      </c>
      <c r="E13" s="1">
        <v>2</v>
      </c>
      <c r="G13"/>
      <c r="H13"/>
      <c r="I13"/>
    </row>
    <row r="14" spans="1:11" x14ac:dyDescent="0.25">
      <c r="F14" s="3"/>
      <c r="G14"/>
      <c r="H14"/>
      <c r="I14"/>
    </row>
    <row r="15" spans="1:11" x14ac:dyDescent="0.25">
      <c r="D15" s="1" t="s">
        <v>55</v>
      </c>
      <c r="E15" s="1">
        <f>SUM(Table25[Theretical hours])</f>
        <v>31</v>
      </c>
      <c r="G15"/>
      <c r="H15"/>
      <c r="I15"/>
    </row>
    <row r="16" spans="1:11" x14ac:dyDescent="0.25">
      <c r="F16" s="3"/>
      <c r="G16"/>
      <c r="H16"/>
      <c r="I16"/>
    </row>
    <row r="17" spans="2:9" x14ac:dyDescent="0.25">
      <c r="C17" s="1">
        <v>5</v>
      </c>
      <c r="D17" s="1" t="s">
        <v>56</v>
      </c>
      <c r="F17" s="3"/>
      <c r="G17"/>
      <c r="H17"/>
      <c r="I17"/>
    </row>
    <row r="18" spans="2:9" x14ac:dyDescent="0.25">
      <c r="F18" s="3"/>
      <c r="G18"/>
      <c r="H18"/>
      <c r="I18"/>
    </row>
    <row r="19" spans="2:9" x14ac:dyDescent="0.25">
      <c r="F19" s="3"/>
      <c r="G19"/>
      <c r="H19"/>
      <c r="I19"/>
    </row>
    <row r="20" spans="2:9" x14ac:dyDescent="0.25">
      <c r="B20" s="9"/>
      <c r="C20" s="9"/>
      <c r="D20" s="10"/>
      <c r="E20" s="9"/>
      <c r="F20" s="15"/>
      <c r="G20"/>
      <c r="H20"/>
      <c r="I20"/>
    </row>
    <row r="29" spans="2:9" x14ac:dyDescent="0.25">
      <c r="F29" s="3"/>
      <c r="G29"/>
      <c r="H29"/>
      <c r="I29"/>
    </row>
    <row r="30" spans="2:9" x14ac:dyDescent="0.25">
      <c r="F30" s="3"/>
      <c r="G30"/>
      <c r="H30"/>
      <c r="I30"/>
    </row>
    <row r="31" spans="2:9" x14ac:dyDescent="0.25">
      <c r="F31" s="3"/>
      <c r="G31"/>
      <c r="H31"/>
      <c r="I31"/>
    </row>
    <row r="32" spans="2:9" x14ac:dyDescent="0.25">
      <c r="F32" s="3"/>
      <c r="G32"/>
      <c r="H32"/>
      <c r="I32"/>
    </row>
    <row r="33" spans="6:10" x14ac:dyDescent="0.25">
      <c r="F33" s="3"/>
      <c r="G33"/>
      <c r="H33"/>
      <c r="I33"/>
    </row>
    <row r="34" spans="6:10" x14ac:dyDescent="0.25">
      <c r="F34" s="3"/>
      <c r="G34"/>
      <c r="H34"/>
      <c r="I34"/>
    </row>
    <row r="35" spans="6:10" x14ac:dyDescent="0.25">
      <c r="F35" s="3"/>
      <c r="G35"/>
      <c r="H35"/>
      <c r="I35"/>
      <c r="J35"/>
    </row>
    <row r="36" spans="6:10" x14ac:dyDescent="0.25">
      <c r="G36"/>
      <c r="H36"/>
      <c r="I36"/>
    </row>
    <row r="37" spans="6:10" x14ac:dyDescent="0.25">
      <c r="F37" s="3"/>
      <c r="G37"/>
      <c r="H37"/>
      <c r="I37"/>
    </row>
    <row r="38" spans="6:10" x14ac:dyDescent="0.25">
      <c r="F38" s="3"/>
      <c r="G38"/>
      <c r="H38"/>
      <c r="I38"/>
    </row>
    <row r="39" spans="6:10" x14ac:dyDescent="0.25">
      <c r="F39" s="3"/>
      <c r="G39"/>
      <c r="H39"/>
      <c r="I39"/>
      <c r="J39" s="11"/>
    </row>
    <row r="40" spans="6:10" x14ac:dyDescent="0.25">
      <c r="G40"/>
      <c r="H40"/>
      <c r="I40"/>
    </row>
    <row r="41" spans="6:10" x14ac:dyDescent="0.25">
      <c r="F41" s="3"/>
      <c r="G41"/>
      <c r="H41"/>
      <c r="I41"/>
    </row>
    <row r="42" spans="6:10" x14ac:dyDescent="0.25">
      <c r="F42" s="3"/>
      <c r="G42"/>
      <c r="H42"/>
      <c r="I42"/>
    </row>
    <row r="43" spans="6:10" x14ac:dyDescent="0.25">
      <c r="F43" s="3"/>
      <c r="G43"/>
      <c r="H43"/>
      <c r="I43"/>
    </row>
    <row r="44" spans="6:10" x14ac:dyDescent="0.25">
      <c r="F44" s="3"/>
      <c r="G44"/>
      <c r="H44"/>
      <c r="I44"/>
    </row>
    <row r="45" spans="6:10" x14ac:dyDescent="0.25">
      <c r="F45" s="3"/>
      <c r="G45"/>
      <c r="H45"/>
      <c r="I45"/>
    </row>
    <row r="46" spans="6:10" x14ac:dyDescent="0.25">
      <c r="F46" s="3"/>
      <c r="G46"/>
      <c r="H46"/>
      <c r="I46"/>
    </row>
    <row r="52" spans="1:1" x14ac:dyDescent="0.25">
      <c r="A52" s="9"/>
    </row>
  </sheetData>
  <mergeCells count="1">
    <mergeCell ref="B1:D2"/>
  </mergeCells>
  <conditionalFormatting sqref="E1:E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{5CD98050-04D4-4CD1-A9D5-B865D9D0F298}</x14:id>
        </ext>
      </extLst>
    </cfRule>
  </conditionalFormatting>
  <conditionalFormatting sqref="A4:F13">
    <cfRule type="expression" dxfId="8" priority="1">
      <formula>$F4&lt;&gt;""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D98050-04D4-4CD1-A9D5-B865D9D0F2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B6E1-C42E-4508-8A78-32F52CCC00F3}">
  <dimension ref="A1:K54"/>
  <sheetViews>
    <sheetView topLeftCell="C1" zoomScaleNormal="100" workbookViewId="0">
      <selection activeCell="F40" sqref="F40"/>
    </sheetView>
  </sheetViews>
  <sheetFormatPr defaultRowHeight="15" x14ac:dyDescent="0.25"/>
  <cols>
    <col min="1" max="1" width="12.5703125" style="1" bestFit="1" customWidth="1"/>
    <col min="2" max="2" width="26.28515625" style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53.7109375" style="12" bestFit="1" customWidth="1"/>
    <col min="9" max="9" width="32.7109375" style="1" bestFit="1" customWidth="1"/>
    <col min="10" max="10" width="35.140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9" t="s">
        <v>323</v>
      </c>
      <c r="C1" s="69"/>
      <c r="D1" s="69"/>
      <c r="F1" s="31"/>
    </row>
    <row r="2" spans="1:11" x14ac:dyDescent="0.25">
      <c r="B2" s="69"/>
      <c r="C2" s="69"/>
      <c r="D2" s="69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26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MIN(F4:F52)</f>
        <v>44294</v>
      </c>
      <c r="I3" s="7">
        <f>MAX(F4:F52)</f>
        <v>44357</v>
      </c>
      <c r="J3" s="6">
        <f>WEEKNUM(I3-H3)</f>
        <v>9</v>
      </c>
    </row>
    <row r="4" spans="1:11" x14ac:dyDescent="0.25">
      <c r="A4" s="1">
        <v>1</v>
      </c>
      <c r="B4" s="28" t="s">
        <v>280</v>
      </c>
      <c r="F4" s="3"/>
      <c r="K4" s="3"/>
    </row>
    <row r="5" spans="1:11" x14ac:dyDescent="0.25">
      <c r="B5" s="28"/>
      <c r="C5" s="1" t="s">
        <v>1</v>
      </c>
      <c r="D5" s="1" t="s">
        <v>324</v>
      </c>
      <c r="E5" s="1">
        <v>5</v>
      </c>
      <c r="F5" s="3">
        <v>44294</v>
      </c>
      <c r="I5" s="47"/>
    </row>
    <row r="6" spans="1:11" x14ac:dyDescent="0.25">
      <c r="B6" s="28"/>
      <c r="C6" s="1" t="s">
        <v>2</v>
      </c>
      <c r="D6" s="1" t="s">
        <v>287</v>
      </c>
      <c r="E6" s="1">
        <v>3</v>
      </c>
      <c r="F6" s="3">
        <v>44305</v>
      </c>
      <c r="I6" s="47"/>
    </row>
    <row r="7" spans="1:11" x14ac:dyDescent="0.25">
      <c r="B7" s="28"/>
      <c r="C7" s="1" t="s">
        <v>3</v>
      </c>
      <c r="D7" s="1" t="s">
        <v>288</v>
      </c>
      <c r="E7" s="1">
        <v>4</v>
      </c>
      <c r="F7" s="3">
        <v>44305</v>
      </c>
      <c r="I7"/>
    </row>
    <row r="8" spans="1:11" x14ac:dyDescent="0.25">
      <c r="B8" s="28"/>
      <c r="C8" s="1" t="s">
        <v>15</v>
      </c>
      <c r="D8" s="1" t="s">
        <v>289</v>
      </c>
      <c r="E8" s="1">
        <v>6</v>
      </c>
      <c r="F8" s="3">
        <v>44305</v>
      </c>
      <c r="I8"/>
    </row>
    <row r="9" spans="1:11" x14ac:dyDescent="0.25">
      <c r="B9" s="28"/>
      <c r="C9" s="1" t="s">
        <v>25</v>
      </c>
      <c r="D9" s="1" t="s">
        <v>290</v>
      </c>
      <c r="E9" s="1">
        <v>4</v>
      </c>
      <c r="F9" s="3">
        <v>44306</v>
      </c>
      <c r="I9"/>
      <c r="K9" s="3"/>
    </row>
    <row r="10" spans="1:11" x14ac:dyDescent="0.25">
      <c r="A10" s="1">
        <v>2</v>
      </c>
      <c r="B10" s="28" t="s">
        <v>281</v>
      </c>
      <c r="G10" s="1">
        <f>SUM(E5:E9)</f>
        <v>22</v>
      </c>
      <c r="H10" s="12" t="s">
        <v>48</v>
      </c>
      <c r="I10"/>
    </row>
    <row r="11" spans="1:11" x14ac:dyDescent="0.25">
      <c r="B11" s="28"/>
      <c r="C11" s="1" t="s">
        <v>1</v>
      </c>
      <c r="D11" s="1" t="s">
        <v>291</v>
      </c>
      <c r="E11" s="1">
        <v>5</v>
      </c>
      <c r="F11" s="3">
        <v>44307</v>
      </c>
      <c r="I11"/>
    </row>
    <row r="12" spans="1:11" x14ac:dyDescent="0.25">
      <c r="B12" s="28"/>
      <c r="C12" s="1" t="s">
        <v>2</v>
      </c>
      <c r="D12" s="1" t="s">
        <v>292</v>
      </c>
      <c r="E12" s="1">
        <v>3</v>
      </c>
      <c r="F12" s="3">
        <v>44308</v>
      </c>
      <c r="H12" s="12" t="s">
        <v>334</v>
      </c>
      <c r="I12" t="s">
        <v>335</v>
      </c>
      <c r="J12"/>
    </row>
    <row r="13" spans="1:11" x14ac:dyDescent="0.25">
      <c r="B13" s="28"/>
      <c r="C13" s="1" t="s">
        <v>3</v>
      </c>
      <c r="D13" s="1" t="s">
        <v>293</v>
      </c>
      <c r="E13" s="1">
        <v>6</v>
      </c>
      <c r="F13" s="3">
        <v>44308</v>
      </c>
      <c r="H13" s="29"/>
      <c r="I13"/>
    </row>
    <row r="14" spans="1:11" x14ac:dyDescent="0.25">
      <c r="B14" s="28"/>
      <c r="C14" s="1" t="s">
        <v>15</v>
      </c>
      <c r="D14" s="1" t="s">
        <v>294</v>
      </c>
      <c r="E14" s="1">
        <v>3</v>
      </c>
      <c r="F14" s="3">
        <v>44309</v>
      </c>
      <c r="I14"/>
    </row>
    <row r="15" spans="1:11" x14ac:dyDescent="0.25">
      <c r="A15" s="1">
        <v>3</v>
      </c>
      <c r="B15" s="28" t="s">
        <v>282</v>
      </c>
      <c r="G15" s="1">
        <f>SUM(E11:E14)</f>
        <v>17</v>
      </c>
      <c r="H15" s="12" t="s">
        <v>48</v>
      </c>
      <c r="I15"/>
    </row>
    <row r="16" spans="1:11" x14ac:dyDescent="0.25">
      <c r="B16" s="28"/>
      <c r="C16" s="1" t="s">
        <v>1</v>
      </c>
      <c r="D16" s="1" t="s">
        <v>295</v>
      </c>
      <c r="E16" s="1">
        <v>6</v>
      </c>
      <c r="F16" s="3">
        <v>44311</v>
      </c>
      <c r="I16"/>
    </row>
    <row r="17" spans="1:10" x14ac:dyDescent="0.25">
      <c r="B17" s="28"/>
      <c r="C17" s="1" t="s">
        <v>2</v>
      </c>
      <c r="D17" s="1" t="s">
        <v>296</v>
      </c>
      <c r="E17" s="1">
        <v>6</v>
      </c>
      <c r="F17" s="3">
        <v>44313</v>
      </c>
      <c r="I17"/>
    </row>
    <row r="18" spans="1:10" x14ac:dyDescent="0.25">
      <c r="B18" s="28"/>
      <c r="C18" s="1" t="s">
        <v>3</v>
      </c>
      <c r="D18" s="1" t="s">
        <v>297</v>
      </c>
      <c r="E18" s="1">
        <v>7</v>
      </c>
      <c r="F18" s="3">
        <v>44314</v>
      </c>
      <c r="I18"/>
    </row>
    <row r="19" spans="1:10" x14ac:dyDescent="0.25">
      <c r="B19" s="28"/>
      <c r="C19" s="1" t="s">
        <v>15</v>
      </c>
      <c r="D19" s="1" t="s">
        <v>298</v>
      </c>
      <c r="E19" s="1">
        <v>2</v>
      </c>
      <c r="F19" s="3">
        <v>44314</v>
      </c>
      <c r="I19"/>
    </row>
    <row r="20" spans="1:10" x14ac:dyDescent="0.25">
      <c r="B20" s="28"/>
      <c r="C20" s="1" t="s">
        <v>25</v>
      </c>
      <c r="D20" s="1" t="s">
        <v>299</v>
      </c>
      <c r="E20" s="1">
        <v>1</v>
      </c>
      <c r="F20" s="3">
        <v>44316</v>
      </c>
      <c r="I20"/>
    </row>
    <row r="21" spans="1:10" x14ac:dyDescent="0.25">
      <c r="A21" s="1">
        <v>4</v>
      </c>
      <c r="B21" s="28" t="s">
        <v>283</v>
      </c>
      <c r="G21" s="1">
        <f>SUM(E16:E20)</f>
        <v>22</v>
      </c>
      <c r="H21" s="12" t="s">
        <v>48</v>
      </c>
      <c r="I21"/>
    </row>
    <row r="22" spans="1:10" x14ac:dyDescent="0.25">
      <c r="B22" s="28"/>
      <c r="C22" s="1" t="s">
        <v>1</v>
      </c>
      <c r="D22" s="1" t="s">
        <v>300</v>
      </c>
      <c r="E22" s="1">
        <v>4</v>
      </c>
      <c r="F22" s="3">
        <v>44322</v>
      </c>
      <c r="I22"/>
      <c r="J22"/>
    </row>
    <row r="23" spans="1:10" x14ac:dyDescent="0.25">
      <c r="B23" s="28"/>
      <c r="C23" s="1" t="s">
        <v>2</v>
      </c>
      <c r="D23" s="1" t="s">
        <v>301</v>
      </c>
      <c r="E23" s="1">
        <v>5</v>
      </c>
      <c r="F23" s="3">
        <v>44323</v>
      </c>
      <c r="H23" s="12" t="s">
        <v>348</v>
      </c>
      <c r="I23" t="s">
        <v>349</v>
      </c>
      <c r="J23" t="s">
        <v>350</v>
      </c>
    </row>
    <row r="24" spans="1:10" x14ac:dyDescent="0.25">
      <c r="B24" s="28"/>
      <c r="C24" s="1" t="s">
        <v>3</v>
      </c>
      <c r="D24" s="1" t="s">
        <v>302</v>
      </c>
      <c r="E24" s="1">
        <v>6</v>
      </c>
      <c r="F24" s="3">
        <v>44323</v>
      </c>
    </row>
    <row r="25" spans="1:10" x14ac:dyDescent="0.25">
      <c r="B25" s="28"/>
      <c r="C25" s="1" t="s">
        <v>15</v>
      </c>
      <c r="D25" s="1" t="s">
        <v>303</v>
      </c>
      <c r="E25" s="1">
        <v>2</v>
      </c>
      <c r="F25" s="3">
        <v>44326</v>
      </c>
      <c r="I25"/>
    </row>
    <row r="26" spans="1:10" x14ac:dyDescent="0.25">
      <c r="B26" s="28"/>
      <c r="C26" s="1" t="s">
        <v>25</v>
      </c>
      <c r="D26" s="1" t="s">
        <v>304</v>
      </c>
      <c r="E26" s="1">
        <v>4</v>
      </c>
      <c r="F26" s="3">
        <v>44326</v>
      </c>
      <c r="I26"/>
    </row>
    <row r="27" spans="1:10" x14ac:dyDescent="0.25">
      <c r="B27" s="28"/>
      <c r="C27" s="1" t="s">
        <v>35</v>
      </c>
      <c r="D27" s="1" t="s">
        <v>305</v>
      </c>
      <c r="E27" s="1">
        <v>1</v>
      </c>
      <c r="F27" s="3">
        <v>44326</v>
      </c>
      <c r="G27" s="1">
        <f>SUM(E22:E27)</f>
        <v>22</v>
      </c>
      <c r="H27" s="12" t="s">
        <v>48</v>
      </c>
      <c r="I27"/>
    </row>
    <row r="28" spans="1:10" x14ac:dyDescent="0.25">
      <c r="A28" s="1">
        <v>5</v>
      </c>
      <c r="B28" s="28" t="s">
        <v>284</v>
      </c>
      <c r="I28"/>
    </row>
    <row r="29" spans="1:10" x14ac:dyDescent="0.25">
      <c r="B29" s="28"/>
      <c r="C29" s="1" t="s">
        <v>1</v>
      </c>
      <c r="D29" s="1" t="s">
        <v>306</v>
      </c>
      <c r="E29" s="1">
        <v>5</v>
      </c>
      <c r="F29" s="3">
        <v>44328</v>
      </c>
      <c r="I29"/>
    </row>
    <row r="30" spans="1:10" x14ac:dyDescent="0.25">
      <c r="B30" s="28"/>
      <c r="C30" s="1" t="s">
        <v>2</v>
      </c>
      <c r="D30" s="1" t="s">
        <v>307</v>
      </c>
      <c r="E30" s="1">
        <v>4</v>
      </c>
      <c r="F30" s="3">
        <v>44339</v>
      </c>
      <c r="I30"/>
    </row>
    <row r="31" spans="1:10" x14ac:dyDescent="0.25">
      <c r="B31" s="28"/>
      <c r="C31" s="1" t="s">
        <v>3</v>
      </c>
      <c r="D31" s="1" t="s">
        <v>308</v>
      </c>
      <c r="E31" s="1">
        <v>5</v>
      </c>
      <c r="F31" s="3">
        <v>44340</v>
      </c>
      <c r="I31"/>
    </row>
    <row r="32" spans="1:10" x14ac:dyDescent="0.25">
      <c r="B32" s="28"/>
      <c r="C32" s="1" t="s">
        <v>15</v>
      </c>
      <c r="D32" s="1" t="s">
        <v>309</v>
      </c>
      <c r="E32" s="1">
        <v>9</v>
      </c>
      <c r="F32" s="3">
        <v>44345</v>
      </c>
      <c r="G32" s="1">
        <f>SUM(E29:E32)</f>
        <v>23</v>
      </c>
      <c r="H32" s="12" t="s">
        <v>48</v>
      </c>
      <c r="I32"/>
    </row>
    <row r="33" spans="1:10" x14ac:dyDescent="0.25">
      <c r="A33" s="1">
        <v>6</v>
      </c>
      <c r="B33" s="28" t="s">
        <v>333</v>
      </c>
      <c r="I33"/>
    </row>
    <row r="34" spans="1:10" x14ac:dyDescent="0.25">
      <c r="B34" s="28"/>
      <c r="C34" s="1" t="s">
        <v>1</v>
      </c>
      <c r="D34" s="1" t="s">
        <v>310</v>
      </c>
      <c r="E34" s="1">
        <v>6</v>
      </c>
      <c r="F34" s="3">
        <v>44345</v>
      </c>
      <c r="I34"/>
    </row>
    <row r="35" spans="1:10" x14ac:dyDescent="0.25">
      <c r="B35" s="28"/>
      <c r="C35" s="1" t="s">
        <v>2</v>
      </c>
      <c r="D35" s="1" t="s">
        <v>311</v>
      </c>
      <c r="E35" s="1">
        <v>5</v>
      </c>
      <c r="F35" s="3">
        <v>44346</v>
      </c>
      <c r="I35"/>
    </row>
    <row r="36" spans="1:10" x14ac:dyDescent="0.25">
      <c r="B36" s="28"/>
      <c r="C36" s="1" t="s">
        <v>3</v>
      </c>
      <c r="D36" s="1" t="s">
        <v>312</v>
      </c>
      <c r="E36" s="1">
        <v>5</v>
      </c>
      <c r="F36" s="3">
        <v>44347</v>
      </c>
      <c r="I36"/>
      <c r="J36"/>
    </row>
    <row r="37" spans="1:10" x14ac:dyDescent="0.25">
      <c r="B37" s="28"/>
      <c r="C37" s="1" t="s">
        <v>15</v>
      </c>
      <c r="D37" s="1" t="s">
        <v>313</v>
      </c>
      <c r="E37" s="1">
        <v>6</v>
      </c>
      <c r="F37" s="3">
        <v>44348</v>
      </c>
      <c r="G37" s="1">
        <f>SUM(E34:E37)</f>
        <v>22</v>
      </c>
      <c r="H37" s="12" t="s">
        <v>48</v>
      </c>
      <c r="I37"/>
    </row>
    <row r="38" spans="1:10" x14ac:dyDescent="0.25">
      <c r="A38" s="1">
        <v>7</v>
      </c>
      <c r="B38" s="28" t="s">
        <v>285</v>
      </c>
      <c r="I38"/>
    </row>
    <row r="39" spans="1:10" x14ac:dyDescent="0.25">
      <c r="B39" s="28"/>
      <c r="C39" s="1" t="s">
        <v>1</v>
      </c>
      <c r="D39" s="1" t="s">
        <v>314</v>
      </c>
      <c r="E39" s="1">
        <v>8</v>
      </c>
      <c r="F39" s="3">
        <v>44349</v>
      </c>
      <c r="I39"/>
    </row>
    <row r="40" spans="1:10" x14ac:dyDescent="0.25">
      <c r="B40" s="28"/>
      <c r="C40" s="1" t="s">
        <v>2</v>
      </c>
      <c r="D40" s="1" t="s">
        <v>315</v>
      </c>
      <c r="E40" s="1">
        <v>5</v>
      </c>
      <c r="F40" s="3">
        <v>44352</v>
      </c>
      <c r="I40"/>
    </row>
    <row r="41" spans="1:10" x14ac:dyDescent="0.25">
      <c r="B41" s="28"/>
      <c r="C41" s="1" t="s">
        <v>3</v>
      </c>
      <c r="D41" s="1" t="s">
        <v>316</v>
      </c>
      <c r="E41" s="1">
        <v>8</v>
      </c>
      <c r="F41" s="3">
        <v>44356</v>
      </c>
      <c r="I41"/>
    </row>
    <row r="42" spans="1:10" x14ac:dyDescent="0.25">
      <c r="B42" s="28"/>
      <c r="C42" s="1" t="s">
        <v>15</v>
      </c>
      <c r="D42" s="1" t="s">
        <v>317</v>
      </c>
      <c r="E42" s="1">
        <v>8</v>
      </c>
      <c r="F42" s="3">
        <v>44357</v>
      </c>
      <c r="I42"/>
    </row>
    <row r="43" spans="1:10" x14ac:dyDescent="0.25">
      <c r="B43" s="28"/>
      <c r="C43" s="1" t="s">
        <v>25</v>
      </c>
      <c r="D43" s="1" t="s">
        <v>318</v>
      </c>
      <c r="E43" s="1">
        <v>8</v>
      </c>
      <c r="F43" s="3">
        <v>44357</v>
      </c>
      <c r="G43" s="1">
        <f>SUM(E39:E43)</f>
        <v>37</v>
      </c>
      <c r="H43" s="12" t="s">
        <v>48</v>
      </c>
      <c r="I43"/>
    </row>
    <row r="44" spans="1:10" x14ac:dyDescent="0.25">
      <c r="A44" s="1">
        <v>8</v>
      </c>
      <c r="B44" s="28" t="s">
        <v>286</v>
      </c>
      <c r="I44"/>
    </row>
    <row r="45" spans="1:10" x14ac:dyDescent="0.25">
      <c r="C45" s="1" t="s">
        <v>1</v>
      </c>
      <c r="D45" s="1" t="s">
        <v>319</v>
      </c>
      <c r="E45" s="1">
        <v>2</v>
      </c>
      <c r="F45" s="3">
        <v>44352</v>
      </c>
      <c r="I45"/>
    </row>
    <row r="46" spans="1:10" x14ac:dyDescent="0.25">
      <c r="C46" s="1" t="s">
        <v>2</v>
      </c>
      <c r="D46" s="1" t="s">
        <v>320</v>
      </c>
      <c r="E46" s="1">
        <v>4</v>
      </c>
      <c r="F46" s="3">
        <v>44352</v>
      </c>
      <c r="I46"/>
    </row>
    <row r="47" spans="1:10" x14ac:dyDescent="0.25">
      <c r="C47" s="1" t="s">
        <v>3</v>
      </c>
      <c r="D47" s="1" t="s">
        <v>321</v>
      </c>
      <c r="E47" s="1">
        <v>3</v>
      </c>
      <c r="F47" s="3">
        <v>44352</v>
      </c>
      <c r="I47"/>
    </row>
    <row r="48" spans="1:10" x14ac:dyDescent="0.25">
      <c r="C48" s="1" t="s">
        <v>15</v>
      </c>
      <c r="D48" s="1" t="s">
        <v>322</v>
      </c>
      <c r="E48" s="1">
        <v>1</v>
      </c>
      <c r="F48" s="3">
        <v>44352</v>
      </c>
      <c r="G48" s="1">
        <f>SUM(E45:E48)</f>
        <v>10</v>
      </c>
      <c r="H48" s="12" t="s">
        <v>48</v>
      </c>
      <c r="I48"/>
    </row>
    <row r="49" spans="1:9" x14ac:dyDescent="0.25">
      <c r="F49" s="1" t="s">
        <v>55</v>
      </c>
      <c r="G49" s="1">
        <f>SUM(G4:G48)</f>
        <v>175</v>
      </c>
      <c r="I49"/>
    </row>
    <row r="50" spans="1:9" x14ac:dyDescent="0.25">
      <c r="C50" s="1">
        <v>37</v>
      </c>
      <c r="D50" s="1" t="s">
        <v>56</v>
      </c>
      <c r="F50" s="3"/>
    </row>
    <row r="51" spans="1:9" x14ac:dyDescent="0.25">
      <c r="F51" s="3"/>
    </row>
    <row r="52" spans="1:9" x14ac:dyDescent="0.25">
      <c r="F52" s="3"/>
    </row>
    <row r="53" spans="1:9" x14ac:dyDescent="0.25">
      <c r="F53" s="3"/>
    </row>
    <row r="54" spans="1:9" x14ac:dyDescent="0.25">
      <c r="A54" s="9"/>
      <c r="B54" s="9"/>
      <c r="C54" s="9"/>
      <c r="D54" s="10"/>
      <c r="E54" s="9"/>
      <c r="F54" s="15"/>
    </row>
  </sheetData>
  <mergeCells count="1">
    <mergeCell ref="B1:D2"/>
  </mergeCells>
  <conditionalFormatting sqref="G52:G1048576 G1:G4 G6 G17:G50 G12:G15 G10 H5:H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{BF6760B8-55D0-4BDC-A9D5-BA0D2642F53E}</x14:id>
        </ext>
      </extLst>
    </cfRule>
  </conditionalFormatting>
  <conditionalFormatting sqref="A4:F48">
    <cfRule type="expression" dxfId="103" priority="3">
      <formula>$F4&lt;&gt;""</formula>
    </cfRule>
  </conditionalFormatting>
  <conditionalFormatting sqref="E4:E48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{B173AE5B-169F-4BCD-BBA9-D0D6E0A6BF2D}</x14:id>
        </ext>
      </extLst>
    </cfRule>
  </conditionalFormatting>
  <conditionalFormatting sqref="E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{276A7A83-018A-45DC-9077-0B9306476FE0}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6760B8-55D0-4BDC-A9D5-BA0D2642F5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G52:G1048576 G1:G4 G6 G17:G50 G12:G15 G10 H5:H9</xm:sqref>
        </x14:conditionalFormatting>
        <x14:conditionalFormatting xmlns:xm="http://schemas.microsoft.com/office/excel/2006/main">
          <x14:cfRule type="dataBar" id="{B173AE5B-169F-4BCD-BBA9-D0D6E0A6BF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E4:E48</xm:sqref>
        </x14:conditionalFormatting>
        <x14:conditionalFormatting xmlns:xm="http://schemas.microsoft.com/office/excel/2006/main">
          <x14:cfRule type="dataBar" id="{276A7A83-018A-45DC-9077-0B9306476F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6D2F-4B70-4764-840B-4899148C20F4}">
  <dimension ref="A1:K59"/>
  <sheetViews>
    <sheetView topLeftCell="B1" zoomScaleNormal="100" workbookViewId="0">
      <selection activeCell="H9" sqref="H9"/>
    </sheetView>
  </sheetViews>
  <sheetFormatPr defaultRowHeight="15" x14ac:dyDescent="0.25"/>
  <cols>
    <col min="1" max="1" width="12.5703125" style="1" bestFit="1" customWidth="1"/>
    <col min="2" max="2" width="3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9" t="s">
        <v>145</v>
      </c>
      <c r="C1" s="69"/>
      <c r="D1" s="69"/>
      <c r="F1" s="31"/>
    </row>
    <row r="2" spans="1:11" x14ac:dyDescent="0.25">
      <c r="B2" s="69"/>
      <c r="C2" s="69"/>
      <c r="D2" s="69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2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MIN(F5:F50)</f>
        <v>44060</v>
      </c>
      <c r="I3" s="7">
        <f>MAX(F5:F50)</f>
        <v>44174</v>
      </c>
      <c r="J3" s="6">
        <f>WEEKNUM(I3-H3)</f>
        <v>17</v>
      </c>
    </row>
    <row r="4" spans="1:11" x14ac:dyDescent="0.25">
      <c r="A4" s="1">
        <v>1</v>
      </c>
      <c r="B4" s="1" t="s">
        <v>0</v>
      </c>
      <c r="K4" s="3"/>
    </row>
    <row r="5" spans="1:11" x14ac:dyDescent="0.25">
      <c r="C5" s="1" t="s">
        <v>1</v>
      </c>
      <c r="D5" s="1" t="s">
        <v>347</v>
      </c>
      <c r="E5" s="1">
        <v>3</v>
      </c>
      <c r="F5" s="3">
        <v>44060</v>
      </c>
    </row>
    <row r="6" spans="1:11" x14ac:dyDescent="0.25">
      <c r="C6" s="1" t="s">
        <v>2</v>
      </c>
      <c r="D6" s="1" t="s">
        <v>19</v>
      </c>
      <c r="E6" s="1">
        <v>3</v>
      </c>
      <c r="F6" s="3">
        <v>44061</v>
      </c>
    </row>
    <row r="7" spans="1:11" x14ac:dyDescent="0.25">
      <c r="C7" s="1" t="s">
        <v>3</v>
      </c>
      <c r="D7" s="1" t="s">
        <v>20</v>
      </c>
      <c r="E7" s="1">
        <v>4</v>
      </c>
      <c r="F7" s="3">
        <v>44062</v>
      </c>
      <c r="G7" s="1">
        <f>SUM(E5:E7)</f>
        <v>10</v>
      </c>
      <c r="H7" s="1" t="s">
        <v>48</v>
      </c>
      <c r="I7" s="8" t="s">
        <v>106</v>
      </c>
    </row>
    <row r="8" spans="1:11" x14ac:dyDescent="0.25">
      <c r="A8" s="1">
        <v>2</v>
      </c>
      <c r="B8" s="1" t="s">
        <v>4</v>
      </c>
    </row>
    <row r="9" spans="1:11" x14ac:dyDescent="0.25">
      <c r="C9" s="1" t="s">
        <v>1</v>
      </c>
      <c r="D9" s="1" t="s">
        <v>57</v>
      </c>
      <c r="E9" s="1">
        <v>4</v>
      </c>
      <c r="F9" s="3">
        <v>44064</v>
      </c>
      <c r="H9" s="4"/>
      <c r="K9" s="3"/>
    </row>
    <row r="10" spans="1:11" x14ac:dyDescent="0.25">
      <c r="C10" s="1" t="s">
        <v>2</v>
      </c>
      <c r="D10" s="1" t="s">
        <v>18</v>
      </c>
      <c r="E10" s="1">
        <v>6</v>
      </c>
      <c r="F10" s="3">
        <v>44069</v>
      </c>
    </row>
    <row r="11" spans="1:11" x14ac:dyDescent="0.25">
      <c r="C11" s="1" t="s">
        <v>3</v>
      </c>
      <c r="D11" s="1" t="s">
        <v>16</v>
      </c>
      <c r="E11" s="1">
        <v>3</v>
      </c>
      <c r="F11" s="3">
        <v>44069</v>
      </c>
    </row>
    <row r="12" spans="1:11" x14ac:dyDescent="0.25">
      <c r="C12" s="1" t="s">
        <v>15</v>
      </c>
      <c r="D12" s="1" t="s">
        <v>17</v>
      </c>
      <c r="E12" s="1">
        <v>3</v>
      </c>
      <c r="F12" s="3">
        <v>44069</v>
      </c>
      <c r="G12" s="1">
        <f>SUM(E9:E12)</f>
        <v>16</v>
      </c>
      <c r="H12" s="1" t="s">
        <v>48</v>
      </c>
      <c r="I12" s="8" t="s">
        <v>106</v>
      </c>
      <c r="J12"/>
    </row>
    <row r="13" spans="1:11" x14ac:dyDescent="0.25">
      <c r="A13" s="1">
        <v>3</v>
      </c>
      <c r="B13" s="1" t="s">
        <v>5</v>
      </c>
    </row>
    <row r="14" spans="1:11" x14ac:dyDescent="0.25">
      <c r="C14" s="1" t="s">
        <v>1</v>
      </c>
      <c r="D14" s="1" t="s">
        <v>21</v>
      </c>
      <c r="E14" s="1">
        <v>4</v>
      </c>
      <c r="F14" s="3">
        <v>44070</v>
      </c>
    </row>
    <row r="15" spans="1:11" x14ac:dyDescent="0.25">
      <c r="C15" s="1" t="s">
        <v>2</v>
      </c>
      <c r="D15" s="1" t="s">
        <v>22</v>
      </c>
      <c r="E15" s="1">
        <v>4</v>
      </c>
      <c r="F15" s="3">
        <v>44071</v>
      </c>
    </row>
    <row r="16" spans="1:11" x14ac:dyDescent="0.25">
      <c r="C16" s="1" t="s">
        <v>3</v>
      </c>
      <c r="D16" s="1" t="s">
        <v>24</v>
      </c>
      <c r="E16" s="1">
        <v>2</v>
      </c>
      <c r="F16" s="3">
        <v>44071</v>
      </c>
      <c r="G16" s="1">
        <f>SUM(E14:E16)</f>
        <v>10</v>
      </c>
      <c r="H16" s="1" t="s">
        <v>48</v>
      </c>
      <c r="I16" s="8" t="s">
        <v>106</v>
      </c>
    </row>
    <row r="17" spans="1:10" x14ac:dyDescent="0.25">
      <c r="A17" s="1">
        <v>4</v>
      </c>
      <c r="B17" s="1" t="s">
        <v>6</v>
      </c>
    </row>
    <row r="18" spans="1:10" x14ac:dyDescent="0.25">
      <c r="C18" s="1" t="s">
        <v>1</v>
      </c>
      <c r="D18" s="1" t="s">
        <v>26</v>
      </c>
      <c r="E18" s="1">
        <v>3</v>
      </c>
      <c r="F18" s="3">
        <v>44074</v>
      </c>
    </row>
    <row r="19" spans="1:10" x14ac:dyDescent="0.25">
      <c r="C19" s="1" t="s">
        <v>2</v>
      </c>
      <c r="D19" s="1" t="s">
        <v>27</v>
      </c>
      <c r="E19" s="1">
        <v>5</v>
      </c>
      <c r="F19" s="3">
        <v>44075</v>
      </c>
    </row>
    <row r="20" spans="1:10" x14ac:dyDescent="0.25">
      <c r="C20" s="1" t="s">
        <v>3</v>
      </c>
      <c r="D20" s="1" t="s">
        <v>28</v>
      </c>
      <c r="E20" s="1">
        <v>5</v>
      </c>
      <c r="F20" s="3">
        <v>44078</v>
      </c>
    </row>
    <row r="21" spans="1:10" x14ac:dyDescent="0.25">
      <c r="C21" s="1" t="s">
        <v>15</v>
      </c>
      <c r="D21" s="1" t="s">
        <v>29</v>
      </c>
      <c r="E21" s="1">
        <v>7</v>
      </c>
      <c r="F21" s="3">
        <v>44084</v>
      </c>
    </row>
    <row r="22" spans="1:10" x14ac:dyDescent="0.25">
      <c r="C22" s="1" t="s">
        <v>25</v>
      </c>
      <c r="D22" s="1" t="s">
        <v>30</v>
      </c>
      <c r="E22" s="1">
        <v>2</v>
      </c>
      <c r="F22" s="3">
        <v>44084</v>
      </c>
      <c r="G22" s="1">
        <f>SUM(E18:E22)</f>
        <v>22</v>
      </c>
      <c r="H22" s="1" t="s">
        <v>48</v>
      </c>
      <c r="I22" s="8" t="s">
        <v>106</v>
      </c>
      <c r="J22"/>
    </row>
    <row r="23" spans="1:10" x14ac:dyDescent="0.25">
      <c r="A23" s="1">
        <v>5</v>
      </c>
      <c r="B23" s="1" t="s">
        <v>7</v>
      </c>
    </row>
    <row r="24" spans="1:10" x14ac:dyDescent="0.25">
      <c r="C24" s="1" t="s">
        <v>1</v>
      </c>
      <c r="D24" s="1" t="s">
        <v>31</v>
      </c>
      <c r="E24" s="1">
        <v>3</v>
      </c>
      <c r="F24" s="3">
        <v>44087</v>
      </c>
    </row>
    <row r="25" spans="1:10" x14ac:dyDescent="0.25">
      <c r="C25" s="1" t="s">
        <v>2</v>
      </c>
      <c r="D25" s="1" t="s">
        <v>32</v>
      </c>
      <c r="E25" s="1">
        <v>4</v>
      </c>
      <c r="F25" s="3">
        <v>44088</v>
      </c>
    </row>
    <row r="26" spans="1:10" x14ac:dyDescent="0.25">
      <c r="C26" s="1" t="s">
        <v>3</v>
      </c>
      <c r="D26" s="1" t="s">
        <v>33</v>
      </c>
      <c r="E26" s="1">
        <v>4</v>
      </c>
      <c r="F26" s="3">
        <v>44088</v>
      </c>
    </row>
    <row r="27" spans="1:10" x14ac:dyDescent="0.25">
      <c r="C27" s="1" t="s">
        <v>15</v>
      </c>
      <c r="D27" s="1" t="s">
        <v>34</v>
      </c>
      <c r="E27" s="1">
        <v>3</v>
      </c>
      <c r="F27" s="3">
        <v>44091</v>
      </c>
      <c r="G27" s="1">
        <f>SUM(E24:E27)</f>
        <v>14</v>
      </c>
      <c r="H27" s="1" t="s">
        <v>48</v>
      </c>
      <c r="I27" s="8" t="s">
        <v>106</v>
      </c>
    </row>
    <row r="28" spans="1:10" x14ac:dyDescent="0.25">
      <c r="A28" s="1">
        <v>6</v>
      </c>
      <c r="B28" s="1" t="s">
        <v>8</v>
      </c>
    </row>
    <row r="29" spans="1:10" x14ac:dyDescent="0.25">
      <c r="C29" s="1" t="s">
        <v>1</v>
      </c>
      <c r="D29" s="1" t="s">
        <v>41</v>
      </c>
      <c r="E29" s="1">
        <v>4</v>
      </c>
      <c r="F29" s="3">
        <v>44091</v>
      </c>
    </row>
    <row r="30" spans="1:10" x14ac:dyDescent="0.25">
      <c r="C30" s="1" t="s">
        <v>2</v>
      </c>
      <c r="D30" s="1" t="s">
        <v>42</v>
      </c>
      <c r="E30" s="1">
        <v>4</v>
      </c>
      <c r="F30" s="3">
        <v>44092</v>
      </c>
    </row>
    <row r="31" spans="1:10" x14ac:dyDescent="0.25">
      <c r="C31" s="1" t="s">
        <v>3</v>
      </c>
      <c r="D31" s="1" t="s">
        <v>43</v>
      </c>
      <c r="E31" s="1">
        <v>4</v>
      </c>
      <c r="F31" s="3">
        <v>44095</v>
      </c>
    </row>
    <row r="32" spans="1:10" x14ac:dyDescent="0.25">
      <c r="C32" s="1" t="s">
        <v>15</v>
      </c>
      <c r="D32" s="1" t="s">
        <v>40</v>
      </c>
      <c r="E32" s="1">
        <v>4</v>
      </c>
      <c r="F32" s="3">
        <v>44096</v>
      </c>
    </row>
    <row r="33" spans="1:10" x14ac:dyDescent="0.25">
      <c r="C33" s="1" t="s">
        <v>25</v>
      </c>
      <c r="D33" s="1" t="s">
        <v>39</v>
      </c>
      <c r="E33" s="1">
        <v>5</v>
      </c>
      <c r="F33" s="3">
        <v>44096</v>
      </c>
    </row>
    <row r="34" spans="1:10" x14ac:dyDescent="0.25">
      <c r="C34" s="1" t="s">
        <v>35</v>
      </c>
      <c r="D34" s="1" t="s">
        <v>38</v>
      </c>
      <c r="E34" s="1">
        <v>4</v>
      </c>
      <c r="F34" s="3">
        <v>44104</v>
      </c>
    </row>
    <row r="35" spans="1:10" x14ac:dyDescent="0.25">
      <c r="C35" s="1" t="s">
        <v>36</v>
      </c>
      <c r="D35" s="1" t="s">
        <v>37</v>
      </c>
      <c r="E35" s="1">
        <f>1/30</f>
        <v>3.3333333333333333E-2</v>
      </c>
      <c r="F35" s="3">
        <v>44104</v>
      </c>
      <c r="G35" s="1">
        <f>SUM(E29:E35)</f>
        <v>25.033333333333335</v>
      </c>
      <c r="H35" s="1" t="s">
        <v>48</v>
      </c>
      <c r="I35" s="8" t="s">
        <v>106</v>
      </c>
      <c r="J35"/>
    </row>
    <row r="36" spans="1:10" x14ac:dyDescent="0.25">
      <c r="A36" s="1">
        <v>7</v>
      </c>
      <c r="B36" s="1" t="s">
        <v>9</v>
      </c>
    </row>
    <row r="37" spans="1:10" x14ac:dyDescent="0.25">
      <c r="C37" s="1" t="s">
        <v>1</v>
      </c>
      <c r="D37" s="1" t="s">
        <v>47</v>
      </c>
      <c r="E37" s="1">
        <v>2</v>
      </c>
      <c r="F37" s="3">
        <v>44102</v>
      </c>
    </row>
    <row r="38" spans="1:10" x14ac:dyDescent="0.25">
      <c r="C38" s="1" t="s">
        <v>2</v>
      </c>
      <c r="D38" s="1" t="s">
        <v>46</v>
      </c>
      <c r="E38" s="1">
        <v>4</v>
      </c>
      <c r="F38" s="3">
        <v>44104</v>
      </c>
    </row>
    <row r="39" spans="1:10" x14ac:dyDescent="0.25">
      <c r="C39" s="1" t="s">
        <v>3</v>
      </c>
      <c r="D39" s="1" t="s">
        <v>45</v>
      </c>
      <c r="E39" s="1">
        <v>12</v>
      </c>
      <c r="F39" s="3">
        <v>44165</v>
      </c>
      <c r="G39" s="1">
        <f>SUM(E37:E39)</f>
        <v>18</v>
      </c>
      <c r="H39" s="1" t="s">
        <v>48</v>
      </c>
      <c r="I39" s="8" t="s">
        <v>106</v>
      </c>
      <c r="J39" s="11"/>
    </row>
    <row r="40" spans="1:10" x14ac:dyDescent="0.25">
      <c r="A40" s="1">
        <v>8</v>
      </c>
      <c r="B40" s="1" t="s">
        <v>10</v>
      </c>
    </row>
    <row r="41" spans="1:10" x14ac:dyDescent="0.25">
      <c r="C41" s="1" t="s">
        <v>1</v>
      </c>
      <c r="D41" s="1" t="s">
        <v>49</v>
      </c>
      <c r="E41" s="1">
        <v>1</v>
      </c>
      <c r="F41" s="3">
        <v>44120</v>
      </c>
    </row>
    <row r="42" spans="1:10" x14ac:dyDescent="0.25">
      <c r="C42" s="1" t="s">
        <v>2</v>
      </c>
      <c r="D42" s="1" t="s">
        <v>50</v>
      </c>
      <c r="E42" s="1">
        <v>5</v>
      </c>
      <c r="F42" s="3">
        <v>44138</v>
      </c>
    </row>
    <row r="43" spans="1:10" x14ac:dyDescent="0.25">
      <c r="C43" s="1" t="s">
        <v>3</v>
      </c>
      <c r="D43" s="1" t="s">
        <v>105</v>
      </c>
      <c r="E43" s="1">
        <v>5</v>
      </c>
      <c r="F43" s="3">
        <v>44144</v>
      </c>
    </row>
    <row r="44" spans="1:10" x14ac:dyDescent="0.25">
      <c r="C44" s="1" t="s">
        <v>15</v>
      </c>
      <c r="D44" s="1" t="s">
        <v>51</v>
      </c>
      <c r="E44" s="1">
        <v>4</v>
      </c>
      <c r="F44" s="3">
        <v>44145</v>
      </c>
    </row>
    <row r="45" spans="1:10" x14ac:dyDescent="0.25">
      <c r="C45" s="1" t="s">
        <v>25</v>
      </c>
      <c r="D45" s="1" t="s">
        <v>52</v>
      </c>
      <c r="E45" s="1">
        <v>3</v>
      </c>
      <c r="F45" s="3">
        <v>44145</v>
      </c>
    </row>
    <row r="46" spans="1:10" x14ac:dyDescent="0.25">
      <c r="C46" s="1" t="s">
        <v>35</v>
      </c>
      <c r="D46" s="1" t="s">
        <v>53</v>
      </c>
      <c r="E46" s="1">
        <v>4</v>
      </c>
      <c r="F46" s="3">
        <v>44167</v>
      </c>
      <c r="G46" s="1">
        <f>SUM(E41:E46)</f>
        <v>22</v>
      </c>
      <c r="H46" s="1" t="s">
        <v>48</v>
      </c>
      <c r="I46" s="8" t="s">
        <v>106</v>
      </c>
    </row>
    <row r="47" spans="1:10" x14ac:dyDescent="0.25">
      <c r="A47" s="1">
        <v>9</v>
      </c>
      <c r="B47" s="1" t="s">
        <v>11</v>
      </c>
    </row>
    <row r="48" spans="1:10" x14ac:dyDescent="0.25">
      <c r="C48" s="1" t="s">
        <v>1</v>
      </c>
      <c r="D48" s="1" t="s">
        <v>107</v>
      </c>
      <c r="E48" s="1">
        <v>1</v>
      </c>
      <c r="F48" s="3">
        <v>44169</v>
      </c>
      <c r="I48" s="8" t="s">
        <v>106</v>
      </c>
      <c r="J48" s="1" t="s">
        <v>129</v>
      </c>
    </row>
    <row r="49" spans="1:9" x14ac:dyDescent="0.25">
      <c r="C49" s="1" t="s">
        <v>2</v>
      </c>
      <c r="D49" s="1" t="s">
        <v>108</v>
      </c>
      <c r="E49" s="1">
        <v>1</v>
      </c>
      <c r="F49" s="3">
        <v>44169</v>
      </c>
      <c r="I49"/>
    </row>
    <row r="50" spans="1:9" x14ac:dyDescent="0.25">
      <c r="C50" s="1" t="s">
        <v>3</v>
      </c>
      <c r="D50" s="1" t="s">
        <v>109</v>
      </c>
      <c r="E50" s="1">
        <v>8</v>
      </c>
      <c r="F50" s="3">
        <v>44174</v>
      </c>
      <c r="I50" s="8" t="s">
        <v>106</v>
      </c>
    </row>
    <row r="51" spans="1:9" x14ac:dyDescent="0.25">
      <c r="C51" s="1" t="s">
        <v>15</v>
      </c>
      <c r="D51" s="1" t="s">
        <v>110</v>
      </c>
      <c r="E51" s="1">
        <v>10</v>
      </c>
      <c r="F51" s="3">
        <v>44179</v>
      </c>
      <c r="I51" s="8" t="s">
        <v>106</v>
      </c>
    </row>
    <row r="52" spans="1:9" x14ac:dyDescent="0.25">
      <c r="A52" s="9"/>
      <c r="B52" s="9"/>
      <c r="C52" s="9" t="s">
        <v>25</v>
      </c>
      <c r="D52" s="10" t="s">
        <v>110</v>
      </c>
      <c r="E52" s="9">
        <v>20</v>
      </c>
      <c r="F52" s="15">
        <v>44179</v>
      </c>
      <c r="G52" s="1">
        <f>SUM(E48:E52)</f>
        <v>40</v>
      </c>
      <c r="H52" s="1" t="s">
        <v>48</v>
      </c>
      <c r="I52" s="8" t="s">
        <v>106</v>
      </c>
    </row>
    <row r="53" spans="1:9" x14ac:dyDescent="0.25">
      <c r="D53" s="1" t="s">
        <v>135</v>
      </c>
      <c r="F53" s="1" t="s">
        <v>55</v>
      </c>
      <c r="G53" s="1">
        <f>ROUND(SUM(G4:G52),0)</f>
        <v>177</v>
      </c>
    </row>
    <row r="54" spans="1:9" x14ac:dyDescent="0.25">
      <c r="C54" s="1">
        <v>40</v>
      </c>
      <c r="D54" s="1" t="s">
        <v>56</v>
      </c>
    </row>
    <row r="58" spans="1:9" x14ac:dyDescent="0.25">
      <c r="C58" s="1" t="s">
        <v>337</v>
      </c>
      <c r="D58" s="1">
        <f>COUNTIF(Table2[[#All],[Week]],"&lt;&gt;")-1</f>
        <v>40</v>
      </c>
    </row>
    <row r="59" spans="1:9" x14ac:dyDescent="0.25">
      <c r="C59" s="1" t="s">
        <v>338</v>
      </c>
      <c r="D59" s="1">
        <f>COUNTIF(Table2[[#All],[Date completed]],"&lt;&gt;")-1</f>
        <v>40</v>
      </c>
    </row>
  </sheetData>
  <mergeCells count="1">
    <mergeCell ref="B1:D2"/>
  </mergeCells>
  <phoneticPr fontId="1" type="noConversion"/>
  <conditionalFormatting sqref="G1:G49 G51:G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{CB4E06FC-C854-4439-9818-AC7A59825A7C}</x14:id>
        </ext>
      </extLst>
    </cfRule>
  </conditionalFormatting>
  <conditionalFormatting sqref="E1:E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{CC65A32E-3D87-4FE1-BF88-65877BA32B7A}</x14:id>
        </ext>
      </extLst>
    </cfRule>
  </conditionalFormatting>
  <conditionalFormatting sqref="A4:F52">
    <cfRule type="expression" dxfId="94" priority="1">
      <formula>$F4&lt;&gt;""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4E06FC-C854-4439-9818-AC7A59825A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G1:G49 G51:G1048576</xm:sqref>
        </x14:conditionalFormatting>
        <x14:conditionalFormatting xmlns:xm="http://schemas.microsoft.com/office/excel/2006/main">
          <x14:cfRule type="dataBar" id="{CC65A32E-3D87-4FE1-BF88-65877BA32B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068E-03F3-4580-81C7-F722D6CB18EF}">
  <dimension ref="A1:K59"/>
  <sheetViews>
    <sheetView zoomScaleNormal="100" workbookViewId="0">
      <selection activeCell="D11" sqref="D11"/>
    </sheetView>
  </sheetViews>
  <sheetFormatPr defaultRowHeight="15" x14ac:dyDescent="0.25"/>
  <cols>
    <col min="1" max="1" width="12.5703125" style="1" bestFit="1" customWidth="1"/>
    <col min="2" max="2" width="3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9" t="s">
        <v>264</v>
      </c>
      <c r="C1" s="69"/>
      <c r="D1" s="69"/>
      <c r="E1" s="1" t="s">
        <v>341</v>
      </c>
      <c r="F1" s="31">
        <v>0</v>
      </c>
    </row>
    <row r="2" spans="1:11" x14ac:dyDescent="0.25">
      <c r="B2" s="69"/>
      <c r="C2" s="69"/>
      <c r="D2" s="69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30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MIN(F5:F50)</f>
        <v>44309</v>
      </c>
      <c r="I3" s="7">
        <f>MAX(F5:F50)</f>
        <v>44309</v>
      </c>
      <c r="J3" s="6">
        <f>WEEKNUM(I3-H3)</f>
        <v>0</v>
      </c>
    </row>
    <row r="4" spans="1:11" x14ac:dyDescent="0.25">
      <c r="A4" s="1">
        <v>1</v>
      </c>
      <c r="B4" s="1" t="s">
        <v>336</v>
      </c>
      <c r="K4" s="3"/>
    </row>
    <row r="5" spans="1:11" x14ac:dyDescent="0.25">
      <c r="C5" s="1" t="s">
        <v>1</v>
      </c>
      <c r="D5" s="1" t="s">
        <v>264</v>
      </c>
      <c r="E5" s="1">
        <v>2</v>
      </c>
      <c r="F5" s="3">
        <v>44309</v>
      </c>
    </row>
    <row r="6" spans="1:11" x14ac:dyDescent="0.25">
      <c r="F6" s="3"/>
      <c r="I6" s="4"/>
    </row>
    <row r="7" spans="1:11" x14ac:dyDescent="0.25">
      <c r="F7" s="3"/>
      <c r="I7" s="40"/>
    </row>
    <row r="8" spans="1:11" x14ac:dyDescent="0.25">
      <c r="I8" s="4"/>
    </row>
    <row r="9" spans="1:11" x14ac:dyDescent="0.25">
      <c r="F9" s="3"/>
      <c r="H9" s="4"/>
      <c r="I9" s="4"/>
      <c r="K9" s="3"/>
    </row>
    <row r="10" spans="1:11" x14ac:dyDescent="0.25">
      <c r="F10" s="3"/>
      <c r="I10" s="4"/>
    </row>
    <row r="11" spans="1:11" x14ac:dyDescent="0.25">
      <c r="F11" s="3"/>
      <c r="I11" s="4"/>
    </row>
    <row r="12" spans="1:11" x14ac:dyDescent="0.25">
      <c r="F12" s="3"/>
      <c r="I12" s="40"/>
      <c r="J12"/>
    </row>
    <row r="13" spans="1:11" x14ac:dyDescent="0.25">
      <c r="I13" s="4"/>
    </row>
    <row r="14" spans="1:11" x14ac:dyDescent="0.25">
      <c r="F14" s="3"/>
      <c r="I14" s="4"/>
    </row>
    <row r="15" spans="1:11" x14ac:dyDescent="0.25">
      <c r="F15" s="3"/>
      <c r="I15" s="4"/>
    </row>
    <row r="16" spans="1:11" x14ac:dyDescent="0.25">
      <c r="F16" s="3"/>
      <c r="I16" s="40"/>
    </row>
    <row r="17" spans="6:10" x14ac:dyDescent="0.25">
      <c r="I17" s="4"/>
    </row>
    <row r="18" spans="6:10" x14ac:dyDescent="0.25">
      <c r="F18" s="3"/>
      <c r="I18" s="4"/>
    </row>
    <row r="19" spans="6:10" x14ac:dyDescent="0.25">
      <c r="F19" s="3"/>
      <c r="I19" s="4"/>
    </row>
    <row r="20" spans="6:10" x14ac:dyDescent="0.25">
      <c r="F20" s="3"/>
      <c r="I20" s="4"/>
    </row>
    <row r="21" spans="6:10" x14ac:dyDescent="0.25">
      <c r="F21" s="3"/>
      <c r="I21" s="4"/>
    </row>
    <row r="22" spans="6:10" x14ac:dyDescent="0.25">
      <c r="F22" s="3"/>
      <c r="I22" s="40"/>
      <c r="J22"/>
    </row>
    <row r="23" spans="6:10" x14ac:dyDescent="0.25">
      <c r="I23" s="4"/>
    </row>
    <row r="24" spans="6:10" x14ac:dyDescent="0.25">
      <c r="F24" s="3"/>
      <c r="I24" s="4"/>
    </row>
    <row r="25" spans="6:10" x14ac:dyDescent="0.25">
      <c r="F25" s="3"/>
      <c r="I25" s="4"/>
    </row>
    <row r="26" spans="6:10" x14ac:dyDescent="0.25">
      <c r="F26" s="3"/>
      <c r="I26" s="4"/>
    </row>
    <row r="27" spans="6:10" x14ac:dyDescent="0.25">
      <c r="F27" s="3"/>
      <c r="I27" s="40"/>
    </row>
    <row r="28" spans="6:10" x14ac:dyDescent="0.25">
      <c r="I28" s="4"/>
    </row>
    <row r="29" spans="6:10" x14ac:dyDescent="0.25">
      <c r="F29" s="3"/>
      <c r="I29" s="4"/>
    </row>
    <row r="30" spans="6:10" x14ac:dyDescent="0.25">
      <c r="F30" s="3"/>
      <c r="I30" s="4"/>
    </row>
    <row r="31" spans="6:10" x14ac:dyDescent="0.25">
      <c r="F31" s="3"/>
      <c r="I31" s="4"/>
    </row>
    <row r="32" spans="6:10" x14ac:dyDescent="0.25">
      <c r="F32" s="3"/>
      <c r="I32" s="4"/>
    </row>
    <row r="33" spans="6:10" x14ac:dyDescent="0.25">
      <c r="F33" s="3"/>
      <c r="I33" s="4"/>
    </row>
    <row r="34" spans="6:10" x14ac:dyDescent="0.25">
      <c r="F34" s="3"/>
      <c r="I34" s="4"/>
    </row>
    <row r="35" spans="6:10" x14ac:dyDescent="0.25">
      <c r="F35" s="3"/>
      <c r="I35" s="40"/>
      <c r="J35"/>
    </row>
    <row r="36" spans="6:10" x14ac:dyDescent="0.25">
      <c r="I36" s="4"/>
    </row>
    <row r="37" spans="6:10" x14ac:dyDescent="0.25">
      <c r="F37" s="3"/>
      <c r="I37" s="4"/>
    </row>
    <row r="38" spans="6:10" x14ac:dyDescent="0.25">
      <c r="F38" s="3"/>
      <c r="I38" s="4"/>
    </row>
    <row r="39" spans="6:10" x14ac:dyDescent="0.25">
      <c r="F39" s="3"/>
      <c r="I39" s="40"/>
      <c r="J39" s="11"/>
    </row>
    <row r="40" spans="6:10" x14ac:dyDescent="0.25">
      <c r="I40" s="4"/>
    </row>
    <row r="41" spans="6:10" x14ac:dyDescent="0.25">
      <c r="F41" s="3"/>
      <c r="I41" s="4"/>
    </row>
    <row r="42" spans="6:10" x14ac:dyDescent="0.25">
      <c r="F42" s="3"/>
      <c r="I42" s="4"/>
    </row>
    <row r="43" spans="6:10" x14ac:dyDescent="0.25">
      <c r="F43" s="3"/>
      <c r="I43" s="4"/>
    </row>
    <row r="44" spans="6:10" x14ac:dyDescent="0.25">
      <c r="F44" s="3"/>
      <c r="I44" s="4"/>
    </row>
    <row r="45" spans="6:10" x14ac:dyDescent="0.25">
      <c r="F45" s="3"/>
      <c r="I45" s="4"/>
    </row>
    <row r="46" spans="6:10" x14ac:dyDescent="0.25">
      <c r="F46" s="3"/>
      <c r="I46" s="40"/>
    </row>
    <row r="47" spans="6:10" x14ac:dyDescent="0.25">
      <c r="I47" s="4"/>
    </row>
    <row r="48" spans="6:10" x14ac:dyDescent="0.25">
      <c r="F48" s="3"/>
      <c r="I48" s="40"/>
    </row>
    <row r="49" spans="1:9" x14ac:dyDescent="0.25">
      <c r="F49" s="3"/>
      <c r="I49" s="41"/>
    </row>
    <row r="50" spans="1:9" x14ac:dyDescent="0.25">
      <c r="F50" s="3"/>
      <c r="I50" s="40"/>
    </row>
    <row r="51" spans="1:9" x14ac:dyDescent="0.25">
      <c r="F51" s="3"/>
      <c r="I51" s="40"/>
    </row>
    <row r="52" spans="1:9" x14ac:dyDescent="0.25">
      <c r="A52" s="9"/>
      <c r="B52" s="9"/>
      <c r="C52" s="9"/>
      <c r="D52" s="10"/>
      <c r="E52" s="9"/>
      <c r="F52" s="15"/>
      <c r="I52" s="40"/>
    </row>
    <row r="53" spans="1:9" x14ac:dyDescent="0.25">
      <c r="I53" s="4"/>
    </row>
    <row r="54" spans="1:9" x14ac:dyDescent="0.25">
      <c r="I54" s="4"/>
    </row>
    <row r="55" spans="1:9" x14ac:dyDescent="0.25">
      <c r="I55" s="4"/>
    </row>
    <row r="56" spans="1:9" x14ac:dyDescent="0.25">
      <c r="I56" s="4"/>
    </row>
    <row r="57" spans="1:9" x14ac:dyDescent="0.25">
      <c r="I57" s="4"/>
    </row>
    <row r="58" spans="1:9" x14ac:dyDescent="0.25">
      <c r="I58" s="4"/>
    </row>
    <row r="59" spans="1:9" x14ac:dyDescent="0.25">
      <c r="I59" s="4"/>
    </row>
  </sheetData>
  <mergeCells count="1">
    <mergeCell ref="B1:D2"/>
  </mergeCells>
  <conditionalFormatting sqref="G1:G49 G51:G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{D777842C-6531-4A22-87DC-2FE965837576}</x14:id>
        </ext>
      </extLst>
    </cfRule>
  </conditionalFormatting>
  <conditionalFormatting sqref="E1:E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{AE47453F-F8C7-4CB3-87B3-A8F156A707C7}</x14:id>
        </ext>
      </extLst>
    </cfRule>
  </conditionalFormatting>
  <conditionalFormatting sqref="A4:F5">
    <cfRule type="expression" dxfId="85" priority="1">
      <formula>$F4&lt;&gt;""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77842C-6531-4A22-87DC-2FE9658375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G1:G49 G51:G1048576</xm:sqref>
        </x14:conditionalFormatting>
        <x14:conditionalFormatting xmlns:xm="http://schemas.microsoft.com/office/excel/2006/main">
          <x14:cfRule type="dataBar" id="{AE47453F-F8C7-4CB3-87B3-A8F156A707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E668-0828-4169-8B05-53F6C66ADF80}">
  <dimension ref="A1:K52"/>
  <sheetViews>
    <sheetView zoomScaleNormal="100" workbookViewId="0">
      <selection activeCell="E6" sqref="E6"/>
    </sheetView>
  </sheetViews>
  <sheetFormatPr defaultRowHeight="15" x14ac:dyDescent="0.25"/>
  <cols>
    <col min="1" max="1" width="12.5703125" style="1" bestFit="1" customWidth="1"/>
    <col min="2" max="2" width="26.28515625" style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35.140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9" t="s">
        <v>326</v>
      </c>
      <c r="C1" s="69"/>
      <c r="D1" s="69"/>
    </row>
    <row r="2" spans="1:11" x14ac:dyDescent="0.25">
      <c r="B2" s="69"/>
      <c r="C2" s="69"/>
      <c r="D2" s="69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27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MIN(F4:F50)</f>
        <v>44305</v>
      </c>
      <c r="I3" s="7">
        <f>MAX(F4:F50)</f>
        <v>44305</v>
      </c>
      <c r="J3" s="6">
        <f>WEEKNUM(I3-H3)</f>
        <v>0</v>
      </c>
    </row>
    <row r="4" spans="1:11" x14ac:dyDescent="0.25">
      <c r="A4" s="1">
        <v>1</v>
      </c>
      <c r="B4" s="28" t="s">
        <v>280</v>
      </c>
      <c r="F4" s="3">
        <v>44305</v>
      </c>
      <c r="G4" s="1" t="s">
        <v>325</v>
      </c>
      <c r="K4" s="3"/>
    </row>
    <row r="5" spans="1:11" x14ac:dyDescent="0.25">
      <c r="B5" s="28"/>
      <c r="C5" s="1" t="s">
        <v>1</v>
      </c>
      <c r="D5" s="1" t="s">
        <v>327</v>
      </c>
      <c r="E5" s="1">
        <v>7</v>
      </c>
      <c r="F5" s="3"/>
      <c r="I5"/>
    </row>
    <row r="6" spans="1:11" x14ac:dyDescent="0.25">
      <c r="B6" s="28"/>
      <c r="C6" s="1" t="s">
        <v>2</v>
      </c>
      <c r="D6" s="1" t="s">
        <v>328</v>
      </c>
      <c r="E6" s="1">
        <v>4</v>
      </c>
      <c r="F6" s="3"/>
      <c r="I6"/>
    </row>
    <row r="7" spans="1:11" x14ac:dyDescent="0.25">
      <c r="B7" s="28"/>
      <c r="C7" s="1" t="s">
        <v>3</v>
      </c>
      <c r="D7" s="1" t="s">
        <v>329</v>
      </c>
      <c r="E7" s="1">
        <v>4</v>
      </c>
      <c r="F7" s="3"/>
      <c r="I7"/>
    </row>
    <row r="8" spans="1:11" x14ac:dyDescent="0.25">
      <c r="B8" s="28"/>
      <c r="C8" s="1" t="s">
        <v>15</v>
      </c>
      <c r="D8" s="1" t="s">
        <v>330</v>
      </c>
      <c r="E8" s="1">
        <v>5</v>
      </c>
      <c r="I8"/>
    </row>
    <row r="9" spans="1:11" x14ac:dyDescent="0.25">
      <c r="B9" s="28"/>
      <c r="C9" s="1" t="s">
        <v>25</v>
      </c>
      <c r="D9" s="1" t="s">
        <v>331</v>
      </c>
      <c r="E9" s="1">
        <v>2</v>
      </c>
      <c r="I9"/>
      <c r="K9" s="3"/>
    </row>
    <row r="10" spans="1:11" x14ac:dyDescent="0.25">
      <c r="B10" s="28"/>
      <c r="C10" s="1" t="s">
        <v>35</v>
      </c>
      <c r="D10" s="1" t="s">
        <v>332</v>
      </c>
      <c r="E10" s="1">
        <v>4</v>
      </c>
      <c r="F10" s="3"/>
      <c r="I10"/>
    </row>
    <row r="11" spans="1:11" x14ac:dyDescent="0.25">
      <c r="B11" s="28"/>
      <c r="F11" s="3"/>
      <c r="I11"/>
      <c r="J11"/>
    </row>
    <row r="12" spans="1:11" x14ac:dyDescent="0.25">
      <c r="B12" s="28"/>
      <c r="E12" s="1">
        <f>SUM(Table261011[[#All],[Theretical hours]])</f>
        <v>26</v>
      </c>
      <c r="F12" s="3"/>
      <c r="H12" s="4"/>
      <c r="I12"/>
    </row>
    <row r="13" spans="1:11" x14ac:dyDescent="0.25">
      <c r="B13" s="28"/>
      <c r="F13" s="3"/>
      <c r="I13"/>
    </row>
    <row r="14" spans="1:11" x14ac:dyDescent="0.25">
      <c r="B14" s="28"/>
      <c r="F14" s="3"/>
      <c r="I14"/>
    </row>
    <row r="15" spans="1:11" x14ac:dyDescent="0.25">
      <c r="B15" s="28"/>
      <c r="F15" s="3"/>
      <c r="I15"/>
    </row>
    <row r="16" spans="1:11" x14ac:dyDescent="0.25">
      <c r="B16" s="28"/>
      <c r="F16" s="3"/>
      <c r="I16"/>
    </row>
    <row r="17" spans="2:10" x14ac:dyDescent="0.25">
      <c r="B17" s="28"/>
      <c r="F17" s="3"/>
      <c r="I17"/>
    </row>
    <row r="18" spans="2:10" x14ac:dyDescent="0.25">
      <c r="B18" s="28"/>
      <c r="F18" s="3"/>
      <c r="I18"/>
    </row>
    <row r="19" spans="2:10" x14ac:dyDescent="0.25">
      <c r="B19" s="28"/>
      <c r="I19"/>
    </row>
    <row r="20" spans="2:10" x14ac:dyDescent="0.25">
      <c r="B20" s="28"/>
      <c r="F20" s="3"/>
      <c r="I20"/>
      <c r="J20"/>
    </row>
    <row r="21" spans="2:10" x14ac:dyDescent="0.25">
      <c r="B21" s="28"/>
      <c r="F21" s="3"/>
      <c r="I21"/>
    </row>
    <row r="22" spans="2:10" x14ac:dyDescent="0.25">
      <c r="B22" s="28"/>
      <c r="F22" s="3"/>
      <c r="I22"/>
    </row>
    <row r="23" spans="2:10" x14ac:dyDescent="0.25">
      <c r="B23" s="28"/>
      <c r="F23" s="3"/>
      <c r="I23"/>
    </row>
    <row r="24" spans="2:10" x14ac:dyDescent="0.25">
      <c r="B24" s="28"/>
      <c r="F24" s="3"/>
      <c r="I24"/>
    </row>
    <row r="25" spans="2:10" x14ac:dyDescent="0.25">
      <c r="B25" s="28"/>
      <c r="F25" s="3"/>
      <c r="I25"/>
    </row>
    <row r="26" spans="2:10" x14ac:dyDescent="0.25">
      <c r="B26" s="28"/>
      <c r="I26"/>
    </row>
    <row r="27" spans="2:10" x14ac:dyDescent="0.25">
      <c r="B27" s="28"/>
      <c r="F27" s="3"/>
      <c r="I27"/>
    </row>
    <row r="28" spans="2:10" x14ac:dyDescent="0.25">
      <c r="B28" s="28"/>
      <c r="F28" s="3"/>
      <c r="I28"/>
    </row>
    <row r="29" spans="2:10" x14ac:dyDescent="0.25">
      <c r="B29" s="28"/>
      <c r="F29" s="3"/>
      <c r="I29"/>
    </row>
    <row r="30" spans="2:10" x14ac:dyDescent="0.25">
      <c r="B30" s="28"/>
      <c r="F30" s="3"/>
      <c r="I30"/>
    </row>
    <row r="31" spans="2:10" x14ac:dyDescent="0.25">
      <c r="B31" s="28"/>
      <c r="I31"/>
    </row>
    <row r="32" spans="2:10" x14ac:dyDescent="0.25">
      <c r="B32" s="28"/>
      <c r="F32" s="3"/>
      <c r="I32"/>
    </row>
    <row r="33" spans="2:10" x14ac:dyDescent="0.25">
      <c r="B33" s="28"/>
      <c r="F33" s="3"/>
      <c r="I33"/>
    </row>
    <row r="34" spans="2:10" x14ac:dyDescent="0.25">
      <c r="B34" s="28"/>
      <c r="F34" s="3"/>
      <c r="I34"/>
      <c r="J34"/>
    </row>
    <row r="35" spans="2:10" x14ac:dyDescent="0.25">
      <c r="B35" s="28"/>
      <c r="F35" s="3"/>
      <c r="I35"/>
    </row>
    <row r="36" spans="2:10" x14ac:dyDescent="0.25">
      <c r="B36" s="28"/>
      <c r="I36"/>
    </row>
    <row r="37" spans="2:10" x14ac:dyDescent="0.25">
      <c r="B37" s="28"/>
      <c r="F37" s="3"/>
      <c r="I37"/>
    </row>
    <row r="38" spans="2:10" x14ac:dyDescent="0.25">
      <c r="B38" s="28"/>
      <c r="F38" s="3"/>
      <c r="I38"/>
    </row>
    <row r="39" spans="2:10" x14ac:dyDescent="0.25">
      <c r="B39" s="28"/>
      <c r="F39" s="3"/>
      <c r="I39"/>
    </row>
    <row r="40" spans="2:10" x14ac:dyDescent="0.25">
      <c r="B40" s="28"/>
      <c r="F40" s="3"/>
      <c r="I40"/>
    </row>
    <row r="41" spans="2:10" x14ac:dyDescent="0.25">
      <c r="B41" s="28"/>
      <c r="F41" s="3"/>
      <c r="I41"/>
    </row>
    <row r="42" spans="2:10" x14ac:dyDescent="0.25">
      <c r="B42" s="28"/>
      <c r="I42"/>
    </row>
    <row r="43" spans="2:10" x14ac:dyDescent="0.25">
      <c r="F43" s="3"/>
      <c r="I43"/>
    </row>
    <row r="44" spans="2:10" x14ac:dyDescent="0.25">
      <c r="F44" s="3"/>
      <c r="I44"/>
    </row>
    <row r="45" spans="2:10" x14ac:dyDescent="0.25">
      <c r="F45" s="3"/>
      <c r="I45"/>
    </row>
    <row r="46" spans="2:10" x14ac:dyDescent="0.25">
      <c r="F46" s="3"/>
      <c r="I46"/>
    </row>
    <row r="47" spans="2:10" x14ac:dyDescent="0.25">
      <c r="I47"/>
    </row>
    <row r="48" spans="2:10" x14ac:dyDescent="0.25">
      <c r="F48" s="3"/>
    </row>
    <row r="49" spans="1:6" x14ac:dyDescent="0.25">
      <c r="F49" s="3"/>
    </row>
    <row r="50" spans="1:6" x14ac:dyDescent="0.25">
      <c r="F50" s="3"/>
    </row>
    <row r="51" spans="1:6" x14ac:dyDescent="0.25">
      <c r="F51" s="3"/>
    </row>
    <row r="52" spans="1:6" x14ac:dyDescent="0.25">
      <c r="A52" s="9"/>
      <c r="B52" s="9"/>
      <c r="C52" s="9"/>
      <c r="D52" s="10"/>
      <c r="E52" s="9"/>
      <c r="F52" s="15"/>
    </row>
  </sheetData>
  <mergeCells count="1">
    <mergeCell ref="B1:D2"/>
  </mergeCells>
  <conditionalFormatting sqref="G50:G1048576 G1:G4 G6 H5 G15:G48 G11:G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{1A1723EE-6E94-4347-B92E-44A217328974}</x14:id>
        </ext>
      </extLst>
    </cfRule>
  </conditionalFormatting>
  <conditionalFormatting sqref="A17:B17 E17:F17 A18:F22 A23:B25 D23:F25 A26:F37 A38:B41 D38:F41 A42:F46 A4:F16">
    <cfRule type="expression" dxfId="76" priority="1">
      <formula>$F4&lt;&gt;""</formula>
    </cfRule>
  </conditionalFormatting>
  <conditionalFormatting sqref="C17:D17">
    <cfRule type="expression" dxfId="75" priority="4">
      <formula>#REF!&lt;&gt;""</formula>
    </cfRule>
  </conditionalFormatting>
  <conditionalFormatting sqref="C23:C24">
    <cfRule type="expression" dxfId="74" priority="5">
      <formula>$F24&lt;&gt;""</formula>
    </cfRule>
  </conditionalFormatting>
  <conditionalFormatting sqref="C38:C39">
    <cfRule type="expression" dxfId="73" priority="6">
      <formula>$F40&lt;&gt;""</formula>
    </cfRule>
  </conditionalFormatting>
  <conditionalFormatting sqref="E4:E46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{0DCF3568-FCA0-451E-9CB2-0C8AD64E17E1}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1723EE-6E94-4347-B92E-44A2173289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G50:G1048576 G1:G4 G6 H5 G15:G48 G11:G13</xm:sqref>
        </x14:conditionalFormatting>
        <x14:conditionalFormatting xmlns:xm="http://schemas.microsoft.com/office/excel/2006/main">
          <x14:cfRule type="dataBar" id="{0DCF3568-FCA0-451E-9CB2-0C8AD64E17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E4:E46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D1AF-8CEC-4B76-A5D5-67A65911C0B3}">
  <dimension ref="A1:K54"/>
  <sheetViews>
    <sheetView workbookViewId="0">
      <selection activeCell="I12" sqref="I12"/>
    </sheetView>
  </sheetViews>
  <sheetFormatPr defaultRowHeight="15" x14ac:dyDescent="0.25"/>
  <cols>
    <col min="1" max="1" width="12.5703125" style="1" bestFit="1" customWidth="1"/>
    <col min="2" max="2" width="3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9" t="s">
        <v>62</v>
      </c>
      <c r="C1" s="69"/>
      <c r="D1" s="69"/>
      <c r="E1" s="5" t="s">
        <v>59</v>
      </c>
    </row>
    <row r="2" spans="1:11" x14ac:dyDescent="0.25">
      <c r="B2" s="69"/>
      <c r="C2" s="69"/>
      <c r="D2" s="69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13" t="s">
        <v>12</v>
      </c>
      <c r="B3" s="1" t="s">
        <v>130</v>
      </c>
      <c r="C3" s="1" t="s">
        <v>13</v>
      </c>
      <c r="D3" s="1" t="s">
        <v>131</v>
      </c>
      <c r="E3" s="1" t="s">
        <v>132</v>
      </c>
      <c r="F3" s="1" t="s">
        <v>340</v>
      </c>
      <c r="H3" s="7">
        <f>MIN(F4:F52)</f>
        <v>44209</v>
      </c>
      <c r="I3" s="7">
        <f>MAX(F4:F52)</f>
        <v>44266</v>
      </c>
      <c r="J3" s="6">
        <f>WEEKNUM(I3-H3)</f>
        <v>9</v>
      </c>
    </row>
    <row r="4" spans="1:11" x14ac:dyDescent="0.25">
      <c r="A4" s="1">
        <v>1</v>
      </c>
      <c r="B4" s="1" t="s">
        <v>60</v>
      </c>
      <c r="C4" s="1" t="s">
        <v>1</v>
      </c>
      <c r="D4" s="1" t="s">
        <v>70</v>
      </c>
      <c r="E4" s="1">
        <v>5</v>
      </c>
      <c r="F4" s="3">
        <v>44209</v>
      </c>
      <c r="H4" s="1">
        <f>8*7</f>
        <v>56</v>
      </c>
      <c r="I4" s="3">
        <f>H3+H4</f>
        <v>44265</v>
      </c>
      <c r="J4" s="1" t="s">
        <v>247</v>
      </c>
      <c r="K4" s="3"/>
    </row>
    <row r="5" spans="1:11" x14ac:dyDescent="0.25">
      <c r="C5" s="1" t="s">
        <v>2</v>
      </c>
      <c r="D5" s="1" t="s">
        <v>73</v>
      </c>
      <c r="E5" s="1">
        <v>5</v>
      </c>
      <c r="F5" s="3">
        <v>44210</v>
      </c>
    </row>
    <row r="6" spans="1:11" x14ac:dyDescent="0.25">
      <c r="C6" s="1" t="s">
        <v>3</v>
      </c>
      <c r="D6" s="1" t="s">
        <v>72</v>
      </c>
      <c r="E6" s="1">
        <v>4</v>
      </c>
      <c r="F6" s="3">
        <v>44210</v>
      </c>
    </row>
    <row r="7" spans="1:11" x14ac:dyDescent="0.25">
      <c r="C7" s="1" t="s">
        <v>15</v>
      </c>
      <c r="D7" s="1" t="s">
        <v>71</v>
      </c>
      <c r="E7" s="1">
        <v>6</v>
      </c>
      <c r="F7" s="3">
        <v>44211</v>
      </c>
      <c r="G7" s="1">
        <f>SUM(E4:E7)</f>
        <v>20</v>
      </c>
      <c r="H7" s="1" t="s">
        <v>48</v>
      </c>
    </row>
    <row r="8" spans="1:11" x14ac:dyDescent="0.25">
      <c r="A8" s="1">
        <v>2</v>
      </c>
      <c r="B8" s="1" t="s">
        <v>61</v>
      </c>
    </row>
    <row r="9" spans="1:11" x14ac:dyDescent="0.25">
      <c r="C9" s="1" t="s">
        <v>1</v>
      </c>
      <c r="D9" s="1" t="s">
        <v>74</v>
      </c>
      <c r="E9" s="1">
        <v>25</v>
      </c>
      <c r="F9" s="3">
        <v>44221</v>
      </c>
      <c r="H9" s="4"/>
      <c r="K9" s="3"/>
    </row>
    <row r="10" spans="1:11" x14ac:dyDescent="0.25">
      <c r="C10" s="1" t="s">
        <v>2</v>
      </c>
      <c r="D10" s="1" t="s">
        <v>75</v>
      </c>
      <c r="E10" s="1">
        <v>12</v>
      </c>
      <c r="F10" s="3">
        <v>44224</v>
      </c>
    </row>
    <row r="11" spans="1:11" x14ac:dyDescent="0.25">
      <c r="C11" s="1" t="s">
        <v>3</v>
      </c>
      <c r="D11" s="1" t="s">
        <v>76</v>
      </c>
      <c r="E11" s="1">
        <v>10</v>
      </c>
      <c r="F11" s="3">
        <v>44231</v>
      </c>
      <c r="H11" s="1" t="s">
        <v>249</v>
      </c>
    </row>
    <row r="12" spans="1:11" x14ac:dyDescent="0.25">
      <c r="C12" s="1" t="s">
        <v>15</v>
      </c>
      <c r="D12" s="1" t="s">
        <v>77</v>
      </c>
      <c r="E12" s="1">
        <v>11</v>
      </c>
      <c r="F12" s="3">
        <v>44236</v>
      </c>
      <c r="G12" s="1">
        <f>SUM(E9:E12)</f>
        <v>58</v>
      </c>
      <c r="H12" s="1" t="s">
        <v>48</v>
      </c>
      <c r="I12" s="12" t="s">
        <v>250</v>
      </c>
    </row>
    <row r="13" spans="1:11" x14ac:dyDescent="0.25">
      <c r="A13" s="1">
        <v>3</v>
      </c>
      <c r="B13" s="1" t="s">
        <v>63</v>
      </c>
    </row>
    <row r="14" spans="1:11" x14ac:dyDescent="0.25">
      <c r="C14" s="1" t="s">
        <v>1</v>
      </c>
      <c r="D14" s="1" t="s">
        <v>1</v>
      </c>
      <c r="E14" s="1">
        <v>2</v>
      </c>
      <c r="F14" s="3">
        <v>44237</v>
      </c>
      <c r="H14" s="1" t="s">
        <v>251</v>
      </c>
    </row>
    <row r="15" spans="1:11" x14ac:dyDescent="0.25">
      <c r="C15" s="1" t="s">
        <v>2</v>
      </c>
      <c r="D15" s="1" t="s">
        <v>2</v>
      </c>
      <c r="E15" s="1">
        <v>1</v>
      </c>
      <c r="F15" s="3">
        <v>44240</v>
      </c>
      <c r="G15" s="25" t="s">
        <v>252</v>
      </c>
      <c r="H15" s="25" t="s">
        <v>276</v>
      </c>
    </row>
    <row r="16" spans="1:11" x14ac:dyDescent="0.25">
      <c r="C16" s="1" t="s">
        <v>3</v>
      </c>
      <c r="D16" s="1" t="s">
        <v>3</v>
      </c>
      <c r="E16" s="1">
        <v>11</v>
      </c>
      <c r="F16" s="3">
        <v>44266</v>
      </c>
    </row>
    <row r="17" spans="1:9" x14ac:dyDescent="0.25">
      <c r="C17" s="1" t="s">
        <v>15</v>
      </c>
      <c r="D17" s="1" t="s">
        <v>15</v>
      </c>
      <c r="E17" s="1">
        <v>6</v>
      </c>
      <c r="G17" s="1">
        <f>SUM(E14:E17)</f>
        <v>20</v>
      </c>
      <c r="H17" s="1" t="s">
        <v>48</v>
      </c>
    </row>
    <row r="18" spans="1:9" x14ac:dyDescent="0.25">
      <c r="A18" s="1">
        <v>4</v>
      </c>
      <c r="B18" s="1" t="s">
        <v>43</v>
      </c>
    </row>
    <row r="19" spans="1:9" x14ac:dyDescent="0.25">
      <c r="C19" s="1" t="s">
        <v>1</v>
      </c>
      <c r="D19" s="1" t="s">
        <v>1</v>
      </c>
      <c r="E19" s="1">
        <v>20</v>
      </c>
    </row>
    <row r="20" spans="1:9" x14ac:dyDescent="0.25">
      <c r="C20" s="1" t="s">
        <v>2</v>
      </c>
      <c r="D20" s="1" t="s">
        <v>2</v>
      </c>
      <c r="E20" s="1">
        <v>17</v>
      </c>
    </row>
    <row r="21" spans="1:9" x14ac:dyDescent="0.25">
      <c r="C21" s="1" t="s">
        <v>3</v>
      </c>
      <c r="D21" s="1" t="s">
        <v>3</v>
      </c>
      <c r="E21" s="1">
        <v>13</v>
      </c>
    </row>
    <row r="22" spans="1:9" x14ac:dyDescent="0.25">
      <c r="C22" s="1" t="s">
        <v>15</v>
      </c>
      <c r="D22" s="1" t="s">
        <v>15</v>
      </c>
      <c r="E22" s="1">
        <v>6</v>
      </c>
      <c r="G22" s="1">
        <f>SUM(E19:E22)</f>
        <v>56</v>
      </c>
      <c r="H22" s="1" t="s">
        <v>48</v>
      </c>
    </row>
    <row r="23" spans="1:9" x14ac:dyDescent="0.25">
      <c r="A23" s="1">
        <v>5</v>
      </c>
      <c r="B23" s="1" t="s">
        <v>64</v>
      </c>
    </row>
    <row r="24" spans="1:9" x14ac:dyDescent="0.25">
      <c r="C24" s="1" t="s">
        <v>1</v>
      </c>
      <c r="D24" s="1" t="s">
        <v>78</v>
      </c>
      <c r="E24" s="1">
        <v>2</v>
      </c>
    </row>
    <row r="25" spans="1:9" x14ac:dyDescent="0.25">
      <c r="C25" s="1" t="s">
        <v>2</v>
      </c>
      <c r="D25" s="1" t="s">
        <v>79</v>
      </c>
      <c r="E25" s="1">
        <v>3</v>
      </c>
    </row>
    <row r="26" spans="1:9" x14ac:dyDescent="0.25">
      <c r="C26" s="1" t="s">
        <v>3</v>
      </c>
      <c r="D26" s="1" t="s">
        <v>80</v>
      </c>
      <c r="E26" s="1">
        <v>1</v>
      </c>
    </row>
    <row r="27" spans="1:9" x14ac:dyDescent="0.25">
      <c r="C27" s="1" t="s">
        <v>15</v>
      </c>
      <c r="D27" s="1" t="s">
        <v>81</v>
      </c>
      <c r="E27" s="1">
        <v>3</v>
      </c>
      <c r="G27" s="1">
        <f>SUM(E24:E27)</f>
        <v>9</v>
      </c>
      <c r="H27" s="1" t="s">
        <v>48</v>
      </c>
      <c r="I27" s="1" t="s">
        <v>240</v>
      </c>
    </row>
    <row r="28" spans="1:9" x14ac:dyDescent="0.25">
      <c r="A28" s="1">
        <v>6</v>
      </c>
      <c r="B28" s="1" t="s">
        <v>65</v>
      </c>
    </row>
    <row r="29" spans="1:9" x14ac:dyDescent="0.25">
      <c r="C29" s="1" t="s">
        <v>1</v>
      </c>
      <c r="D29" s="1" t="s">
        <v>82</v>
      </c>
      <c r="E29" s="1">
        <v>18</v>
      </c>
    </row>
    <row r="30" spans="1:9" x14ac:dyDescent="0.25">
      <c r="C30" s="1" t="s">
        <v>2</v>
      </c>
      <c r="D30" s="1" t="s">
        <v>83</v>
      </c>
      <c r="E30" s="1">
        <v>11</v>
      </c>
    </row>
    <row r="31" spans="1:9" x14ac:dyDescent="0.25">
      <c r="C31" s="1" t="s">
        <v>3</v>
      </c>
      <c r="D31" s="1" t="s">
        <v>84</v>
      </c>
      <c r="E31" s="1">
        <v>12</v>
      </c>
    </row>
    <row r="32" spans="1:9" x14ac:dyDescent="0.25">
      <c r="C32" s="1" t="s">
        <v>15</v>
      </c>
      <c r="D32" s="1" t="s">
        <v>85</v>
      </c>
      <c r="E32" s="1">
        <v>14</v>
      </c>
      <c r="G32" s="1">
        <f>SUM(E29:E32)</f>
        <v>55</v>
      </c>
      <c r="H32" s="1" t="s">
        <v>48</v>
      </c>
    </row>
    <row r="33" spans="1:8" x14ac:dyDescent="0.25">
      <c r="A33" s="1">
        <v>7</v>
      </c>
      <c r="B33" s="1" t="s">
        <v>66</v>
      </c>
    </row>
    <row r="34" spans="1:8" x14ac:dyDescent="0.25">
      <c r="C34" s="1" t="s">
        <v>1</v>
      </c>
      <c r="D34" s="1" t="s">
        <v>86</v>
      </c>
      <c r="E34" s="1">
        <v>12</v>
      </c>
    </row>
    <row r="35" spans="1:8" x14ac:dyDescent="0.25">
      <c r="C35" s="1" t="s">
        <v>2</v>
      </c>
      <c r="D35" s="1" t="s">
        <v>87</v>
      </c>
      <c r="E35" s="1">
        <v>11</v>
      </c>
    </row>
    <row r="36" spans="1:8" x14ac:dyDescent="0.25">
      <c r="C36" s="1" t="s">
        <v>3</v>
      </c>
      <c r="D36" s="1" t="s">
        <v>88</v>
      </c>
      <c r="E36" s="1">
        <v>13</v>
      </c>
    </row>
    <row r="37" spans="1:8" x14ac:dyDescent="0.25">
      <c r="C37" s="1" t="s">
        <v>15</v>
      </c>
      <c r="D37" s="1" t="s">
        <v>89</v>
      </c>
      <c r="E37" s="1">
        <v>17</v>
      </c>
      <c r="G37" s="1">
        <f>SUM(E34:E37)</f>
        <v>53</v>
      </c>
      <c r="H37" s="1" t="s">
        <v>48</v>
      </c>
    </row>
    <row r="38" spans="1:8" x14ac:dyDescent="0.25">
      <c r="A38" s="1">
        <v>8</v>
      </c>
      <c r="B38" s="1" t="s">
        <v>68</v>
      </c>
    </row>
    <row r="39" spans="1:8" x14ac:dyDescent="0.25">
      <c r="C39" s="1" t="s">
        <v>1</v>
      </c>
      <c r="D39" s="1" t="s">
        <v>90</v>
      </c>
      <c r="E39" s="1">
        <v>2</v>
      </c>
    </row>
    <row r="40" spans="1:8" x14ac:dyDescent="0.25">
      <c r="C40" s="1" t="s">
        <v>2</v>
      </c>
      <c r="D40" s="1" t="s">
        <v>91</v>
      </c>
      <c r="E40" s="1">
        <v>2</v>
      </c>
    </row>
    <row r="41" spans="1:8" x14ac:dyDescent="0.25">
      <c r="C41" s="1" t="s">
        <v>3</v>
      </c>
      <c r="D41" s="1" t="s">
        <v>92</v>
      </c>
      <c r="E41" s="1">
        <v>1</v>
      </c>
    </row>
    <row r="42" spans="1:8" x14ac:dyDescent="0.25">
      <c r="C42" s="1" t="s">
        <v>15</v>
      </c>
      <c r="D42" s="1" t="s">
        <v>93</v>
      </c>
      <c r="E42" s="1">
        <v>4</v>
      </c>
      <c r="G42" s="1">
        <f>SUM(E39:E42)</f>
        <v>9</v>
      </c>
      <c r="H42" s="1" t="s">
        <v>48</v>
      </c>
    </row>
    <row r="43" spans="1:8" x14ac:dyDescent="0.25">
      <c r="A43" s="1">
        <v>9</v>
      </c>
      <c r="B43" s="1" t="s">
        <v>67</v>
      </c>
    </row>
    <row r="44" spans="1:8" x14ac:dyDescent="0.25">
      <c r="C44" s="1" t="s">
        <v>1</v>
      </c>
      <c r="D44" s="1" t="s">
        <v>94</v>
      </c>
      <c r="E44" s="1">
        <v>3</v>
      </c>
    </row>
    <row r="45" spans="1:8" x14ac:dyDescent="0.25">
      <c r="C45" s="1" t="s">
        <v>2</v>
      </c>
      <c r="D45" s="1" t="s">
        <v>95</v>
      </c>
      <c r="E45" s="1">
        <v>3</v>
      </c>
    </row>
    <row r="46" spans="1:8" x14ac:dyDescent="0.25">
      <c r="C46" s="1" t="s">
        <v>3</v>
      </c>
      <c r="D46" s="1" t="s">
        <v>96</v>
      </c>
      <c r="E46" s="1">
        <v>4</v>
      </c>
      <c r="G46" s="1">
        <f>SUM(E44:E47)</f>
        <v>12</v>
      </c>
      <c r="H46" s="1" t="s">
        <v>48</v>
      </c>
    </row>
    <row r="47" spans="1:8" x14ac:dyDescent="0.25">
      <c r="C47" s="1" t="s">
        <v>15</v>
      </c>
      <c r="D47" s="1" t="s">
        <v>97</v>
      </c>
      <c r="E47" s="1">
        <v>2</v>
      </c>
    </row>
    <row r="48" spans="1:8" x14ac:dyDescent="0.25">
      <c r="A48" s="1">
        <v>10</v>
      </c>
      <c r="B48" s="1" t="s">
        <v>69</v>
      </c>
    </row>
    <row r="49" spans="3:8" x14ac:dyDescent="0.25">
      <c r="C49" s="1" t="s">
        <v>1</v>
      </c>
      <c r="D49" s="1" t="s">
        <v>98</v>
      </c>
      <c r="E49" s="1">
        <v>2</v>
      </c>
    </row>
    <row r="50" spans="3:8" x14ac:dyDescent="0.25">
      <c r="C50" s="1" t="s">
        <v>2</v>
      </c>
      <c r="D50" s="1" t="s">
        <v>99</v>
      </c>
      <c r="E50" s="1">
        <v>2</v>
      </c>
      <c r="G50" s="1">
        <f>SUM(E49:E52)</f>
        <v>6</v>
      </c>
      <c r="H50" s="1" t="s">
        <v>48</v>
      </c>
    </row>
    <row r="51" spans="3:8" x14ac:dyDescent="0.25">
      <c r="C51" s="1" t="s">
        <v>3</v>
      </c>
      <c r="D51" s="1" t="s">
        <v>100</v>
      </c>
      <c r="E51" s="1">
        <v>1</v>
      </c>
    </row>
    <row r="52" spans="3:8" x14ac:dyDescent="0.25">
      <c r="C52" s="1" t="s">
        <v>15</v>
      </c>
      <c r="D52" s="1" t="s">
        <v>101</v>
      </c>
      <c r="E52" s="1">
        <v>1</v>
      </c>
    </row>
    <row r="53" spans="3:8" x14ac:dyDescent="0.25">
      <c r="D53" s="1" t="s">
        <v>238</v>
      </c>
      <c r="F53" s="1" t="s">
        <v>55</v>
      </c>
      <c r="G53" s="1">
        <f>SUM(G4:G50)</f>
        <v>298</v>
      </c>
    </row>
    <row r="54" spans="3:8" x14ac:dyDescent="0.25">
      <c r="C54" s="1">
        <v>40</v>
      </c>
      <c r="D54" s="1" t="s">
        <v>56</v>
      </c>
    </row>
  </sheetData>
  <mergeCells count="1">
    <mergeCell ref="B1:D2"/>
  </mergeCells>
  <phoneticPr fontId="1" type="noConversion"/>
  <conditionalFormatting sqref="G56:G1048576 G1:G10 G12:G15 G17:G54 H1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{8DD488F1-3754-4542-95F3-9272D478C2FA}</x14:id>
        </ext>
      </extLst>
    </cfRule>
  </conditionalFormatting>
  <conditionalFormatting sqref="E53:E1048576 E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{8E6C009D-CCE3-425B-A298-575C0D86643F}</x14:id>
        </ext>
      </extLst>
    </cfRule>
  </conditionalFormatting>
  <conditionalFormatting sqref="E3:E5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{49D1F0A8-A2FF-4ABA-BFCC-21A888EB912E}</x14:id>
        </ext>
      </extLst>
    </cfRule>
  </conditionalFormatting>
  <conditionalFormatting sqref="A4:F51">
    <cfRule type="expression" dxfId="64" priority="6">
      <formula>$F4&lt;&gt;""</formula>
    </cfRule>
  </conditionalFormatting>
  <conditionalFormatting sqref="E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{84BA2C59-896E-4C91-A761-2D67472A05A0}</x14:id>
        </ext>
      </extLst>
    </cfRule>
  </conditionalFormatting>
  <hyperlinks>
    <hyperlink ref="E1" r:id="rId1" xr:uid="{80D79F91-E2D9-4E1C-86F2-29464198C219}"/>
  </hyperlinks>
  <pageMargins left="0.7" right="0.7" top="0.75" bottom="0.75" header="0.3" footer="0.3"/>
  <pageSetup orientation="portrait" horizontalDpi="0" verticalDpi="0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488F1-3754-4542-95F3-9272D478C2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G56:G1048576 G1:G10 G12:G15 G17:G54 H11</xm:sqref>
        </x14:conditionalFormatting>
        <x14:conditionalFormatting xmlns:xm="http://schemas.microsoft.com/office/excel/2006/main">
          <x14:cfRule type="dataBar" id="{8E6C009D-CCE3-425B-A298-575C0D8664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E53:E1048576 E2</xm:sqref>
        </x14:conditionalFormatting>
        <x14:conditionalFormatting xmlns:xm="http://schemas.microsoft.com/office/excel/2006/main">
          <x14:cfRule type="dataBar" id="{49D1F0A8-A2FF-4ABA-BFCC-21A888EB91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E3:E52</xm:sqref>
        </x14:conditionalFormatting>
        <x14:conditionalFormatting xmlns:xm="http://schemas.microsoft.com/office/excel/2006/main">
          <x14:cfRule type="dataBar" id="{84BA2C59-896E-4C91-A761-2D67472A05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3269-7ACF-4812-9C0A-9025FE4651A5}">
  <dimension ref="A1:K53"/>
  <sheetViews>
    <sheetView workbookViewId="0">
      <selection activeCell="F4" sqref="F4"/>
    </sheetView>
  </sheetViews>
  <sheetFormatPr defaultRowHeight="15" x14ac:dyDescent="0.25"/>
  <cols>
    <col min="1" max="1" width="12.5703125" style="1" bestFit="1" customWidth="1"/>
    <col min="2" max="2" width="3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45.570312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9" t="s">
        <v>263</v>
      </c>
      <c r="C1" s="69"/>
      <c r="D1" s="69"/>
      <c r="E1" s="70"/>
      <c r="F1" s="70"/>
      <c r="G1" s="70"/>
      <c r="H1" s="70"/>
    </row>
    <row r="2" spans="1:11" x14ac:dyDescent="0.25">
      <c r="B2" s="69"/>
      <c r="C2" s="69"/>
      <c r="D2" s="69"/>
      <c r="E2" s="12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23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MIN(F4:F50)</f>
        <v>44238</v>
      </c>
      <c r="I3" s="7">
        <f>MAX(F4:F50)</f>
        <v>44245</v>
      </c>
      <c r="J3" s="6">
        <f>WEEKNUM(I3-H3)</f>
        <v>1</v>
      </c>
    </row>
    <row r="4" spans="1:11" x14ac:dyDescent="0.25">
      <c r="A4" s="1">
        <v>1</v>
      </c>
      <c r="B4" s="1" t="s">
        <v>256</v>
      </c>
      <c r="F4" s="3"/>
      <c r="K4" s="3"/>
    </row>
    <row r="5" spans="1:11" x14ac:dyDescent="0.25">
      <c r="C5" s="1" t="s">
        <v>1</v>
      </c>
      <c r="D5" s="23" t="s">
        <v>253</v>
      </c>
      <c r="E5" s="1">
        <v>3.8</v>
      </c>
      <c r="F5" s="3">
        <v>44238</v>
      </c>
      <c r="H5" s="3"/>
      <c r="I5" s="20"/>
    </row>
    <row r="6" spans="1:11" x14ac:dyDescent="0.25">
      <c r="C6" s="1" t="s">
        <v>2</v>
      </c>
      <c r="D6" s="23" t="s">
        <v>275</v>
      </c>
      <c r="E6" s="1">
        <v>2.6</v>
      </c>
      <c r="F6" s="3">
        <v>44239</v>
      </c>
      <c r="I6" s="20"/>
    </row>
    <row r="7" spans="1:11" x14ac:dyDescent="0.25">
      <c r="C7" s="1" t="s">
        <v>3</v>
      </c>
      <c r="D7" s="23" t="s">
        <v>254</v>
      </c>
      <c r="E7" s="1">
        <v>3</v>
      </c>
      <c r="F7" s="3">
        <v>44245</v>
      </c>
      <c r="I7"/>
    </row>
    <row r="8" spans="1:11" x14ac:dyDescent="0.25">
      <c r="C8" s="1" t="s">
        <v>15</v>
      </c>
      <c r="D8" s="23" t="s">
        <v>255</v>
      </c>
      <c r="E8" s="1">
        <v>3.5</v>
      </c>
      <c r="I8"/>
    </row>
    <row r="9" spans="1:11" x14ac:dyDescent="0.25">
      <c r="D9" s="23"/>
      <c r="F9" s="3"/>
      <c r="I9"/>
      <c r="J9"/>
      <c r="K9" s="3"/>
    </row>
    <row r="10" spans="1:11" x14ac:dyDescent="0.25">
      <c r="D10" s="23"/>
      <c r="E10" s="1">
        <f>SUM(E5:E8)</f>
        <v>12.9</v>
      </c>
      <c r="F10" s="12" t="s">
        <v>48</v>
      </c>
      <c r="G10"/>
      <c r="H10"/>
      <c r="I10"/>
      <c r="J10"/>
    </row>
    <row r="11" spans="1:11" x14ac:dyDescent="0.25">
      <c r="D11" s="23"/>
      <c r="F11" s="3"/>
      <c r="G11"/>
      <c r="H11"/>
      <c r="I11"/>
      <c r="J11"/>
    </row>
    <row r="12" spans="1:11" x14ac:dyDescent="0.25">
      <c r="D12" s="23"/>
      <c r="F12" s="3"/>
      <c r="G12"/>
    </row>
    <row r="13" spans="1:11" x14ac:dyDescent="0.25">
      <c r="D13" s="23"/>
      <c r="G13"/>
    </row>
    <row r="14" spans="1:11" x14ac:dyDescent="0.25">
      <c r="D14" s="23"/>
      <c r="F14" s="3"/>
      <c r="G14"/>
    </row>
    <row r="15" spans="1:11" x14ac:dyDescent="0.25">
      <c r="D15" s="23"/>
      <c r="F15" s="3"/>
    </row>
    <row r="17" spans="6:10" ht="7.5" customHeight="1" x14ac:dyDescent="0.25">
      <c r="G17"/>
    </row>
    <row r="18" spans="6:10" x14ac:dyDescent="0.25">
      <c r="F18" s="3"/>
      <c r="G18"/>
    </row>
    <row r="19" spans="6:10" x14ac:dyDescent="0.25">
      <c r="F19" s="17"/>
      <c r="G19" s="17"/>
    </row>
    <row r="20" spans="6:10" x14ac:dyDescent="0.25">
      <c r="F20" s="17"/>
      <c r="G20" s="17"/>
    </row>
    <row r="21" spans="6:10" x14ac:dyDescent="0.25">
      <c r="F21" s="17"/>
      <c r="G21" s="17"/>
    </row>
    <row r="22" spans="6:10" ht="7.5" customHeight="1" x14ac:dyDescent="0.25">
      <c r="F22" s="17"/>
      <c r="G22" s="17"/>
    </row>
    <row r="23" spans="6:10" x14ac:dyDescent="0.25">
      <c r="F23" s="17"/>
      <c r="G23" s="17"/>
    </row>
    <row r="24" spans="6:10" x14ac:dyDescent="0.25">
      <c r="F24" s="17"/>
      <c r="G24" s="17"/>
    </row>
    <row r="25" spans="6:10" x14ac:dyDescent="0.25">
      <c r="F25" s="17"/>
      <c r="G25" s="17"/>
    </row>
    <row r="26" spans="6:10" x14ac:dyDescent="0.25">
      <c r="F26" s="17"/>
      <c r="G26" s="17"/>
      <c r="H26"/>
      <c r="I26" s="17"/>
      <c r="J26" s="17"/>
    </row>
    <row r="27" spans="6:10" x14ac:dyDescent="0.25">
      <c r="F27" s="17"/>
      <c r="G27"/>
      <c r="H27"/>
      <c r="I27"/>
      <c r="J27"/>
    </row>
    <row r="28" spans="6:10" x14ac:dyDescent="0.25">
      <c r="F28" s="17"/>
      <c r="G28"/>
      <c r="H28"/>
      <c r="I28"/>
      <c r="J28"/>
    </row>
    <row r="30" spans="6:10" x14ac:dyDescent="0.25">
      <c r="F30" s="17"/>
      <c r="G30"/>
      <c r="H30"/>
      <c r="I30"/>
      <c r="J30"/>
    </row>
    <row r="31" spans="6:10" x14ac:dyDescent="0.25">
      <c r="F31" s="17"/>
      <c r="G31"/>
      <c r="H31"/>
      <c r="I31"/>
      <c r="J31"/>
    </row>
    <row r="32" spans="6:10" x14ac:dyDescent="0.25">
      <c r="F32" s="17"/>
      <c r="G32"/>
      <c r="H32"/>
      <c r="I32"/>
      <c r="J32"/>
    </row>
    <row r="33" spans="6:10" x14ac:dyDescent="0.25">
      <c r="F33" s="17"/>
      <c r="G33"/>
      <c r="H33"/>
      <c r="I33"/>
      <c r="J33"/>
    </row>
    <row r="34" spans="6:10" x14ac:dyDescent="0.25">
      <c r="F34" s="17"/>
      <c r="G34"/>
      <c r="H34"/>
      <c r="I34"/>
      <c r="J34"/>
    </row>
    <row r="35" spans="6:10" x14ac:dyDescent="0.25">
      <c r="F35" s="17"/>
      <c r="G35"/>
      <c r="H35"/>
      <c r="I35"/>
      <c r="J35"/>
    </row>
    <row r="36" spans="6:10" x14ac:dyDescent="0.25">
      <c r="F36" s="17"/>
      <c r="G36"/>
      <c r="H36"/>
      <c r="I36"/>
      <c r="J36"/>
    </row>
    <row r="37" spans="6:10" x14ac:dyDescent="0.25">
      <c r="F37" s="17"/>
      <c r="G37"/>
      <c r="H37"/>
      <c r="I37"/>
      <c r="J37"/>
    </row>
    <row r="38" spans="6:10" x14ac:dyDescent="0.25">
      <c r="F38" s="17"/>
      <c r="G38"/>
      <c r="H38"/>
      <c r="I38"/>
      <c r="J38"/>
    </row>
    <row r="39" spans="6:10" x14ac:dyDescent="0.25">
      <c r="F39" s="17"/>
      <c r="G39"/>
      <c r="H39"/>
      <c r="I39"/>
      <c r="J39"/>
    </row>
    <row r="40" spans="6:10" x14ac:dyDescent="0.25">
      <c r="F40" s="17"/>
      <c r="G40"/>
      <c r="H40"/>
      <c r="I40"/>
      <c r="J40"/>
    </row>
    <row r="41" spans="6:10" x14ac:dyDescent="0.25">
      <c r="F41" s="17"/>
      <c r="G41"/>
      <c r="H41"/>
      <c r="I41"/>
      <c r="J41"/>
    </row>
    <row r="42" spans="6:10" x14ac:dyDescent="0.25">
      <c r="F42" s="17"/>
      <c r="G42"/>
      <c r="H42"/>
      <c r="I42"/>
      <c r="J42"/>
    </row>
    <row r="43" spans="6:10" x14ac:dyDescent="0.25">
      <c r="F43" s="17"/>
      <c r="G43"/>
      <c r="H43"/>
      <c r="I43"/>
      <c r="J43"/>
    </row>
    <row r="44" spans="6:10" x14ac:dyDescent="0.25">
      <c r="F44" s="3"/>
      <c r="G44"/>
      <c r="H44"/>
      <c r="I44"/>
      <c r="J44"/>
    </row>
    <row r="45" spans="6:10" x14ac:dyDescent="0.25">
      <c r="F45" s="3"/>
      <c r="G45"/>
      <c r="H45"/>
      <c r="I45"/>
      <c r="J45"/>
    </row>
    <row r="46" spans="6:10" x14ac:dyDescent="0.25">
      <c r="F46" s="3"/>
      <c r="G46"/>
      <c r="H46"/>
      <c r="I46"/>
      <c r="J46"/>
    </row>
    <row r="47" spans="6:10" x14ac:dyDescent="0.25">
      <c r="G47"/>
      <c r="H47"/>
      <c r="I47"/>
      <c r="J47"/>
    </row>
    <row r="48" spans="6:10" x14ac:dyDescent="0.25">
      <c r="G48"/>
      <c r="H48"/>
      <c r="I48"/>
      <c r="J48"/>
    </row>
    <row r="49" spans="1:10" x14ac:dyDescent="0.25">
      <c r="G49"/>
      <c r="H49"/>
      <c r="I49"/>
      <c r="J49"/>
    </row>
    <row r="50" spans="1:10" x14ac:dyDescent="0.25">
      <c r="G50"/>
      <c r="H50"/>
      <c r="I50"/>
      <c r="J50"/>
    </row>
    <row r="51" spans="1:10" x14ac:dyDescent="0.25">
      <c r="G51"/>
      <c r="H51"/>
      <c r="I51"/>
      <c r="J51"/>
    </row>
    <row r="52" spans="1:10" x14ac:dyDescent="0.25">
      <c r="A52" s="9"/>
      <c r="B52" s="9"/>
      <c r="C52" s="9"/>
      <c r="D52" s="10"/>
      <c r="E52" s="9"/>
      <c r="F52" s="9"/>
      <c r="G52"/>
      <c r="H52"/>
      <c r="I52"/>
      <c r="J52"/>
    </row>
    <row r="53" spans="1:10" x14ac:dyDescent="0.25">
      <c r="G53"/>
      <c r="H53"/>
      <c r="I53"/>
      <c r="J53"/>
    </row>
  </sheetData>
  <mergeCells count="2">
    <mergeCell ref="B1:D2"/>
    <mergeCell ref="E1:H1"/>
  </mergeCells>
  <conditionalFormatting sqref="E4:E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{3B8B61A5-449A-4174-8422-D65368936EDD}</x14:id>
        </ext>
      </extLst>
    </cfRule>
  </conditionalFormatting>
  <conditionalFormatting sqref="A5:F9 A11:F15">
    <cfRule type="expression" dxfId="55" priority="1">
      <formula>$F5&lt;&gt;""</formula>
    </cfRule>
  </conditionalFormatting>
  <conditionalFormatting sqref="A10:D10">
    <cfRule type="expression" dxfId="54" priority="85">
      <formula>#REF!&lt;&gt;""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8B61A5-449A-4174-8422-D65368936E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C390-CBFC-4DE5-8085-3E2AC035F3A7}">
  <dimension ref="A1:K53"/>
  <sheetViews>
    <sheetView workbookViewId="0">
      <selection activeCell="C7" sqref="C7"/>
    </sheetView>
  </sheetViews>
  <sheetFormatPr defaultRowHeight="15" x14ac:dyDescent="0.25"/>
  <cols>
    <col min="1" max="1" width="12.5703125" style="1" bestFit="1" customWidth="1"/>
    <col min="2" max="2" width="3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ht="15" customHeight="1" x14ac:dyDescent="0.25">
      <c r="B1" s="69" t="s">
        <v>263</v>
      </c>
      <c r="C1" s="69"/>
      <c r="D1" s="69"/>
      <c r="E1" s="70"/>
      <c r="F1" s="70"/>
      <c r="G1" s="70"/>
      <c r="H1" s="70"/>
    </row>
    <row r="2" spans="1:11" ht="15" customHeight="1" x14ac:dyDescent="0.25">
      <c r="B2" s="69"/>
      <c r="C2" s="69"/>
      <c r="D2" s="69"/>
      <c r="E2" s="12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23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MIN(F4:F50)</f>
        <v>0</v>
      </c>
      <c r="I3" s="7">
        <f>MAX(F4:F50)</f>
        <v>0</v>
      </c>
      <c r="J3" s="6">
        <f>WEEKNUM(I3-H3)</f>
        <v>0</v>
      </c>
    </row>
    <row r="4" spans="1:11" x14ac:dyDescent="0.25">
      <c r="A4" s="1">
        <v>1</v>
      </c>
      <c r="B4" s="1" t="s">
        <v>257</v>
      </c>
      <c r="F4" s="3"/>
      <c r="K4" s="3"/>
    </row>
    <row r="5" spans="1:11" x14ac:dyDescent="0.25">
      <c r="C5" s="1" t="s">
        <v>1</v>
      </c>
      <c r="D5" s="23" t="s">
        <v>258</v>
      </c>
      <c r="E5" s="1">
        <v>4</v>
      </c>
      <c r="F5" s="3"/>
      <c r="H5" s="3">
        <v>44209</v>
      </c>
      <c r="I5" s="20"/>
    </row>
    <row r="6" spans="1:11" x14ac:dyDescent="0.25">
      <c r="C6" s="1" t="s">
        <v>2</v>
      </c>
      <c r="D6" s="23" t="s">
        <v>259</v>
      </c>
      <c r="E6" s="1">
        <v>3</v>
      </c>
      <c r="F6" s="3"/>
      <c r="I6" s="20"/>
    </row>
    <row r="7" spans="1:11" x14ac:dyDescent="0.25">
      <c r="C7" s="1" t="s">
        <v>3</v>
      </c>
      <c r="D7" s="23" t="s">
        <v>260</v>
      </c>
      <c r="E7" s="1">
        <v>4</v>
      </c>
      <c r="F7" s="3"/>
      <c r="I7"/>
    </row>
    <row r="8" spans="1:11" x14ac:dyDescent="0.25">
      <c r="C8" s="1" t="s">
        <v>15</v>
      </c>
      <c r="D8" s="23" t="s">
        <v>261</v>
      </c>
      <c r="E8" s="1">
        <v>4</v>
      </c>
      <c r="I8"/>
    </row>
    <row r="9" spans="1:11" x14ac:dyDescent="0.25">
      <c r="C9" s="1" t="s">
        <v>25</v>
      </c>
      <c r="D9" s="23" t="s">
        <v>262</v>
      </c>
      <c r="E9" s="1">
        <v>2</v>
      </c>
      <c r="F9" s="3"/>
      <c r="G9"/>
      <c r="H9"/>
      <c r="I9"/>
      <c r="J9"/>
      <c r="K9" s="3"/>
    </row>
    <row r="10" spans="1:11" x14ac:dyDescent="0.25">
      <c r="D10" s="23"/>
      <c r="F10" s="3"/>
      <c r="G10"/>
      <c r="H10"/>
      <c r="I10"/>
      <c r="J10"/>
    </row>
    <row r="11" spans="1:11" x14ac:dyDescent="0.25">
      <c r="D11" s="23"/>
      <c r="E11" s="1">
        <f>SUM(E5:E9)</f>
        <v>17</v>
      </c>
      <c r="F11" s="12" t="s">
        <v>48</v>
      </c>
      <c r="G11"/>
      <c r="H11"/>
      <c r="I11"/>
      <c r="J11"/>
    </row>
    <row r="12" spans="1:11" x14ac:dyDescent="0.25">
      <c r="D12" s="23"/>
      <c r="F12" s="3"/>
      <c r="G12"/>
      <c r="H12"/>
      <c r="I12"/>
      <c r="J12"/>
    </row>
    <row r="13" spans="1:11" x14ac:dyDescent="0.25">
      <c r="D13" s="23"/>
      <c r="G13"/>
      <c r="H13"/>
      <c r="I13"/>
      <c r="J13"/>
    </row>
    <row r="14" spans="1:11" x14ac:dyDescent="0.25">
      <c r="D14" s="23"/>
      <c r="F14" s="3"/>
      <c r="G14"/>
      <c r="H14"/>
      <c r="I14"/>
      <c r="J14"/>
    </row>
    <row r="15" spans="1:11" x14ac:dyDescent="0.25">
      <c r="D15" s="23"/>
      <c r="F15" s="3"/>
      <c r="I15"/>
      <c r="J15"/>
    </row>
    <row r="16" spans="1:11" x14ac:dyDescent="0.25">
      <c r="H16"/>
      <c r="I16"/>
      <c r="J16"/>
    </row>
    <row r="17" spans="6:10" x14ac:dyDescent="0.25">
      <c r="G17"/>
      <c r="H17"/>
      <c r="I17"/>
      <c r="J17"/>
    </row>
    <row r="18" spans="6:10" x14ac:dyDescent="0.25">
      <c r="F18" s="3"/>
      <c r="G18"/>
      <c r="H18"/>
      <c r="I18"/>
      <c r="J18"/>
    </row>
    <row r="19" spans="6:10" x14ac:dyDescent="0.25">
      <c r="F19" s="17"/>
      <c r="G19" s="17"/>
      <c r="H19" s="17"/>
      <c r="I19" s="17"/>
      <c r="J19" s="17"/>
    </row>
    <row r="20" spans="6:10" x14ac:dyDescent="0.25">
      <c r="F20" s="17"/>
      <c r="G20" s="17"/>
      <c r="H20" s="17"/>
      <c r="I20" s="17"/>
      <c r="J20" s="17"/>
    </row>
    <row r="21" spans="6:10" x14ac:dyDescent="0.25">
      <c r="F21" s="17"/>
      <c r="G21" s="17"/>
      <c r="H21" s="17"/>
      <c r="I21" s="17"/>
      <c r="J21" s="17"/>
    </row>
    <row r="22" spans="6:10" x14ac:dyDescent="0.25">
      <c r="F22" s="17"/>
      <c r="G22" s="17"/>
      <c r="H22" s="17"/>
      <c r="I22" s="17"/>
      <c r="J22" s="17"/>
    </row>
    <row r="23" spans="6:10" x14ac:dyDescent="0.25">
      <c r="F23" s="17"/>
      <c r="G23" s="17"/>
      <c r="H23" s="17"/>
      <c r="I23" s="17"/>
      <c r="J23" s="17"/>
    </row>
    <row r="24" spans="6:10" x14ac:dyDescent="0.25">
      <c r="F24" s="17"/>
      <c r="G24" s="17"/>
      <c r="H24"/>
      <c r="I24" s="17"/>
      <c r="J24" s="17"/>
    </row>
    <row r="25" spans="6:10" x14ac:dyDescent="0.25">
      <c r="F25" s="17"/>
      <c r="G25" s="17"/>
      <c r="H25"/>
      <c r="I25" s="17"/>
      <c r="J25" s="17"/>
    </row>
    <row r="26" spans="6:10" x14ac:dyDescent="0.25">
      <c r="F26" s="17"/>
      <c r="G26" s="17"/>
      <c r="H26"/>
      <c r="I26" s="17"/>
      <c r="J26" s="17"/>
    </row>
    <row r="27" spans="6:10" x14ac:dyDescent="0.25">
      <c r="F27" s="17"/>
      <c r="G27"/>
      <c r="H27"/>
      <c r="I27"/>
      <c r="J27"/>
    </row>
    <row r="28" spans="6:10" x14ac:dyDescent="0.25">
      <c r="F28" s="17"/>
      <c r="G28"/>
      <c r="H28"/>
      <c r="I28"/>
      <c r="J28"/>
    </row>
    <row r="30" spans="6:10" x14ac:dyDescent="0.25">
      <c r="F30" s="17"/>
      <c r="G30"/>
      <c r="H30"/>
      <c r="I30"/>
      <c r="J30"/>
    </row>
    <row r="31" spans="6:10" x14ac:dyDescent="0.25">
      <c r="F31" s="17"/>
      <c r="G31"/>
      <c r="H31"/>
      <c r="I31"/>
      <c r="J31"/>
    </row>
    <row r="32" spans="6:10" x14ac:dyDescent="0.25">
      <c r="F32" s="17"/>
      <c r="G32"/>
      <c r="H32"/>
      <c r="I32"/>
      <c r="J32"/>
    </row>
    <row r="33" spans="6:10" x14ac:dyDescent="0.25">
      <c r="F33" s="17"/>
      <c r="G33"/>
      <c r="H33"/>
      <c r="I33"/>
      <c r="J33"/>
    </row>
    <row r="34" spans="6:10" x14ac:dyDescent="0.25">
      <c r="F34" s="17"/>
      <c r="G34"/>
      <c r="H34"/>
      <c r="I34"/>
      <c r="J34"/>
    </row>
    <row r="35" spans="6:10" x14ac:dyDescent="0.25">
      <c r="F35" s="17"/>
      <c r="G35"/>
      <c r="H35"/>
      <c r="I35"/>
      <c r="J35"/>
    </row>
    <row r="36" spans="6:10" x14ac:dyDescent="0.25">
      <c r="F36" s="17"/>
      <c r="G36"/>
      <c r="H36"/>
      <c r="I36"/>
      <c r="J36"/>
    </row>
    <row r="37" spans="6:10" x14ac:dyDescent="0.25">
      <c r="F37" s="17"/>
      <c r="G37"/>
      <c r="H37"/>
      <c r="I37"/>
      <c r="J37"/>
    </row>
    <row r="38" spans="6:10" x14ac:dyDescent="0.25">
      <c r="F38" s="17"/>
      <c r="G38"/>
      <c r="H38"/>
      <c r="I38"/>
      <c r="J38"/>
    </row>
    <row r="39" spans="6:10" x14ac:dyDescent="0.25">
      <c r="F39" s="17"/>
      <c r="G39"/>
      <c r="H39"/>
      <c r="I39"/>
      <c r="J39"/>
    </row>
    <row r="40" spans="6:10" x14ac:dyDescent="0.25">
      <c r="F40" s="17"/>
      <c r="G40"/>
      <c r="H40"/>
      <c r="I40"/>
      <c r="J40"/>
    </row>
    <row r="41" spans="6:10" x14ac:dyDescent="0.25">
      <c r="F41" s="17"/>
      <c r="G41"/>
      <c r="H41"/>
      <c r="I41"/>
      <c r="J41"/>
    </row>
    <row r="42" spans="6:10" x14ac:dyDescent="0.25">
      <c r="F42" s="17"/>
      <c r="G42"/>
      <c r="H42"/>
      <c r="I42"/>
      <c r="J42"/>
    </row>
    <row r="43" spans="6:10" x14ac:dyDescent="0.25">
      <c r="F43" s="17"/>
      <c r="G43"/>
      <c r="H43"/>
      <c r="I43"/>
      <c r="J43"/>
    </row>
    <row r="44" spans="6:10" x14ac:dyDescent="0.25">
      <c r="F44" s="3"/>
      <c r="G44"/>
      <c r="H44"/>
      <c r="I44"/>
      <c r="J44"/>
    </row>
    <row r="45" spans="6:10" x14ac:dyDescent="0.25">
      <c r="F45" s="3"/>
      <c r="G45"/>
      <c r="H45"/>
      <c r="I45"/>
      <c r="J45"/>
    </row>
    <row r="46" spans="6:10" x14ac:dyDescent="0.25">
      <c r="F46" s="3"/>
      <c r="G46"/>
      <c r="H46"/>
      <c r="I46"/>
      <c r="J46"/>
    </row>
    <row r="47" spans="6:10" x14ac:dyDescent="0.25">
      <c r="G47"/>
      <c r="H47"/>
      <c r="I47"/>
      <c r="J47"/>
    </row>
    <row r="48" spans="6:10" x14ac:dyDescent="0.25">
      <c r="G48"/>
      <c r="H48"/>
      <c r="I48"/>
      <c r="J48"/>
    </row>
    <row r="49" spans="1:10" x14ac:dyDescent="0.25">
      <c r="G49"/>
      <c r="H49"/>
      <c r="I49"/>
      <c r="J49"/>
    </row>
    <row r="50" spans="1:10" x14ac:dyDescent="0.25">
      <c r="G50"/>
      <c r="H50"/>
      <c r="I50"/>
      <c r="J50"/>
    </row>
    <row r="51" spans="1:10" x14ac:dyDescent="0.25">
      <c r="G51"/>
      <c r="H51"/>
      <c r="I51"/>
      <c r="J51"/>
    </row>
    <row r="52" spans="1:10" x14ac:dyDescent="0.25">
      <c r="A52" s="9"/>
      <c r="B52" s="9"/>
      <c r="C52" s="9"/>
      <c r="D52" s="10"/>
      <c r="E52" s="9"/>
      <c r="F52" s="9"/>
      <c r="G52"/>
      <c r="H52"/>
      <c r="I52"/>
      <c r="J52"/>
    </row>
    <row r="53" spans="1:10" x14ac:dyDescent="0.25">
      <c r="G53"/>
      <c r="H53"/>
      <c r="I53"/>
      <c r="J53"/>
    </row>
  </sheetData>
  <mergeCells count="2">
    <mergeCell ref="B1:D2"/>
    <mergeCell ref="E1:H1"/>
  </mergeCells>
  <conditionalFormatting sqref="E4:E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{5D686C1E-52D2-48D9-8C67-31CF43FAE08D}</x14:id>
        </ext>
      </extLst>
    </cfRule>
  </conditionalFormatting>
  <conditionalFormatting sqref="A5:F10 A12:F15">
    <cfRule type="expression" dxfId="45" priority="1">
      <formula>$F5&lt;&gt;""</formula>
    </cfRule>
  </conditionalFormatting>
  <conditionalFormatting sqref="A11:D11">
    <cfRule type="expression" dxfId="44" priority="87">
      <formula>#REF!&lt;&gt;""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86C1E-52D2-48D9-8C67-31CF43FAE0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837C-6693-49E0-BF7E-B20E30E4D996}">
  <dimension ref="A1:K56"/>
  <sheetViews>
    <sheetView topLeftCell="B1" zoomScaleNormal="100" workbookViewId="0">
      <selection activeCell="B16" sqref="B16"/>
    </sheetView>
  </sheetViews>
  <sheetFormatPr defaultRowHeight="15" x14ac:dyDescent="0.25"/>
  <cols>
    <col min="1" max="1" width="12.5703125" style="1" bestFit="1" customWidth="1"/>
    <col min="2" max="2" width="5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9" t="s">
        <v>144</v>
      </c>
      <c r="C1" s="69"/>
      <c r="D1" s="69"/>
    </row>
    <row r="2" spans="1:11" x14ac:dyDescent="0.25">
      <c r="B2" s="69"/>
      <c r="C2" s="69"/>
      <c r="D2" s="69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16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MIN(F5:F54)</f>
        <v>44074</v>
      </c>
      <c r="I3" s="7">
        <f>MAX(F5:F54)</f>
        <v>44165</v>
      </c>
      <c r="J3" s="6">
        <f>WEEKNUM(I3-H3)</f>
        <v>13</v>
      </c>
    </row>
    <row r="4" spans="1:11" x14ac:dyDescent="0.25">
      <c r="A4" s="1">
        <v>1</v>
      </c>
      <c r="B4" s="1" t="s">
        <v>146</v>
      </c>
      <c r="K4" s="3"/>
    </row>
    <row r="5" spans="1:11" x14ac:dyDescent="0.25">
      <c r="C5" s="1" t="s">
        <v>1</v>
      </c>
      <c r="D5" s="1" t="s">
        <v>151</v>
      </c>
      <c r="E5" s="1">
        <v>2</v>
      </c>
      <c r="F5" s="3"/>
      <c r="I5"/>
    </row>
    <row r="6" spans="1:11" x14ac:dyDescent="0.25">
      <c r="C6" s="1" t="s">
        <v>2</v>
      </c>
      <c r="D6" s="1" t="s">
        <v>152</v>
      </c>
      <c r="E6" s="1">
        <v>3</v>
      </c>
      <c r="F6" s="3"/>
      <c r="I6"/>
    </row>
    <row r="7" spans="1:11" x14ac:dyDescent="0.25">
      <c r="C7" s="1" t="s">
        <v>3</v>
      </c>
      <c r="D7" s="1" t="s">
        <v>153</v>
      </c>
      <c r="E7" s="1">
        <v>2</v>
      </c>
      <c r="F7" s="3"/>
      <c r="I7"/>
    </row>
    <row r="8" spans="1:11" x14ac:dyDescent="0.25">
      <c r="C8" s="1" t="s">
        <v>15</v>
      </c>
      <c r="D8" s="1" t="s">
        <v>154</v>
      </c>
      <c r="E8" s="1">
        <v>2</v>
      </c>
      <c r="I8"/>
    </row>
    <row r="9" spans="1:11" x14ac:dyDescent="0.25">
      <c r="C9" s="1" t="s">
        <v>25</v>
      </c>
      <c r="D9" s="1" t="s">
        <v>159</v>
      </c>
      <c r="E9" s="1">
        <v>3</v>
      </c>
      <c r="I9"/>
      <c r="K9" s="3"/>
    </row>
    <row r="10" spans="1:11" x14ac:dyDescent="0.25">
      <c r="A10" s="1">
        <v>2</v>
      </c>
      <c r="B10" s="1" t="s">
        <v>147</v>
      </c>
      <c r="G10" s="1">
        <f>SUM(E5:E9)</f>
        <v>12</v>
      </c>
      <c r="H10" s="1" t="s">
        <v>48</v>
      </c>
      <c r="I10"/>
    </row>
    <row r="11" spans="1:11" x14ac:dyDescent="0.25">
      <c r="C11" s="1" t="s">
        <v>1</v>
      </c>
      <c r="D11" s="1" t="s">
        <v>155</v>
      </c>
      <c r="E11" s="1">
        <v>2</v>
      </c>
      <c r="F11" s="3"/>
      <c r="I11"/>
    </row>
    <row r="12" spans="1:11" x14ac:dyDescent="0.25">
      <c r="C12" s="1" t="s">
        <v>2</v>
      </c>
      <c r="D12" s="1" t="s">
        <v>156</v>
      </c>
      <c r="E12" s="1">
        <v>2</v>
      </c>
      <c r="F12" s="3"/>
      <c r="I12"/>
      <c r="J12"/>
    </row>
    <row r="13" spans="1:11" x14ac:dyDescent="0.25">
      <c r="C13" s="1" t="s">
        <v>3</v>
      </c>
      <c r="D13" s="1" t="s">
        <v>157</v>
      </c>
      <c r="E13" s="1">
        <v>3</v>
      </c>
      <c r="F13" s="3"/>
      <c r="H13" s="4"/>
      <c r="I13"/>
    </row>
    <row r="14" spans="1:11" x14ac:dyDescent="0.25">
      <c r="C14" s="1" t="s">
        <v>15</v>
      </c>
      <c r="D14" s="1" t="s">
        <v>158</v>
      </c>
      <c r="E14" s="1">
        <v>3</v>
      </c>
      <c r="F14" s="3"/>
      <c r="I14"/>
    </row>
    <row r="15" spans="1:11" x14ac:dyDescent="0.25">
      <c r="A15" s="1">
        <v>3</v>
      </c>
      <c r="C15" s="1" t="s">
        <v>25</v>
      </c>
      <c r="D15" s="1" t="s">
        <v>53</v>
      </c>
      <c r="E15" s="1">
        <v>2</v>
      </c>
      <c r="I15"/>
    </row>
    <row r="16" spans="1:11" x14ac:dyDescent="0.25">
      <c r="B16" s="1" t="s">
        <v>148</v>
      </c>
      <c r="G16" s="1">
        <f>SUM(E11:E15)</f>
        <v>12</v>
      </c>
      <c r="H16" s="1" t="s">
        <v>48</v>
      </c>
      <c r="I16"/>
    </row>
    <row r="17" spans="1:10" x14ac:dyDescent="0.25">
      <c r="C17" s="1" t="s">
        <v>1</v>
      </c>
      <c r="D17" s="1" t="s">
        <v>160</v>
      </c>
      <c r="E17" s="1">
        <v>2</v>
      </c>
      <c r="F17" s="3"/>
      <c r="I17"/>
    </row>
    <row r="18" spans="1:10" x14ac:dyDescent="0.25">
      <c r="C18" s="1" t="s">
        <v>2</v>
      </c>
      <c r="D18" s="1" t="s">
        <v>161</v>
      </c>
      <c r="E18" s="1">
        <v>2</v>
      </c>
      <c r="F18" s="3"/>
      <c r="I18"/>
    </row>
    <row r="19" spans="1:10" x14ac:dyDescent="0.25">
      <c r="C19" s="1" t="s">
        <v>3</v>
      </c>
      <c r="D19" s="1" t="s">
        <v>162</v>
      </c>
      <c r="E19" s="1">
        <v>3</v>
      </c>
      <c r="F19" s="3"/>
      <c r="I19"/>
    </row>
    <row r="20" spans="1:10" x14ac:dyDescent="0.25">
      <c r="C20" s="1" t="s">
        <v>15</v>
      </c>
      <c r="D20" s="1" t="s">
        <v>53</v>
      </c>
      <c r="E20" s="1">
        <v>2</v>
      </c>
      <c r="G20" s="1">
        <f>SUM(E17:E20)</f>
        <v>9</v>
      </c>
      <c r="H20" s="1" t="s">
        <v>48</v>
      </c>
      <c r="I20"/>
    </row>
    <row r="21" spans="1:10" x14ac:dyDescent="0.25">
      <c r="A21" s="1">
        <v>4</v>
      </c>
      <c r="B21" s="1" t="s">
        <v>6</v>
      </c>
      <c r="I21"/>
    </row>
    <row r="22" spans="1:10" x14ac:dyDescent="0.25">
      <c r="C22" s="1" t="s">
        <v>1</v>
      </c>
      <c r="D22" s="1" t="s">
        <v>26</v>
      </c>
      <c r="E22" s="1">
        <v>3</v>
      </c>
      <c r="F22" s="3">
        <v>44074</v>
      </c>
      <c r="I22"/>
      <c r="J22"/>
    </row>
    <row r="23" spans="1:10" x14ac:dyDescent="0.25">
      <c r="C23" s="1" t="s">
        <v>2</v>
      </c>
      <c r="D23" s="1" t="s">
        <v>27</v>
      </c>
      <c r="E23" s="1">
        <v>5</v>
      </c>
      <c r="F23" s="3">
        <v>44075</v>
      </c>
      <c r="I23"/>
    </row>
    <row r="24" spans="1:10" x14ac:dyDescent="0.25">
      <c r="C24" s="1" t="s">
        <v>3</v>
      </c>
      <c r="D24" s="1" t="s">
        <v>28</v>
      </c>
      <c r="E24" s="1">
        <v>5</v>
      </c>
      <c r="F24" s="3">
        <v>44078</v>
      </c>
      <c r="I24"/>
    </row>
    <row r="25" spans="1:10" x14ac:dyDescent="0.25">
      <c r="C25" s="1" t="s">
        <v>15</v>
      </c>
      <c r="D25" s="1" t="s">
        <v>29</v>
      </c>
      <c r="E25" s="1">
        <v>7</v>
      </c>
      <c r="F25" s="3">
        <v>44084</v>
      </c>
      <c r="I25"/>
    </row>
    <row r="26" spans="1:10" x14ac:dyDescent="0.25">
      <c r="C26" s="1" t="s">
        <v>25</v>
      </c>
      <c r="D26" s="1" t="s">
        <v>30</v>
      </c>
      <c r="E26" s="1">
        <v>2</v>
      </c>
      <c r="F26" s="3">
        <v>44084</v>
      </c>
      <c r="G26" s="1">
        <f>SUM(E22:E26)</f>
        <v>22</v>
      </c>
      <c r="H26" s="1" t="s">
        <v>48</v>
      </c>
      <c r="I26"/>
    </row>
    <row r="27" spans="1:10" x14ac:dyDescent="0.25">
      <c r="A27" s="1">
        <v>5</v>
      </c>
      <c r="B27" s="1" t="s">
        <v>7</v>
      </c>
      <c r="I27"/>
    </row>
    <row r="28" spans="1:10" x14ac:dyDescent="0.25">
      <c r="C28" s="1" t="s">
        <v>1</v>
      </c>
      <c r="D28" s="1" t="s">
        <v>31</v>
      </c>
      <c r="E28" s="1">
        <v>3</v>
      </c>
      <c r="F28" s="3">
        <v>44087</v>
      </c>
      <c r="I28"/>
    </row>
    <row r="29" spans="1:10" x14ac:dyDescent="0.25">
      <c r="C29" s="1" t="s">
        <v>2</v>
      </c>
      <c r="D29" s="1" t="s">
        <v>32</v>
      </c>
      <c r="E29" s="1">
        <v>4</v>
      </c>
      <c r="F29" s="3">
        <v>44088</v>
      </c>
      <c r="I29"/>
    </row>
    <row r="30" spans="1:10" x14ac:dyDescent="0.25">
      <c r="C30" s="1" t="s">
        <v>3</v>
      </c>
      <c r="D30" s="1" t="s">
        <v>33</v>
      </c>
      <c r="E30" s="1">
        <v>4</v>
      </c>
      <c r="F30" s="3">
        <v>44088</v>
      </c>
      <c r="I30"/>
    </row>
    <row r="31" spans="1:10" x14ac:dyDescent="0.25">
      <c r="C31" s="1" t="s">
        <v>15</v>
      </c>
      <c r="D31" s="1" t="s">
        <v>34</v>
      </c>
      <c r="E31" s="1">
        <v>3</v>
      </c>
      <c r="F31" s="3">
        <v>44091</v>
      </c>
      <c r="G31" s="1">
        <f>SUM(E28:E31)</f>
        <v>14</v>
      </c>
      <c r="H31" s="1" t="s">
        <v>48</v>
      </c>
      <c r="I31"/>
    </row>
    <row r="32" spans="1:10" x14ac:dyDescent="0.25">
      <c r="A32" s="1">
        <v>6</v>
      </c>
      <c r="B32" s="1" t="s">
        <v>149</v>
      </c>
      <c r="I32"/>
    </row>
    <row r="33" spans="1:10" x14ac:dyDescent="0.25">
      <c r="C33" s="1" t="s">
        <v>1</v>
      </c>
      <c r="D33" s="1" t="s">
        <v>41</v>
      </c>
      <c r="E33" s="1">
        <v>4</v>
      </c>
      <c r="F33" s="3">
        <v>44091</v>
      </c>
      <c r="I33"/>
    </row>
    <row r="34" spans="1:10" x14ac:dyDescent="0.25">
      <c r="C34" s="1" t="s">
        <v>2</v>
      </c>
      <c r="D34" s="1" t="s">
        <v>42</v>
      </c>
      <c r="E34" s="1">
        <v>4</v>
      </c>
      <c r="F34" s="3">
        <v>44092</v>
      </c>
      <c r="I34"/>
    </row>
    <row r="35" spans="1:10" x14ac:dyDescent="0.25">
      <c r="C35" s="1" t="s">
        <v>3</v>
      </c>
      <c r="D35" s="1" t="s">
        <v>43</v>
      </c>
      <c r="E35" s="1">
        <v>4</v>
      </c>
      <c r="F35" s="3">
        <v>44095</v>
      </c>
      <c r="I35"/>
      <c r="J35"/>
    </row>
    <row r="36" spans="1:10" x14ac:dyDescent="0.25">
      <c r="C36" s="1" t="s">
        <v>15</v>
      </c>
      <c r="D36" s="1" t="s">
        <v>40</v>
      </c>
      <c r="E36" s="1">
        <v>4</v>
      </c>
      <c r="F36" s="3">
        <v>44096</v>
      </c>
      <c r="I36"/>
    </row>
    <row r="37" spans="1:10" x14ac:dyDescent="0.25">
      <c r="C37" s="1" t="s">
        <v>25</v>
      </c>
      <c r="D37" s="1" t="s">
        <v>39</v>
      </c>
      <c r="E37" s="1">
        <v>5</v>
      </c>
      <c r="F37" s="3">
        <v>44096</v>
      </c>
      <c r="I37"/>
    </row>
    <row r="38" spans="1:10" x14ac:dyDescent="0.25">
      <c r="C38" s="1" t="s">
        <v>35</v>
      </c>
      <c r="D38" s="1" t="s">
        <v>38</v>
      </c>
      <c r="E38" s="1">
        <v>4</v>
      </c>
      <c r="F38" s="3">
        <v>44104</v>
      </c>
      <c r="I38"/>
    </row>
    <row r="39" spans="1:10" x14ac:dyDescent="0.25">
      <c r="C39" s="1" t="s">
        <v>36</v>
      </c>
      <c r="D39" s="1" t="s">
        <v>37</v>
      </c>
      <c r="E39" s="1">
        <f>1/30</f>
        <v>3.3333333333333333E-2</v>
      </c>
      <c r="F39" s="3">
        <v>44104</v>
      </c>
      <c r="G39" s="1">
        <f>SUM(E33:E39)</f>
        <v>25.033333333333335</v>
      </c>
      <c r="H39" s="1" t="s">
        <v>48</v>
      </c>
      <c r="I39"/>
      <c r="J39" s="11"/>
    </row>
    <row r="40" spans="1:10" x14ac:dyDescent="0.25">
      <c r="A40" s="1">
        <v>7</v>
      </c>
      <c r="B40" s="1" t="s">
        <v>9</v>
      </c>
      <c r="I40"/>
    </row>
    <row r="41" spans="1:10" x14ac:dyDescent="0.25">
      <c r="C41" s="1" t="s">
        <v>1</v>
      </c>
      <c r="D41" s="1" t="s">
        <v>47</v>
      </c>
      <c r="E41" s="1">
        <v>2</v>
      </c>
      <c r="F41" s="3">
        <v>44102</v>
      </c>
      <c r="I41"/>
    </row>
    <row r="42" spans="1:10" x14ac:dyDescent="0.25">
      <c r="C42" s="1" t="s">
        <v>2</v>
      </c>
      <c r="D42" s="1" t="s">
        <v>46</v>
      </c>
      <c r="E42" s="1">
        <v>4</v>
      </c>
      <c r="F42" s="3">
        <v>44104</v>
      </c>
      <c r="I42"/>
    </row>
    <row r="43" spans="1:10" x14ac:dyDescent="0.25">
      <c r="C43" s="1" t="s">
        <v>3</v>
      </c>
      <c r="D43" s="1" t="s">
        <v>45</v>
      </c>
      <c r="E43" s="1">
        <v>12</v>
      </c>
      <c r="F43" s="3">
        <v>44165</v>
      </c>
      <c r="G43" s="1">
        <f>SUM(E41:E43)</f>
        <v>18</v>
      </c>
      <c r="H43" s="1" t="s">
        <v>48</v>
      </c>
      <c r="I43"/>
    </row>
    <row r="44" spans="1:10" x14ac:dyDescent="0.25">
      <c r="A44" s="1">
        <v>8</v>
      </c>
      <c r="B44" s="1" t="s">
        <v>150</v>
      </c>
      <c r="I44"/>
    </row>
    <row r="45" spans="1:10" x14ac:dyDescent="0.25">
      <c r="C45" s="1" t="s">
        <v>1</v>
      </c>
      <c r="D45" s="1" t="s">
        <v>164</v>
      </c>
      <c r="E45" s="1">
        <v>4</v>
      </c>
      <c r="F45" s="3"/>
      <c r="I45"/>
    </row>
    <row r="46" spans="1:10" x14ac:dyDescent="0.25">
      <c r="C46" s="1" t="s">
        <v>2</v>
      </c>
      <c r="D46" s="1" t="s">
        <v>42</v>
      </c>
      <c r="E46" s="1">
        <v>1</v>
      </c>
      <c r="F46" s="3"/>
      <c r="I46"/>
    </row>
    <row r="47" spans="1:10" x14ac:dyDescent="0.25">
      <c r="C47" s="1" t="s">
        <v>3</v>
      </c>
      <c r="D47" s="1" t="s">
        <v>43</v>
      </c>
      <c r="E47" s="1">
        <v>1</v>
      </c>
      <c r="F47" s="3"/>
      <c r="I47"/>
    </row>
    <row r="48" spans="1:10" x14ac:dyDescent="0.25">
      <c r="C48" s="1" t="s">
        <v>15</v>
      </c>
      <c r="D48" s="1" t="s">
        <v>165</v>
      </c>
      <c r="E48" s="1">
        <v>1</v>
      </c>
      <c r="F48" s="3"/>
      <c r="I48"/>
    </row>
    <row r="49" spans="1:9" x14ac:dyDescent="0.25">
      <c r="C49" s="1" t="s">
        <v>25</v>
      </c>
      <c r="D49" s="1" t="s">
        <v>166</v>
      </c>
      <c r="E49" s="1">
        <v>2</v>
      </c>
      <c r="F49" s="3"/>
      <c r="I49"/>
    </row>
    <row r="50" spans="1:9" x14ac:dyDescent="0.25">
      <c r="C50" s="1" t="s">
        <v>35</v>
      </c>
      <c r="D50" s="1" t="s">
        <v>163</v>
      </c>
      <c r="E50" s="1">
        <v>4</v>
      </c>
      <c r="F50" s="3"/>
      <c r="G50" s="1">
        <f>SUM(E45:E50)</f>
        <v>13</v>
      </c>
      <c r="H50" s="1" t="s">
        <v>48</v>
      </c>
      <c r="I50"/>
    </row>
    <row r="51" spans="1:9" x14ac:dyDescent="0.25">
      <c r="F51" s="1" t="s">
        <v>55</v>
      </c>
      <c r="G51" s="1">
        <f>ROUND(SUM(G4:G50),0)</f>
        <v>125</v>
      </c>
      <c r="I51"/>
    </row>
    <row r="52" spans="1:9" x14ac:dyDescent="0.25">
      <c r="C52" s="1">
        <v>39</v>
      </c>
      <c r="D52" s="1" t="s">
        <v>56</v>
      </c>
      <c r="F52" s="3"/>
    </row>
    <row r="53" spans="1:9" x14ac:dyDescent="0.25">
      <c r="F53" s="3"/>
    </row>
    <row r="54" spans="1:9" x14ac:dyDescent="0.25">
      <c r="F54" s="3"/>
    </row>
    <row r="55" spans="1:9" x14ac:dyDescent="0.25">
      <c r="F55" s="3"/>
    </row>
    <row r="56" spans="1:9" x14ac:dyDescent="0.25">
      <c r="A56" s="9"/>
      <c r="B56" s="9"/>
      <c r="C56" s="9"/>
      <c r="D56" s="10"/>
      <c r="E56" s="9"/>
      <c r="F56" s="15"/>
    </row>
  </sheetData>
  <mergeCells count="1">
    <mergeCell ref="B1:D2"/>
  </mergeCells>
  <conditionalFormatting sqref="G1:G6 G54:G1048576 G18:G52 G12:G16 G10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{A1643295-BB4B-4C05-BC26-AD80EEB732DD}</x14:id>
        </ext>
      </extLst>
    </cfRule>
  </conditionalFormatting>
  <conditionalFormatting sqref="A4:F50">
    <cfRule type="expression" dxfId="35" priority="2">
      <formula>$F4&lt;&gt;""</formula>
    </cfRule>
  </conditionalFormatting>
  <conditionalFormatting sqref="E4:E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{2FA7E5BB-5B4C-493D-8936-10A414A05991}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43295-BB4B-4C05-BC26-AD80EEB732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G1:G6 G54:G1048576 G18:G52 G12:G16 G10</xm:sqref>
        </x14:conditionalFormatting>
        <x14:conditionalFormatting xmlns:xm="http://schemas.microsoft.com/office/excel/2006/main">
          <x14:cfRule type="dataBar" id="{2FA7E5BB-5B4C-493D-8936-10A414A059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DS Dashboard</vt:lpstr>
      <vt:lpstr>Google Data Analyst </vt:lpstr>
      <vt:lpstr>IBM Data Science Pro</vt:lpstr>
      <vt:lpstr>Machine Learning Pipelines</vt:lpstr>
      <vt:lpstr>Intro to Machine Learning(Free)</vt:lpstr>
      <vt:lpstr>John Hopkins R Focus</vt:lpstr>
      <vt:lpstr>Data Science Math Skills</vt:lpstr>
      <vt:lpstr>Inferential Statistics</vt:lpstr>
      <vt:lpstr>IBM Data Analyst</vt:lpstr>
      <vt:lpstr>Systems Biology and Biotech</vt:lpstr>
      <vt:lpstr>Machine Learning Coursera</vt:lpstr>
      <vt:lpstr>Executive Data 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resch</dc:creator>
  <cp:lastModifiedBy>jonathan resch</cp:lastModifiedBy>
  <dcterms:created xsi:type="dcterms:W3CDTF">2020-08-18T19:17:54Z</dcterms:created>
  <dcterms:modified xsi:type="dcterms:W3CDTF">2021-06-11T02:26:39Z</dcterms:modified>
</cp:coreProperties>
</file>