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flixOriginals" sheetId="1" r:id="rId4"/>
    <sheet state="visible" name="NetflixOriginals выводы" sheetId="2" r:id="rId5"/>
    <sheet state="visible" name="Сводная таблица 1" sheetId="3" r:id="rId6"/>
    <sheet state="visible" name="Часть 1" sheetId="4" r:id="rId7"/>
    <sheet state="visible" name="Часть 2-1" sheetId="5" r:id="rId8"/>
    <sheet state="visible" name="Часть 2-2" sheetId="6" r:id="rId9"/>
    <sheet state="visible" name="Часть 2-3" sheetId="7" r:id="rId10"/>
    <sheet state="visible" name="Часть 2-4" sheetId="8" r:id="rId11"/>
    <sheet state="visible" name="Часть 2-5" sheetId="9" r:id="rId12"/>
    <sheet state="visible" name="Часть 2-6" sheetId="10" r:id="rId13"/>
    <sheet state="visible" name="Часть 2-7" sheetId="11" r:id="rId14"/>
    <sheet state="visible" name="Часть 2-8" sheetId="12" r:id="rId15"/>
    <sheet state="visible" name="1 задание" sheetId="13" r:id="rId16"/>
  </sheets>
  <definedNames>
    <definedName hidden="1" localSheetId="4" name="_xlnm._FilterDatabase">'Часть 2-1'!$A$1:$F$585</definedName>
  </definedNames>
  <calcPr/>
  <pivotCaches>
    <pivotCache cacheId="0" r:id="rId17"/>
  </pivotCaches>
</workbook>
</file>

<file path=xl/sharedStrings.xml><?xml version="1.0" encoding="utf-8"?>
<sst xmlns="http://schemas.openxmlformats.org/spreadsheetml/2006/main" count="19101" uniqueCount="771">
  <si>
    <t>Title</t>
  </si>
  <si>
    <t>Genre</t>
  </si>
  <si>
    <t>Premiere</t>
  </si>
  <si>
    <t>Runtime</t>
  </si>
  <si>
    <t>IMDB Score</t>
  </si>
  <si>
    <t>Language</t>
  </si>
  <si>
    <t>Enter the Anime</t>
  </si>
  <si>
    <t>Documentary</t>
  </si>
  <si>
    <t>English/Japanese</t>
  </si>
  <si>
    <t>Dark Forces</t>
  </si>
  <si>
    <t>Thriller</t>
  </si>
  <si>
    <t>Spanish</t>
  </si>
  <si>
    <t>The App</t>
  </si>
  <si>
    <t>Science fiction/Drama</t>
  </si>
  <si>
    <t>Italian</t>
  </si>
  <si>
    <t>The Open House</t>
  </si>
  <si>
    <t>Horror thriller</t>
  </si>
  <si>
    <t>English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</si>
  <si>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</si>
  <si>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</si>
  <si>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</si>
  <si>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</si>
  <si>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</si>
  <si>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</si>
  <si>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</si>
  <si>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</si>
  <si>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</si>
  <si>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</si>
  <si>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Paradox</t>
  </si>
  <si>
    <t>Musical/Western/Fantasy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</si>
  <si>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</si>
  <si>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</si>
  <si>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</si>
  <si>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</si>
  <si>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</si>
  <si>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</si>
  <si>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</si>
  <si>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</si>
  <si>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</si>
  <si>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</si>
  <si>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</si>
  <si>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</si>
  <si>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</si>
  <si>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</si>
  <si>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</si>
  <si>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</si>
  <si>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</si>
  <si>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</si>
  <si>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</si>
  <si>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</si>
  <si>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</si>
  <si>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</si>
  <si>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</si>
  <si>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</si>
  <si>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</si>
  <si>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</si>
  <si>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</si>
  <si>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</si>
  <si>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</si>
  <si>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</si>
  <si>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</si>
  <si>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</si>
  <si>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</si>
  <si>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</si>
  <si>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</si>
  <si>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</si>
  <si>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</si>
  <si>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</si>
  <si>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</si>
  <si>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</si>
  <si>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</si>
  <si>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</si>
  <si>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</si>
  <si>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</si>
  <si>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</si>
  <si>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</si>
  <si>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</si>
  <si>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</si>
  <si>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</si>
  <si>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</si>
  <si>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</si>
  <si>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</si>
  <si>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</si>
  <si>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</si>
  <si>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</si>
  <si>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</si>
  <si>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</si>
  <si>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</si>
  <si>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</si>
  <si>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</si>
  <si>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</si>
  <si>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</si>
  <si>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</si>
  <si>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</si>
  <si>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</si>
  <si>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</si>
  <si>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</si>
  <si>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</si>
  <si>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</si>
  <si>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</si>
  <si>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</si>
  <si>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</si>
  <si>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</si>
  <si>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</si>
  <si>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</si>
  <si>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</si>
  <si>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</si>
  <si>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</si>
  <si>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</si>
  <si>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</si>
  <si>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</si>
  <si>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</si>
  <si>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</si>
  <si>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</si>
  <si>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Animation</t>
  </si>
  <si>
    <t>#REALITYHIGH</t>
  </si>
  <si>
    <t>American Factory: A Conversation with the Obamas</t>
  </si>
  <si>
    <t>Aftershow / Interview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</si>
  <si>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</si>
  <si>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</si>
  <si>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</si>
  <si>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</si>
  <si>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</si>
  <si>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</si>
  <si>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</si>
  <si>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</si>
  <si>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</si>
  <si>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</si>
  <si>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</si>
  <si>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</si>
  <si>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</si>
  <si>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</si>
  <si>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</si>
  <si>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</si>
  <si>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Science fiction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</si>
  <si>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</si>
  <si>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</si>
  <si>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</si>
  <si>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</si>
  <si>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</si>
  <si>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</si>
  <si>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</si>
  <si>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</si>
  <si>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</si>
  <si>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</si>
  <si>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</si>
  <si>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</si>
  <si>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</si>
  <si>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</si>
  <si>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</si>
  <si>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</si>
  <si>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</si>
  <si>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</si>
  <si>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</si>
  <si>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</si>
  <si>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</si>
  <si>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</si>
  <si>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</si>
  <si>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</si>
  <si>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</si>
  <si>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</si>
  <si>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</si>
  <si>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</si>
  <si>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</si>
  <si>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</si>
  <si>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</si>
  <si>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</si>
  <si>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</si>
  <si>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</si>
  <si>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</si>
  <si>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</si>
  <si>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</si>
  <si>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>Been So Long</t>
  </si>
  <si>
    <t>Musical</t>
  </si>
  <si>
    <t>Dead Kids</t>
  </si>
  <si>
    <t>Get the Grift</t>
  </si>
  <si>
    <t>Ghosts of Sugar Land</t>
  </si>
  <si>
    <t>House Arrest</t>
  </si>
  <si>
    <t>Kevin Hart's Guide to Black History</t>
  </si>
  <si>
    <t>Love Wedding Repeat</t>
  </si>
  <si>
    <t>Mute</t>
  </si>
  <si>
    <t>Science fiction/Mystery</t>
  </si>
  <si>
    <t>Òlòt?ré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</si>
  <si>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</si>
  <si>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</si>
  <si>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</si>
  <si>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</si>
  <si>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</si>
  <si>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</si>
  <si>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</si>
  <si>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</si>
  <si>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</si>
  <si>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</si>
  <si>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</si>
  <si>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</si>
  <si>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</si>
  <si>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</si>
  <si>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</si>
  <si>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</si>
  <si>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</si>
  <si>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</si>
  <si>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</si>
  <si>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</si>
  <si>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</si>
  <si>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</si>
  <si>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</si>
  <si>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</si>
  <si>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</si>
  <si>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</si>
  <si>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</si>
  <si>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</si>
  <si>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</si>
  <si>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</si>
  <si>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</si>
  <si>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</si>
  <si>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</si>
  <si>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</si>
  <si>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</si>
  <si>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</si>
  <si>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</si>
  <si>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</si>
  <si>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</si>
  <si>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</si>
  <si>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</si>
  <si>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</si>
  <si>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</si>
  <si>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</si>
  <si>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</si>
  <si>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</si>
  <si>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</si>
  <si>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</si>
  <si>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</si>
  <si>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</si>
  <si>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</si>
  <si>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</si>
  <si>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</si>
  <si>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</si>
  <si>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</si>
  <si>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</si>
  <si>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</si>
  <si>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</si>
  <si>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</si>
  <si>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</si>
  <si>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</si>
  <si>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</si>
  <si>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</si>
  <si>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</si>
  <si>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</si>
  <si>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</si>
  <si>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</si>
  <si>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</si>
  <si>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</si>
  <si>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</si>
  <si>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</si>
  <si>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</si>
  <si>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</si>
  <si>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</si>
  <si>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</si>
  <si>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</si>
  <si>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</si>
  <si>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</si>
  <si>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</si>
  <si>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</si>
  <si>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</si>
  <si>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</si>
  <si>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</si>
  <si>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</si>
  <si>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</si>
  <si>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</si>
  <si>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</si>
  <si>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</si>
  <si>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</si>
  <si>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</si>
  <si>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</si>
  <si>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</si>
  <si>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</si>
  <si>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</si>
  <si>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</si>
  <si>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</si>
  <si>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</si>
  <si>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</si>
  <si>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</si>
  <si>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</si>
  <si>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</si>
  <si>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</si>
  <si>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</si>
  <si>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</si>
  <si>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</si>
  <si>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</si>
  <si>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</si>
  <si>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</si>
  <si>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</si>
  <si>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</si>
  <si>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</si>
  <si>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</si>
  <si>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</si>
  <si>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</si>
  <si>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</si>
  <si>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</si>
  <si>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</si>
  <si>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</si>
  <si>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</si>
  <si>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</si>
  <si>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</si>
  <si>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</si>
  <si>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</si>
  <si>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</si>
  <si>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</si>
  <si>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</si>
  <si>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</si>
  <si>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</si>
  <si>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</si>
  <si>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</si>
  <si>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</si>
  <si>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</si>
  <si>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</si>
  <si>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</si>
  <si>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</si>
  <si>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</si>
  <si>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</si>
  <si>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</si>
  <si>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</si>
  <si>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</si>
  <si>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</si>
  <si>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</si>
  <si>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</si>
  <si>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</si>
  <si>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</si>
  <si>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</si>
  <si>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</si>
  <si>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</si>
  <si>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Adventure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</si>
  <si>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</si>
  <si>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</si>
  <si>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</si>
  <si>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</si>
  <si>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</si>
  <si>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</si>
  <si>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</si>
  <si>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</si>
  <si>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</si>
  <si>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– Tedhi Medhi Crazy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</si>
  <si>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</si>
  <si>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</si>
  <si>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</si>
  <si>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</si>
  <si>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</si>
  <si>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</si>
  <si>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</si>
  <si>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</si>
  <si>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</si>
  <si>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</si>
  <si>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</si>
  <si>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</si>
  <si>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</si>
  <si>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</si>
  <si>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</si>
  <si>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</si>
  <si>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</si>
  <si>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</si>
  <si>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</si>
  <si>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</si>
  <si>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>Voyuer</t>
  </si>
  <si>
    <t>Win It All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</si>
  <si>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</si>
  <si>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</si>
  <si>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</si>
  <si>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</si>
  <si>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</si>
  <si>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</si>
  <si>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</si>
  <si>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</si>
  <si>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</si>
  <si>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</si>
  <si>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</si>
  <si>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</si>
  <si>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</si>
  <si>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</si>
  <si>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</si>
  <si>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</si>
  <si>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</si>
  <si>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</si>
  <si>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</si>
  <si>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</si>
  <si>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</si>
  <si>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</si>
  <si>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</si>
  <si>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</si>
  <si>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</si>
  <si>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</si>
  <si>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</si>
  <si>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</si>
  <si>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</si>
  <si>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</si>
  <si>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</si>
  <si>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</si>
  <si>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</si>
  <si>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</si>
  <si>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</si>
  <si>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</si>
  <si>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</si>
  <si>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</si>
  <si>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</si>
  <si>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</si>
  <si>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</si>
  <si>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</si>
  <si>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Caído del Cielo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</si>
  <si>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</si>
  <si>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</si>
  <si>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</si>
  <si>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</si>
  <si>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</si>
  <si>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</si>
  <si>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</si>
  <si>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</si>
  <si>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</si>
  <si>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</si>
  <si>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</si>
  <si>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</si>
  <si>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</si>
  <si>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</si>
  <si>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Sturgill Simpson Presents: Sound &amp; Fury</t>
  </si>
  <si>
    <t>Animation / Musicial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</si>
  <si>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</si>
  <si>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</si>
  <si>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</si>
  <si>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</si>
  <si>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</si>
  <si>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</si>
  <si>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</si>
  <si>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</si>
  <si>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</si>
  <si>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</si>
  <si>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</si>
  <si>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</si>
  <si>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</si>
  <si>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</si>
  <si>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</si>
  <si>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</si>
  <si>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</si>
  <si>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</si>
  <si>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Antoine Griezmann: The Making of a Legend</t>
  </si>
  <si>
    <t>Canvas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</si>
  <si>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</si>
  <si>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</si>
  <si>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</si>
  <si>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</si>
  <si>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</si>
  <si>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</si>
  <si>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</si>
  <si>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</si>
  <si>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</si>
  <si>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</si>
  <si>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</si>
  <si>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</si>
  <si>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</si>
  <si>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</si>
  <si>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</si>
  <si>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</si>
  <si>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</si>
  <si>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</si>
  <si>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</si>
  <si>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</si>
  <si>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</si>
  <si>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</si>
  <si>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</si>
  <si>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</si>
  <si>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</si>
  <si>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</si>
  <si>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</si>
  <si>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</si>
  <si>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</si>
  <si>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</si>
  <si>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</si>
  <si>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</si>
  <si>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</si>
  <si>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</si>
  <si>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</si>
  <si>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</si>
  <si>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</si>
  <si>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</si>
  <si>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</si>
  <si>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</si>
  <si>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</si>
  <si>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</si>
  <si>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</si>
  <si>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</si>
  <si>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</si>
  <si>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</si>
  <si>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</si>
  <si>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</si>
  <si>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</si>
  <si>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</si>
  <si>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</si>
  <si>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</si>
  <si>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</si>
  <si>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</si>
  <si>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</si>
  <si>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>CounterPunch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</si>
  <si>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</si>
  <si>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</si>
  <si>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</si>
  <si>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</si>
  <si>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</si>
  <si>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</si>
  <si>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</si>
  <si>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</si>
  <si>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</si>
  <si>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</si>
  <si>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</si>
  <si>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</si>
  <si>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</si>
  <si>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</si>
  <si>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</si>
  <si>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</si>
  <si>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</si>
  <si>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</si>
  <si>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</si>
  <si>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</si>
  <si>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Upstarts</t>
  </si>
  <si>
    <t>7 años</t>
  </si>
  <si>
    <t>A Futile and Stupid Gesture</t>
  </si>
  <si>
    <t>Biographical/Comedy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</si>
  <si>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</si>
  <si>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</si>
  <si>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</si>
  <si>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</si>
  <si>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</si>
  <si>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</si>
  <si>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</si>
  <si>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</si>
  <si>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</si>
  <si>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</si>
  <si>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</si>
  <si>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>Heroin(e)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</si>
  <si>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</si>
  <si>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</si>
  <si>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</si>
  <si>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</si>
  <si>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</si>
  <si>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</si>
  <si>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</si>
  <si>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</si>
  <si>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</si>
  <si>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</si>
  <si>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</si>
  <si>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</si>
  <si>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</si>
  <si>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</si>
  <si>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</si>
  <si>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</si>
  <si>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</si>
  <si>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</si>
  <si>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</si>
  <si>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</si>
  <si>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</si>
  <si>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</si>
  <si>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</si>
  <si>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</si>
  <si>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</si>
  <si>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</si>
  <si>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</si>
  <si>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</si>
  <si>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</si>
  <si>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</si>
  <si>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</si>
  <si>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</si>
  <si>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</si>
  <si>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</si>
  <si>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</si>
  <si>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</si>
  <si>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</si>
  <si>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</si>
  <si>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</si>
  <si>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</si>
  <si>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</si>
  <si>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</si>
  <si>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</si>
  <si>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</si>
  <si>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</si>
  <si>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</si>
  <si>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</si>
  <si>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</si>
  <si>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</si>
  <si>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</si>
  <si>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</si>
  <si>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</si>
  <si>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</si>
  <si>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</si>
  <si>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</si>
  <si>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</si>
  <si>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</si>
  <si>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</si>
  <si>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</si>
  <si>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</si>
  <si>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</si>
  <si>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</si>
  <si>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</si>
  <si>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</si>
  <si>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</si>
  <si>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</si>
  <si>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</si>
  <si>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</si>
  <si>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</si>
  <si>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</si>
  <si>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</si>
  <si>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</si>
  <si>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</si>
  <si>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</si>
  <si>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</si>
  <si>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</si>
  <si>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</si>
  <si>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</si>
  <si>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</si>
  <si>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</si>
  <si>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</si>
  <si>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</si>
  <si>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</si>
  <si>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</si>
  <si>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</si>
  <si>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</si>
  <si>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</si>
  <si>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</si>
  <si>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</si>
  <si>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</si>
  <si>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</si>
  <si>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</si>
  <si>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</si>
  <si>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</si>
  <si>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</si>
  <si>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</si>
  <si>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</si>
  <si>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</si>
  <si>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</si>
  <si>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</si>
  <si>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</si>
  <si>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</si>
  <si>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</si>
  <si>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</si>
  <si>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</si>
  <si>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</si>
  <si>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</si>
  <si>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</si>
  <si>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>Zion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</si>
  <si>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</si>
  <si>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</si>
  <si>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</si>
  <si>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</si>
  <si>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</si>
  <si>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</si>
  <si>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>Mucho Mucho Amor: The Legend of Walter Mercado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</si>
  <si>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</si>
  <si>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</si>
  <si>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</si>
  <si>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</si>
  <si>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</si>
  <si>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</si>
  <si>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</si>
  <si>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</si>
  <si>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</si>
  <si>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</si>
  <si>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</si>
  <si>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</si>
  <si>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</si>
  <si>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</si>
  <si>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</si>
  <si>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</si>
  <si>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</si>
  <si>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</si>
  <si>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</si>
  <si>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</si>
  <si>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</si>
  <si>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</si>
  <si>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</si>
  <si>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</si>
  <si>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</si>
  <si>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</si>
  <si>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</si>
  <si>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</si>
  <si>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</si>
  <si>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</si>
  <si>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</si>
  <si>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</si>
  <si>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</si>
  <si>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</si>
  <si>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</si>
  <si>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>Homecoming: A Film by Beyonce</t>
  </si>
  <si>
    <t>Invader Zim: Enter the Florpus</t>
  </si>
  <si>
    <t>Animation / Science Fiction</t>
  </si>
  <si>
    <t>Joan Didion: The Center Will Not Hold</t>
  </si>
  <si>
    <t>John Mulaney &amp; the Sack Lunch Bunch</t>
  </si>
  <si>
    <t>Reversing Roe</t>
  </si>
  <si>
    <t>The White Helmets</t>
  </si>
  <si>
    <t>Athlete A</t>
  </si>
  <si>
    <t>Ludo</t>
  </si>
  <si>
    <t>Anthology/Dark comedy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</si>
  <si>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</si>
  <si>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</si>
  <si>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</si>
  <si>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</si>
  <si>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</si>
  <si>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</si>
  <si>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</si>
  <si>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</si>
  <si>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</si>
  <si>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</si>
  <si>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</si>
  <si>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</si>
  <si>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</si>
  <si>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</si>
  <si>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</si>
  <si>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</si>
  <si>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</si>
  <si>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</si>
  <si>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</si>
  <si>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</si>
  <si>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</si>
  <si>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</si>
  <si>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</si>
  <si>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</si>
  <si>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</si>
  <si>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</si>
  <si>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>Chasing Coral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</si>
  <si>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</si>
  <si>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</si>
  <si>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</si>
  <si>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</si>
  <si>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</si>
  <si>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</si>
  <si>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</si>
  <si>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</si>
  <si>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>Cuba and the Cameraman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</si>
  <si>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</si>
  <si>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</si>
  <si>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</si>
  <si>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</si>
  <si>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</si>
  <si>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</si>
  <si>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</si>
  <si>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</si>
  <si>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 xml:space="preserve">Average Score </t>
  </si>
  <si>
    <t>AVERAGE из IMDB Score</t>
  </si>
  <si>
    <t>MAX из IMDB Score</t>
  </si>
  <si>
    <t>MIN из IMDB Score</t>
  </si>
  <si>
    <t>STDEVP из IMDB Score</t>
  </si>
  <si>
    <t>MEDIAN из IMDB Score</t>
  </si>
  <si>
    <t>COUNTA из Title</t>
  </si>
  <si>
    <t>ENGLISH</t>
  </si>
  <si>
    <t>SPANISH</t>
  </si>
  <si>
    <t>HINDI</t>
  </si>
  <si>
    <t>FRENCH</t>
  </si>
  <si>
    <t>OTHER single</t>
  </si>
  <si>
    <t>MULTIPLE</t>
  </si>
  <si>
    <t>Основные жанры</t>
  </si>
  <si>
    <t>Genre2</t>
  </si>
  <si>
    <t>Language2</t>
  </si>
  <si>
    <t>&lt;--- высокий рейтинг</t>
  </si>
  <si>
    <t>&lt;--- низкий рейтинг</t>
  </si>
  <si>
    <t>sum</t>
  </si>
  <si>
    <t>mean</t>
  </si>
  <si>
    <t>median</t>
  </si>
  <si>
    <t>mode</t>
  </si>
  <si>
    <t>stddev</t>
  </si>
  <si>
    <t>varp</t>
  </si>
  <si>
    <t>For children</t>
  </si>
  <si>
    <t>For Jessica</t>
  </si>
  <si>
    <t>Total "YES"</t>
  </si>
  <si>
    <t>Год по фильмам</t>
  </si>
  <si>
    <t>Года</t>
  </si>
  <si>
    <t>Колво фильм</t>
  </si>
  <si>
    <t>Жанры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</si>
</sst>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, yyyy"/>
    <numFmt numFmtId="165" formatCode="mmmm d. yyyy"/>
    <numFmt numFmtId="166" formatCode="d mmmm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rgb="FF333333"/>
      <name val="Verdana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0" fontId="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0" fillId="2" fontId="5" numFmtId="0" xfId="0" applyAlignment="1" applyFill="1" applyFont="1">
      <alignment horizontal="left"/>
    </xf>
    <xf borderId="0" fillId="0" fontId="2" numFmtId="165" xfId="0" applyFont="1" applyNumberFormat="1"/>
    <xf borderId="0" fillId="0" fontId="2" numFmtId="166" xfId="0" applyFont="1" applyNumberFormat="1"/>
    <xf borderId="0" fillId="0" fontId="6" numFmtId="0" xfId="0" applyAlignment="1" applyFont="1">
      <alignment readingOrder="0"/>
    </xf>
    <xf borderId="0" fillId="0" fontId="6" numFmtId="0" xfId="0" applyFont="1"/>
    <xf borderId="0" fillId="0" fontId="3" numFmtId="0" xfId="0" applyAlignment="1" applyFont="1">
      <alignment horizontal="center" readingOrder="0" shrinkToFit="0" wrapText="1"/>
    </xf>
    <xf borderId="0" fillId="0" fontId="7" numFmtId="0" xfId="0" applyFont="1"/>
    <xf borderId="0" fillId="0" fontId="7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1" fillId="0" fontId="8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horizontal="center" readingOrder="0" shrinkToFit="0" wrapText="1"/>
    </xf>
    <xf borderId="0" fillId="3" fontId="4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'Часть 1'!$B$3:$G$3</c:f>
            </c:strRef>
          </c:cat>
          <c:val>
            <c:numRef>
              <c:f>'Часть 1'!$B$4:$G$4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5</xdr:row>
      <xdr:rowOff>171450</xdr:rowOff>
    </xdr:from>
    <xdr:ext cx="5810250" cy="22955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85" sheet="NetflixOriginals выводы"/>
  </cacheSource>
  <cacheFields>
    <cacheField name="Title">
      <sharedItems containsDate="1" containsMixedTypes="1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d v="2022-08-15T00:00:00Z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"/>
        <s v="Win It All"/>
        <n v="1922.0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d v="2022-07-22T00:00:00Z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4">
      <sharedItems containsSemiMixedTypes="0" containsDate="1" containsString="0">
        <d v="2019-08-05T00:00:00Z"/>
        <d v="2020-08-21T00:00:00Z"/>
        <d v="2019-12-26T00:00:00Z"/>
        <d v="2018-01-19T00:00:00Z"/>
        <d v="2020-10-30T00:00:00Z"/>
        <d v="2019-11-01T00:00:00Z"/>
        <d v="2020-12-04T00:00:00Z"/>
        <d v="2020-06-05T00:00:00Z"/>
        <d v="2018-03-23T00:00:00Z"/>
        <d v="2021-05-18T00:00:00Z"/>
        <d v="2021-04-22T00:00:00Z"/>
        <d v="2020-11-27T00:00:00Z"/>
        <d v="2020-09-18T00:00:00Z"/>
        <d v="2020-10-01T00:00:00Z"/>
        <d v="2016-11-22T00:00:00Z"/>
        <d v="2019-12-19T00:00:00Z"/>
        <d v="2020-01-01T00:00:00Z"/>
        <d v="2020-02-21T00:00:00Z"/>
        <d v="2021-01-01T00:00:00Z"/>
        <d v="2017-08-25T00:00:00Z"/>
        <d v="2019-09-13T00:00:00Z"/>
        <d v="2019-07-18T00:00:00Z"/>
        <d v="2019-08-16T00:00:00Z"/>
        <d v="2021-02-26T00:00:00Z"/>
        <d v="2021-04-09T00:00:00Z"/>
        <d v="2020-07-16T00:00:00Z"/>
        <d v="2021-04-02T00:00:00Z"/>
        <d v="2020-07-31T00:00:00Z"/>
        <d v="2021-02-10T00:00:00Z"/>
        <d v="2018-12-07T00:00:00Z"/>
        <d v="2019-05-24T00:00:00Z"/>
        <d v="2016-10-28T00:00:00Z"/>
        <d v="2019-02-22T00:00:00Z"/>
        <d v="2019-12-03T00:00:00Z"/>
        <d v="2019-10-25T00:00:00Z"/>
        <d v="2020-07-15T00:00:00Z"/>
        <d v="2020-07-14T00:00:00Z"/>
        <d v="2020-11-30T00:00:00Z"/>
        <d v="2019-01-18T00:00:00Z"/>
        <d v="2021-03-05T00:00:00Z"/>
        <d v="2020-04-02T00:00:00Z"/>
        <d v="2020-10-02T00:00:00Z"/>
        <d v="2020-12-25T00:00:00Z"/>
        <d v="2017-01-06T00:00:00Z"/>
        <d v="2020-05-01T00:00:00Z"/>
        <d v="2020-10-28T00:00:00Z"/>
        <d v="2017-01-20T00:00:00Z"/>
        <d v="2020-04-10T00:00:00Z"/>
        <d v="2015-12-11T00:00:00Z"/>
        <d v="2020-04-17T00:00:00Z"/>
        <d v="2020-08-14T00:00:00Z"/>
        <d v="2019-11-28T00:00:00Z"/>
        <d v="2020-01-23T00:00:00Z"/>
        <d v="2018-07-13T00:00:00Z"/>
        <d v="2020-10-15T00:00:00Z"/>
        <d v="2016-07-15T00:00:00Z"/>
        <d v="2021-02-11T00:00:00Z"/>
        <d v="2020-10-22T00:00:00Z"/>
        <d v="2017-01-13T00:00:00Z"/>
        <d v="2020-04-03T00:00:00Z"/>
        <d v="2018-04-20T00:00:00Z"/>
        <d v="2021-02-25T00:00:00Z"/>
        <d v="2020-07-23T00:00:00Z"/>
        <d v="2017-09-08T00:00:00Z"/>
        <d v="2019-08-21T00:00:00Z"/>
        <d v="2020-07-03T00:00:00Z"/>
        <d v="2020-11-22T00:00:00Z"/>
        <d v="2018-07-20T00:00:00Z"/>
        <d v="2021-05-26T00:00:00Z"/>
        <d v="2017-02-14T00:00:00Z"/>
        <d v="2017-05-05T00:00:00Z"/>
        <d v="2020-10-07T00:00:00Z"/>
        <d v="2018-05-25T00:00:00Z"/>
        <d v="2017-04-14T00:00:00Z"/>
        <d v="2019-05-17T00:00:00Z"/>
        <d v="2019-05-14T00:00:00Z"/>
        <d v="2021-02-05T00:00:00Z"/>
        <d v="2018-04-27T00:00:00Z"/>
        <d v="2018-11-30T00:00:00Z"/>
        <d v="2019-08-30T00:00:00Z"/>
        <d v="2020-04-30T00:00:00Z"/>
        <d v="2020-08-12T00:00:00Z"/>
        <d v="2020-05-28T00:00:00Z"/>
        <d v="2018-09-07T00:00:00Z"/>
        <d v="2021-04-29T00:00:00Z"/>
        <d v="2018-06-24T00:00:00Z"/>
        <d v="2019-04-12T00:00:00Z"/>
        <d v="2016-08-26T00:00:00Z"/>
        <d v="2019-12-05T00:00:00Z"/>
        <d v="2019-05-03T00:00:00Z"/>
        <d v="2020-09-02T00:00:00Z"/>
        <d v="2020-03-06T00:00:00Z"/>
        <d v="2019-10-04T00:00:00Z"/>
        <d v="2017-08-11T00:00:00Z"/>
        <d v="2021-01-15T00:00:00Z"/>
        <d v="2020-11-19T00:00:00Z"/>
        <d v="2020-07-01T00:00:00Z"/>
        <d v="2015-12-04T00:00:00Z"/>
        <d v="2018-10-26T00:00:00Z"/>
        <d v="2019-12-01T00:00:00Z"/>
        <d v="2021-04-28T00:00:00Z"/>
        <d v="2019-10-16T00:00:00Z"/>
        <d v="2019-11-15T00:00:00Z"/>
        <d v="2019-02-08T00:00:00Z"/>
        <d v="2018-02-23T00:00:00Z"/>
        <d v="2021-04-15T00:00:00Z"/>
        <d v="2018-02-04T00:00:00Z"/>
        <d v="2019-11-21T00:00:00Z"/>
        <d v="2018-07-06T00:00:00Z"/>
        <d v="2018-08-10T00:00:00Z"/>
        <d v="2019-04-05T00:00:00Z"/>
        <d v="2019-05-10T00:00:00Z"/>
        <d v="2017-10-12T00:00:00Z"/>
        <d v="2016-07-07T00:00:00Z"/>
        <d v="2019-08-29T00:00:00Z"/>
        <d v="2018-09-28T00:00:00Z"/>
        <d v="2020-09-03T00:00:00Z"/>
        <d v="2020-06-19T00:00:00Z"/>
        <d v="2020-10-27T00:00:00Z"/>
        <d v="2019-01-11T00:00:00Z"/>
        <d v="2020-12-23T00:00:00Z"/>
        <d v="2020-09-16T00:00:00Z"/>
        <d v="2021-04-14T00:00:00Z"/>
        <d v="2021-03-26T00:00:00Z"/>
        <d v="2021-03-25T00:00:00Z"/>
        <d v="2017-12-15T00:00:00Z"/>
        <d v="2020-09-11T00:00:00Z"/>
        <d v="2017-12-08T00:00:00Z"/>
        <d v="2019-10-18T00:00:00Z"/>
        <d v="2020-10-09T00:00:00Z"/>
        <d v="2019-05-16T00:00:00Z"/>
        <d v="2019-01-04T00:00:00Z"/>
        <d v="2017-09-01T00:00:00Z"/>
        <d v="2020-06-18T00:00:00Z"/>
        <d v="2018-12-12T00:00:00Z"/>
        <d v="2019-07-12T00:00:00Z"/>
        <d v="2016-05-27T00:00:00Z"/>
        <d v="2018-11-02T00:00:00Z"/>
        <d v="2021-05-14T00:00:00Z"/>
        <d v="2020-05-13T00:00:00Z"/>
        <d v="2019-02-01T00:00:00Z"/>
        <d v="2021-03-12T00:00:00Z"/>
        <d v="2019-03-29T00:00:00Z"/>
        <d v="2020-12-14T00:00:00Z"/>
        <d v="2017-11-17T00:00:00Z"/>
        <d v="2016-12-16T00:00:00Z"/>
        <d v="2018-07-27T00:00:00Z"/>
        <d v="2018-03-30T00:00:00Z"/>
        <d v="2019-11-08T00:00:00Z"/>
        <d v="2016-10-13T00:00:00Z"/>
        <d v="2020-11-05T00:00:00Z"/>
        <d v="2017-04-28T00:00:00Z"/>
        <d v="2016-04-29T00:00:00Z"/>
        <d v="2018-06-29T00:00:00Z"/>
        <d v="2018-08-24T00:00:00Z"/>
        <d v="2020-09-10T00:00:00Z"/>
        <d v="2020-12-07T00:00:00Z"/>
        <d v="2020-07-24T00:00:00Z"/>
        <d v="2020-11-11T00:00:00Z"/>
        <d v="2018-04-06T00:00:00Z"/>
        <d v="2020-01-17T00:00:00Z"/>
        <d v="2021-05-21T00:00:00Z"/>
        <d v="2018-11-16T00:00:00Z"/>
        <d v="2019-07-16T00:00:00Z"/>
        <d v="2020-02-07T00:00:00Z"/>
        <d v="2020-03-27T00:00:00Z"/>
        <d v="2018-01-12T00:00:00Z"/>
        <d v="2020-12-11T00:00:00Z"/>
        <d v="2016-11-11T00:00:00Z"/>
        <d v="2020-03-20T00:00:00Z"/>
        <d v="2018-04-13T00:00:00Z"/>
        <d v="2018-05-04T00:00:00Z"/>
        <d v="2017-01-27T00:00:00Z"/>
        <d v="2019-08-09T00:00:00Z"/>
        <d v="2019-03-08T00:00:00Z"/>
        <d v="2019-06-14T00:00:00Z"/>
        <d v="2020-10-21T00:00:00Z"/>
        <d v="2020-11-25T00:00:00Z"/>
        <d v="2018-05-11T00:00:00Z"/>
        <d v="2020-02-12T00:00:00Z"/>
        <d v="2017-05-26T00:00:00Z"/>
        <d v="2019-12-13T00:00:00Z"/>
        <d v="2019-09-20T00:00:00Z"/>
        <d v="2017-03-10T00:00:00Z"/>
        <d v="2017-03-17T00:00:00Z"/>
        <d v="2021-01-29T00:00:00Z"/>
        <d v="2015-05-29T00:00:00Z"/>
        <d v="2018-08-03T00:00:00Z"/>
        <d v="2020-03-13T00:00:00Z"/>
        <d v="2019-08-02T00:00:00Z"/>
        <d v="2016-03-18T00:00:00Z"/>
        <d v="2021-01-08T00:00:00Z"/>
        <d v="2021-04-01T00:00:00Z"/>
        <d v="2017-11-10T00:00:00Z"/>
        <d v="2020-05-22T00:00:00Z"/>
        <d v="2017-03-24T00:00:00Z"/>
        <d v="2020-08-28T00:00:00Z"/>
        <d v="2020-08-07T00:00:00Z"/>
        <d v="2020-11-20T00:00:00Z"/>
        <d v="2020-11-06T00:00:00Z"/>
        <d v="2020-08-17T00:00:00Z"/>
        <d v="2019-09-27T00:00:00Z"/>
        <d v="2019-04-19T00:00:00Z"/>
        <d v="2018-09-14T00:00:00Z"/>
        <d v="2017-12-01T00:00:00Z"/>
        <d v="2017-04-07T00:00:00Z"/>
        <d v="2017-10-20T00:00:00Z"/>
        <d v="2019-05-22T00:00:00Z"/>
        <d v="2018-06-08T00:00:00Z"/>
        <d v="2018-10-12T00:00:00Z"/>
        <d v="2018-03-16T00:00:00Z"/>
        <d v="2017-12-22T00:00:00Z"/>
        <d v="2018-05-18T00:00:00Z"/>
        <d v="2021-03-18T00:00:00Z"/>
        <d v="2021-01-28T00:00:00Z"/>
        <d v="2020-11-24T00:00:00Z"/>
        <d v="2019-01-25T00:00:00Z"/>
        <d v="2018-12-21T00:00:00Z"/>
        <d v="2017-04-21T00:00:00Z"/>
        <d v="2017-06-09T00:00:00Z"/>
        <d v="2016-12-09T00:00:00Z"/>
        <d v="2017-10-13T00:00:00Z"/>
        <d v="2017-03-31T00:00:00Z"/>
        <d v="2019-10-11T00:00:00Z"/>
        <d v="2018-03-09T00:00:00Z"/>
        <d v="2020-04-23T00:00:00Z"/>
        <d v="2021-02-12T00:00:00Z"/>
        <d v="2019-08-28T00:00:00Z"/>
        <d v="2020-08-05T00:00:00Z"/>
        <d v="2020-12-21T00:00:00Z"/>
        <d v="2016-09-16T00:00:00Z"/>
        <d v="2019-09-25T00:00:00Z"/>
        <d v="2019-12-24T00:00:00Z"/>
        <d v="2018-02-16T00:00:00Z"/>
        <d v="2020-02-14T00:00:00Z"/>
        <d v="2020-08-20T00:00:00Z"/>
        <d v="2020-04-29T00:00:00Z"/>
        <d v="2014-12-13T00:00:00Z"/>
        <d v="2018-09-21T00:00:00Z"/>
        <d v="2020-10-23T00:00:00Z"/>
        <d v="2019-10-12T00:00:00Z"/>
        <d v="2017-09-15T00:00:00Z"/>
        <d v="2021-01-14T00:00:00Z"/>
        <d v="2020-03-25T00:00:00Z"/>
        <d v="2020-04-22T00:00:00Z"/>
        <d v="2019-03-13T00:00:00Z"/>
        <d v="2018-02-09T00:00:00Z"/>
        <d v="2019-10-28T00:00:00Z"/>
        <d v="2020-02-28T00:00:00Z"/>
        <d v="2020-03-19T00:00:00Z"/>
        <d v="2019-03-21T00:00:00Z"/>
        <d v="2021-04-17T00:00:00Z"/>
        <d v="2019-05-31T00:00:00Z"/>
        <d v="2020-06-12T00:00:00Z"/>
        <d v="2021-04-07T00:00:00Z"/>
        <d v="2020-06-26T00:00:00Z"/>
        <d v="2017-09-29T00:00:00Z"/>
        <d v="2020-11-13T00:00:00Z"/>
        <d v="2018-06-15T00:00:00Z"/>
        <d v="2021-05-07T00:00:00Z"/>
        <d v="2020-06-24T00:00:00Z"/>
        <d v="2017-06-23T00:00:00Z"/>
        <d v="2021-05-12T00:00:00Z"/>
        <d v="2017-07-28T00:00:00Z"/>
        <d v="2020-01-20T00:00:00Z"/>
        <d v="2019-06-07T00:00:00Z"/>
        <d v="2016-08-19T00:00:00Z"/>
        <d v="2020-09-04T00:00:00Z"/>
        <d v="2020-11-23T00:00:00Z"/>
        <d v="2019-07-31T00:00:00Z"/>
        <d v="2021-04-16T00:00:00Z"/>
        <d v="2019-11-20T00:00:00Z"/>
        <d v="2017-05-20T00:00:00Z"/>
        <d v="2021-05-27T00:00:00Z"/>
        <d v="2017-06-16T00:00:00Z"/>
        <d v="2021-01-11T00:00:00Z"/>
        <d v="2020-04-24T00:00:00Z"/>
        <d v="2020-09-15T00:00:00Z"/>
        <d v="2017-02-03T00:00:00Z"/>
        <d v="2020-12-03T00:00:00Z"/>
        <d v="2017-02-07T00:00:00Z"/>
        <d v="2021-03-03T00:00:00Z"/>
        <d v="2019-07-10T00:00:00Z"/>
        <d v="2016-07-29T00:00:00Z"/>
        <d v="2020-07-10T00:00:00Z"/>
        <d v="2018-10-10T00:00:00Z"/>
        <d v="2018-01-26T00:00:00Z"/>
        <d v="2020-09-21T00:00:00Z"/>
        <d v="2020-05-06T00:00:00Z"/>
        <d v="2020-12-27T00:00:00Z"/>
        <d v="2020-09-17T00:00:00Z"/>
        <d v="2020-05-11T00:00:00Z"/>
        <d v="2017-09-12T00:00:00Z"/>
        <d v="2017-11-21T00:00:00Z"/>
        <d v="2020-09-30T00:00:00Z"/>
        <d v="2017-07-14T00:00:00Z"/>
        <d v="2021-01-06T00:00:00Z"/>
        <d v="2020-12-24T00:00:00Z"/>
        <d v="2016-09-30T00:00:00Z"/>
        <d v="2020-10-08T00:00:00Z"/>
        <d v="2021-03-01T00:00:00Z"/>
        <d v="2020-12-28T00:00:00Z"/>
        <d v="2017-02-24T00:00:00Z"/>
        <d v="2017-05-19T00:00:00Z"/>
        <d v="2018-11-09T00:00:00Z"/>
        <d v="2020-06-03T00:00:00Z"/>
        <d v="2019-05-23T00:00:00Z"/>
        <d v="2017-09-22T00:00:00Z"/>
        <d v="2020-11-03T00:00:00Z"/>
        <d v="2019-09-15T00:00:00Z"/>
        <d v="2020-12-18T00:00:00Z"/>
        <d v="2021-03-17T00:00:00Z"/>
        <d v="2021-02-23T00:00:00Z"/>
        <d v="2019-04-26T00:00:00Z"/>
        <d v="2019-03-22T00:00:00Z"/>
        <d v="2020-12-09T00:00:00Z"/>
        <d v="2018-11-22T00:00:00Z"/>
        <d v="2018-10-19T00:00:00Z"/>
        <d v="2017-01-26T00:00:00Z"/>
        <d v="2020-12-01T00:00:00Z"/>
        <d v="2019-06-19T00:00:00Z"/>
        <d v="2019-12-27T00:00:00Z"/>
        <d v="2019-09-10T00:00:00Z"/>
        <d v="2019-04-20T00:00:00Z"/>
        <d v="2015-09-18T00:00:00Z"/>
        <d v="2019-05-01T00:00:00Z"/>
        <d v="2018-11-13T00:00:00Z"/>
        <d v="2021-01-07T00:00:00Z"/>
        <d v="2019-07-24T00:00:00Z"/>
        <d v="2021-01-22T00:00:00Z"/>
        <d v="2018-08-17T00:00:00Z"/>
        <d v="2016-09-23T00:00:00Z"/>
        <d v="2018-03-08T00:00:00Z"/>
        <d v="2018-02-14T00:00:00Z"/>
        <d v="2018-10-05T00:00:00Z"/>
        <d v="2018-05-01T00:00:00Z"/>
        <d v="2021-04-30T00:00:00Z"/>
        <d v="2019-10-29T00:00:00Z"/>
        <d v="2016-10-07T00:00:00Z"/>
        <d v="2016-09-13T00:00:00Z"/>
        <d v="2020-07-17T00:00:00Z"/>
        <d v="2017-05-12T00:00:00Z"/>
        <d v="2020-05-27T00:00:00Z"/>
        <d v="2020-07-08T00:00:00Z"/>
        <d v="2020-10-13T00:00:00Z"/>
        <d v="2017-06-28T00:00:00Z"/>
        <d v="2018-09-12T00:00:00Z"/>
        <d v="2020-03-08T00:00:00Z"/>
        <d v="2016-10-14T00:00:00Z"/>
        <d v="2017-10-06T00:00:00Z"/>
        <d v="2016-06-24T00:00:00Z"/>
        <d v="2015-05-22T00:00:00Z"/>
        <d v="2020-01-31T00:00:00Z"/>
        <d v="2019-02-12T00:00:00Z"/>
        <d v="2019-11-27T00:00:00Z"/>
        <d v="2020-07-29T00:00:00Z"/>
        <d v="2015-07-17T00:00:00Z"/>
        <d v="2017-11-22T00:00:00Z"/>
        <d v="2020-10-14T00:00:00Z"/>
        <d v="2019-04-17T00:00:00Z"/>
        <d v="2017-10-27T00:00:00Z"/>
        <d v="2018-09-13T00:00:00Z"/>
        <d v="2020-11-12T00:00:00Z"/>
        <d v="2019-06-12T00:00:00Z"/>
        <d v="2020-09-09T00:00:00Z"/>
        <d v="2019-12-20T00:00:00Z"/>
        <d v="2015-06-26T00:00:00Z"/>
        <d v="2019-06-27T00:00:00Z"/>
        <d v="2015-10-16T00:00:00Z"/>
        <d v="2016-10-12T00:00:00Z"/>
        <d v="2020-02-11T00:00:00Z"/>
        <d v="2018-12-14T00:00:00Z"/>
        <d v="2020-10-16T00:00:00Z"/>
        <d v="2017-08-04T00:00:00Z"/>
        <d v="2019-12-06T00:00:00Z"/>
        <d v="2016-11-04T00:00:00Z"/>
        <d v="2020-09-07T00:00:00Z"/>
        <d v="2020-08-26T00:00:00Z"/>
        <d v="2021-03-24T00:00:00Z"/>
        <d v="2017-11-24T00:00:00Z"/>
        <d v="2019-10-23T00:00:00Z"/>
        <d v="2020-05-20T00:00:00Z"/>
        <d v="2018-12-31T00:00:00Z"/>
        <d v="2015-10-09T00:00:00Z"/>
        <d v="2018-12-16T00:00:00Z"/>
        <d v="2020-12-08T00:00:00Z"/>
        <d v="2020-10-04T00:00:00Z"/>
      </sharedItems>
    </cacheField>
    <cacheField name="Runtime" numFmtId="0">
      <sharedItems containsSemiMixedTypes="0" containsString="0" containsNumber="1" containsInteger="1">
        <n v="58.0"/>
        <n v="81.0"/>
        <n v="79.0"/>
        <n v="94.0"/>
        <n v="90.0"/>
        <n v="147.0"/>
        <n v="112.0"/>
        <n v="149.0"/>
        <n v="73.0"/>
        <n v="139.0"/>
        <n v="97.0"/>
        <n v="101.0"/>
        <n v="25.0"/>
        <n v="144.0"/>
        <n v="115.0"/>
        <n v="102.0"/>
        <n v="100.0"/>
        <n v="64.0"/>
        <n v="99.0"/>
        <n v="120.0"/>
        <n v="105.0"/>
        <n v="89.0"/>
        <n v="107.0"/>
        <n v="95.0"/>
        <n v="37.0"/>
        <n v="83.0"/>
        <n v="46.0"/>
        <n v="85.0"/>
        <n v="88.0"/>
        <n v="86.0"/>
        <n v="80.0"/>
        <n v="4.0"/>
        <n v="93.0"/>
        <n v="106.0"/>
        <n v="103.0"/>
        <n v="119.0"/>
        <n v="96.0"/>
        <n v="113.0"/>
        <n v="104.0"/>
        <n v="10.0"/>
        <n v="98.0"/>
        <n v="117.0"/>
        <n v="70.0"/>
        <n v="131.0"/>
        <n v="87.0"/>
        <n v="60.0"/>
        <n v="116.0"/>
        <n v="92.0"/>
        <n v="121.0"/>
        <n v="78.0"/>
        <n v="114.0"/>
        <n v="56.0"/>
        <n v="21.0"/>
        <n v="63.0"/>
        <n v="126.0"/>
        <n v="142.0"/>
        <n v="108.0"/>
        <n v="125.0"/>
        <n v="91.0"/>
        <n v="49.0"/>
        <n v="118.0"/>
        <n v="34.0"/>
        <n v="124.0"/>
        <n v="52.0"/>
        <n v="111.0"/>
        <n v="75.0"/>
        <n v="148.0"/>
        <n v="32.0"/>
        <n v="23.0"/>
        <n v="53.0"/>
        <n v="132.0"/>
        <n v="123.0"/>
        <n v="122.0"/>
        <n v="128.0"/>
        <n v="82.0"/>
        <n v="84.0"/>
        <n v="42.0"/>
        <n v="151.0"/>
        <n v="72.0"/>
        <n v="30.0"/>
        <n v="129.0"/>
        <n v="44.0"/>
        <n v="134.0"/>
        <n v="109.0"/>
        <n v="16.0"/>
        <n v="41.0"/>
        <n v="28.0"/>
        <n v="74.0"/>
        <n v="9.0"/>
        <n v="155.0"/>
        <n v="55.0"/>
        <n v="40.0"/>
        <n v="17.0"/>
        <n v="136.0"/>
        <n v="130.0"/>
        <n v="19.0"/>
        <n v="54.0"/>
        <n v="76.0"/>
        <n v="39.0"/>
        <n v="7.0"/>
        <n v="57.0"/>
        <n v="14.0"/>
        <n v="31.0"/>
        <n v="48.0"/>
        <n v="27.0"/>
        <n v="45.0"/>
        <n v="36.0"/>
        <n v="47.0"/>
        <n v="110.0"/>
        <n v="138.0"/>
        <n v="133.0"/>
        <n v="140.0"/>
        <n v="13.0"/>
        <n v="11.0"/>
        <n v="24.0"/>
        <n v="15.0"/>
        <n v="26.0"/>
        <n v="137.0"/>
        <n v="71.0"/>
        <n v="135.0"/>
        <n v="12.0"/>
        <n v="209.0"/>
        <n v="51.0"/>
        <n v="153.0"/>
      </sharedItems>
    </cacheField>
    <cacheField name="IMDB Score" numFmtId="0">
      <sharedItems containsSemiMixedTypes="0" containsString="0" containsNumber="1">
        <n v="2.5"/>
        <n v="2.6"/>
        <n v="3.2"/>
        <n v="3.4"/>
        <n v="3.5"/>
        <n v="3.7"/>
        <n v="3.9"/>
        <n v="4.1"/>
        <n v="4.2"/>
        <n v="4.3"/>
        <n v="4.4"/>
        <n v="4.5"/>
        <n v="4.6"/>
        <n v="4.7"/>
        <n v="4.8"/>
        <n v="4.9"/>
        <n v="5.0"/>
        <n v="5.1"/>
        <n v="5.2"/>
        <n v="5.3"/>
        <n v="5.4"/>
        <n v="5.5"/>
        <n v="5.6"/>
        <n v="5.7"/>
        <n v="5.8"/>
        <n v="5.9"/>
        <n v="6.0"/>
        <n v="6.1"/>
        <n v="6.2"/>
        <n v="6.3"/>
        <n v="6.4"/>
        <n v="6.5"/>
        <n v="6.6"/>
        <n v="6.7"/>
        <n v="6.8"/>
        <n v="6.9"/>
        <n v="7.0"/>
        <n v="7.1"/>
        <n v="7.2"/>
        <n v="7.3"/>
        <n v="7.4"/>
        <n v="7.5"/>
        <n v="7.6"/>
        <n v="7.7"/>
        <n v="7.8"/>
        <n v="7.9"/>
        <n v="8.0"/>
        <n v="8.1"/>
        <n v="8.2"/>
        <n v="8.3"/>
        <n v="8.4"/>
        <n v="8.5"/>
        <n v="8.6"/>
        <n v="9.0"/>
      </sharedItems>
    </cacheField>
    <cacheField name="Language" numFmtId="0">
      <sharedItems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25.63"/>
    <col customWidth="1" min="3" max="3" width="25.5"/>
    <col customWidth="1" min="4" max="5" width="12.63"/>
    <col customWidth="1" min="6" max="6" width="21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2" t="s">
        <v>7</v>
      </c>
      <c r="C2" s="3">
        <v>43682.0</v>
      </c>
      <c r="D2" s="2">
        <v>58.0</v>
      </c>
      <c r="E2" s="2">
        <v>2.5</v>
      </c>
      <c r="F2" s="2" t="s">
        <v>8</v>
      </c>
      <c r="H2" s="4"/>
      <c r="I2" s="4"/>
      <c r="J2" s="4"/>
      <c r="K2" s="4"/>
      <c r="L2" s="4"/>
      <c r="M2" s="4"/>
    </row>
    <row r="3" ht="15.75" customHeight="1">
      <c r="A3" s="2" t="s">
        <v>9</v>
      </c>
      <c r="B3" s="2" t="s">
        <v>10</v>
      </c>
      <c r="C3" s="3">
        <v>44064.0</v>
      </c>
      <c r="D3" s="2">
        <v>81.0</v>
      </c>
      <c r="E3" s="2">
        <v>2.6</v>
      </c>
      <c r="F3" s="2" t="s">
        <v>11</v>
      </c>
      <c r="H3" s="5"/>
      <c r="I3" s="5"/>
      <c r="J3" s="5"/>
      <c r="K3" s="5"/>
      <c r="L3" s="5"/>
      <c r="M3" s="5"/>
    </row>
    <row r="4" ht="15.75" customHeight="1">
      <c r="A4" s="2" t="s">
        <v>12</v>
      </c>
      <c r="B4" s="2" t="s">
        <v>13</v>
      </c>
      <c r="C4" s="3">
        <v>43825.0</v>
      </c>
      <c r="D4" s="2">
        <v>79.0</v>
      </c>
      <c r="E4" s="2">
        <v>2.6</v>
      </c>
      <c r="F4" s="2" t="s">
        <v>14</v>
      </c>
      <c r="H4" s="6"/>
    </row>
    <row r="5" ht="15.75" customHeight="1">
      <c r="A5" s="2" t="s">
        <v>15</v>
      </c>
      <c r="B5" s="2" t="s">
        <v>16</v>
      </c>
      <c r="C5" s="3">
        <v>43119.0</v>
      </c>
      <c r="D5" s="2">
        <v>94.0</v>
      </c>
      <c r="E5" s="2">
        <v>3.2</v>
      </c>
      <c r="F5" s="2" t="s">
        <v>17</v>
      </c>
      <c r="H5" s="6"/>
    </row>
    <row r="6" ht="15.75" customHeight="1">
      <c r="A6" s="2" t="s">
        <v>18</v>
      </c>
      <c r="B6" s="2" t="s">
        <v>19</v>
      </c>
      <c r="C6" s="3">
        <v>44134.0</v>
      </c>
      <c r="D6" s="2">
        <v>90.0</v>
      </c>
      <c r="E6" s="2">
        <v>3.4</v>
      </c>
      <c r="F6" s="2" t="s">
        <v>20</v>
      </c>
      <c r="H6" s="6"/>
    </row>
    <row r="7" ht="15.75" customHeight="1">
      <c r="A7" s="2" t="s">
        <v>21</v>
      </c>
      <c r="B7" s="2" t="s">
        <v>22</v>
      </c>
      <c r="C7" s="3">
        <v>43770.0</v>
      </c>
      <c r="D7" s="2">
        <v>147.0</v>
      </c>
      <c r="E7" s="2">
        <v>3.5</v>
      </c>
      <c r="F7" s="2" t="s">
        <v>20</v>
      </c>
      <c r="H7" s="6"/>
    </row>
    <row r="8" ht="15.75" customHeight="1">
      <c r="A8" s="2" t="s">
        <v>23</v>
      </c>
      <c r="B8" s="2" t="s">
        <v>24</v>
      </c>
      <c r="C8" s="3">
        <v>44169.0</v>
      </c>
      <c r="D8" s="2">
        <v>112.0</v>
      </c>
      <c r="E8" s="2">
        <v>3.7</v>
      </c>
      <c r="F8" s="2" t="s">
        <v>25</v>
      </c>
      <c r="H8" s="6"/>
    </row>
    <row r="9" ht="15.75" customHeight="1">
      <c r="A9" s="2" t="s">
        <v>26</v>
      </c>
      <c r="B9" s="2" t="s">
        <v>27</v>
      </c>
      <c r="C9" s="3">
        <v>43987.0</v>
      </c>
      <c r="D9" s="2">
        <v>149.0</v>
      </c>
      <c r="E9" s="2">
        <v>3.7</v>
      </c>
      <c r="F9" s="2" t="s">
        <v>17</v>
      </c>
      <c r="H9" s="6"/>
    </row>
    <row r="10" ht="15.75" customHeight="1">
      <c r="A10" s="2" t="s">
        <v>28</v>
      </c>
      <c r="B10" s="2" t="s">
        <v>29</v>
      </c>
      <c r="C10" s="3">
        <v>43182.0</v>
      </c>
      <c r="D10" s="2">
        <v>73.0</v>
      </c>
      <c r="E10" s="2">
        <v>3.9</v>
      </c>
      <c r="F10" s="2" t="s">
        <v>17</v>
      </c>
      <c r="H10" s="6"/>
    </row>
    <row r="11" ht="15.75" customHeight="1">
      <c r="A11" s="2" t="s">
        <v>30</v>
      </c>
      <c r="B11" s="2" t="s">
        <v>24</v>
      </c>
      <c r="C11" s="3">
        <v>44334.0</v>
      </c>
      <c r="D11" s="2">
        <v>139.0</v>
      </c>
      <c r="E11" s="2">
        <v>4.1</v>
      </c>
      <c r="F11" s="2" t="s">
        <v>20</v>
      </c>
      <c r="H11" s="6"/>
    </row>
    <row r="12" ht="15.75" customHeight="1">
      <c r="A12" s="2" t="s">
        <v>31</v>
      </c>
      <c r="B12" s="2" t="s">
        <v>7</v>
      </c>
      <c r="C12" s="3">
        <v>44308.0</v>
      </c>
      <c r="D12" s="2">
        <v>58.0</v>
      </c>
      <c r="E12" s="2">
        <v>4.1</v>
      </c>
      <c r="F12" s="2" t="s">
        <v>17</v>
      </c>
      <c r="H12" s="6"/>
    </row>
    <row r="13" ht="15.75" customHeight="1">
      <c r="A13" s="2" t="s">
        <v>32</v>
      </c>
      <c r="B13" s="2" t="s">
        <v>33</v>
      </c>
      <c r="C13" s="3">
        <v>44162.0</v>
      </c>
      <c r="D13" s="2">
        <v>112.0</v>
      </c>
      <c r="E13" s="2">
        <v>4.1</v>
      </c>
      <c r="F13" s="2" t="s">
        <v>34</v>
      </c>
      <c r="H13" s="6"/>
    </row>
    <row r="14" ht="15.75" customHeight="1">
      <c r="A14" s="2" t="s">
        <v>35</v>
      </c>
      <c r="B14" s="2" t="s">
        <v>36</v>
      </c>
      <c r="C14" s="3">
        <v>44092.0</v>
      </c>
      <c r="D14" s="2">
        <v>97.0</v>
      </c>
      <c r="E14" s="2">
        <v>4.1</v>
      </c>
      <c r="F14" s="2" t="s">
        <v>37</v>
      </c>
      <c r="H14" s="6"/>
    </row>
    <row r="15" ht="15.75" customHeight="1">
      <c r="A15" s="2" t="s">
        <v>38</v>
      </c>
      <c r="B15" s="2" t="s">
        <v>39</v>
      </c>
      <c r="C15" s="3">
        <v>44105.0</v>
      </c>
      <c r="D15" s="2">
        <v>101.0</v>
      </c>
      <c r="E15" s="2">
        <v>4.2</v>
      </c>
      <c r="F15" s="2" t="s">
        <v>40</v>
      </c>
      <c r="H15" s="6"/>
    </row>
    <row r="16" ht="15.75" customHeight="1">
      <c r="A16" s="2" t="s">
        <v>41</v>
      </c>
      <c r="B16" s="2" t="s">
        <v>10</v>
      </c>
      <c r="C16" s="3">
        <v>42696.0</v>
      </c>
      <c r="D16" s="2">
        <v>90.0</v>
      </c>
      <c r="E16" s="2">
        <v>4.2</v>
      </c>
      <c r="F16" s="2" t="s">
        <v>17</v>
      </c>
      <c r="H16" s="6"/>
    </row>
    <row r="17" ht="15.75" customHeight="1">
      <c r="A17" s="2" t="s">
        <v>42</v>
      </c>
      <c r="B17" s="2" t="s">
        <v>7</v>
      </c>
      <c r="C17" s="3">
        <v>43818.0</v>
      </c>
      <c r="D17" s="2">
        <v>25.0</v>
      </c>
      <c r="E17" s="2">
        <v>4.3</v>
      </c>
      <c r="F17" s="2" t="s">
        <v>11</v>
      </c>
      <c r="H17" s="6"/>
    </row>
    <row r="18" ht="15.75" customHeight="1">
      <c r="A18" s="2" t="s">
        <v>43</v>
      </c>
      <c r="B18" s="2" t="s">
        <v>44</v>
      </c>
      <c r="C18" s="3">
        <v>43831.0</v>
      </c>
      <c r="D18" s="2">
        <v>144.0</v>
      </c>
      <c r="E18" s="2">
        <v>4.3</v>
      </c>
      <c r="F18" s="2" t="s">
        <v>20</v>
      </c>
      <c r="H18" s="6"/>
    </row>
    <row r="19" ht="15.75" customHeight="1">
      <c r="A19" s="2" t="s">
        <v>45</v>
      </c>
      <c r="B19" s="2" t="s">
        <v>46</v>
      </c>
      <c r="C19" s="3">
        <v>43882.0</v>
      </c>
      <c r="D19" s="2">
        <v>115.0</v>
      </c>
      <c r="E19" s="2">
        <v>4.3</v>
      </c>
      <c r="F19" s="2" t="s">
        <v>17</v>
      </c>
      <c r="H19" s="6"/>
    </row>
    <row r="20" ht="15.75" customHeight="1">
      <c r="A20" s="2" t="s">
        <v>47</v>
      </c>
      <c r="B20" s="2" t="s">
        <v>24</v>
      </c>
      <c r="C20" s="3">
        <v>44197.0</v>
      </c>
      <c r="D20" s="2">
        <v>102.0</v>
      </c>
      <c r="E20" s="2">
        <v>4.3</v>
      </c>
      <c r="F20" s="2" t="s">
        <v>34</v>
      </c>
      <c r="H20" s="6"/>
    </row>
    <row r="21" ht="15.75" customHeight="1">
      <c r="A21" s="2" t="s">
        <v>48</v>
      </c>
      <c r="B21" s="2" t="s">
        <v>16</v>
      </c>
      <c r="C21" s="3">
        <v>42972.0</v>
      </c>
      <c r="D21" s="2">
        <v>100.0</v>
      </c>
      <c r="E21" s="2">
        <v>4.4</v>
      </c>
      <c r="F21" s="2" t="s">
        <v>17</v>
      </c>
      <c r="H21" s="6"/>
    </row>
    <row r="22" ht="15.75" customHeight="1">
      <c r="A22" s="2" t="s">
        <v>49</v>
      </c>
      <c r="B22" s="2" t="s">
        <v>7</v>
      </c>
      <c r="C22" s="3">
        <v>43721.0</v>
      </c>
      <c r="D22" s="2">
        <v>64.0</v>
      </c>
      <c r="E22" s="2">
        <v>4.4</v>
      </c>
      <c r="F22" s="2" t="s">
        <v>17</v>
      </c>
      <c r="H22" s="6"/>
    </row>
    <row r="23" ht="15.75" customHeight="1">
      <c r="A23" s="2" t="s">
        <v>50</v>
      </c>
      <c r="B23" s="2" t="s">
        <v>10</v>
      </c>
      <c r="C23" s="3">
        <v>43664.0</v>
      </c>
      <c r="D23" s="2">
        <v>97.0</v>
      </c>
      <c r="E23" s="2">
        <v>4.4</v>
      </c>
      <c r="F23" s="2" t="s">
        <v>17</v>
      </c>
      <c r="H23" s="6"/>
    </row>
    <row r="24" ht="15.75" customHeight="1">
      <c r="A24" s="2" t="s">
        <v>51</v>
      </c>
      <c r="B24" s="2" t="s">
        <v>24</v>
      </c>
      <c r="C24" s="3">
        <v>43693.0</v>
      </c>
      <c r="D24" s="2">
        <v>99.0</v>
      </c>
      <c r="E24" s="2">
        <v>4.4</v>
      </c>
      <c r="F24" s="2" t="s">
        <v>17</v>
      </c>
      <c r="H24" s="6"/>
    </row>
    <row r="25" ht="15.75" customHeight="1">
      <c r="A25" s="2" t="s">
        <v>52</v>
      </c>
      <c r="B25" s="2" t="s">
        <v>10</v>
      </c>
      <c r="C25" s="3">
        <v>44253.0</v>
      </c>
      <c r="D25" s="2">
        <v>120.0</v>
      </c>
      <c r="E25" s="2">
        <v>4.4</v>
      </c>
      <c r="F25" s="2" t="s">
        <v>20</v>
      </c>
      <c r="H25" s="6"/>
    </row>
    <row r="26" ht="15.75" customHeight="1">
      <c r="A26" s="2" t="s">
        <v>53</v>
      </c>
      <c r="B26" s="2" t="s">
        <v>54</v>
      </c>
      <c r="C26" s="3">
        <v>44295.0</v>
      </c>
      <c r="D26" s="2">
        <v>105.0</v>
      </c>
      <c r="E26" s="2">
        <v>4.4</v>
      </c>
      <c r="F26" s="2" t="s">
        <v>17</v>
      </c>
      <c r="H26" s="6"/>
    </row>
    <row r="27" ht="15.75" customHeight="1">
      <c r="A27" s="2" t="s">
        <v>55</v>
      </c>
      <c r="B27" s="2" t="s">
        <v>10</v>
      </c>
      <c r="C27" s="3">
        <v>44028.0</v>
      </c>
      <c r="D27" s="2">
        <v>89.0</v>
      </c>
      <c r="E27" s="2">
        <v>4.5</v>
      </c>
      <c r="F27" s="2" t="s">
        <v>17</v>
      </c>
      <c r="H27" s="6"/>
    </row>
    <row r="28" ht="15.75" customHeight="1">
      <c r="A28" s="2" t="s">
        <v>56</v>
      </c>
      <c r="B28" s="2" t="s">
        <v>36</v>
      </c>
      <c r="C28" s="3">
        <v>44288.0</v>
      </c>
      <c r="D28" s="2">
        <v>97.0</v>
      </c>
      <c r="E28" s="2">
        <v>4.5</v>
      </c>
      <c r="F28" s="2" t="s">
        <v>57</v>
      </c>
      <c r="H28" s="6"/>
    </row>
    <row r="29" ht="15.75" customHeight="1">
      <c r="A29" s="2" t="s">
        <v>58</v>
      </c>
      <c r="B29" s="2" t="s">
        <v>24</v>
      </c>
      <c r="C29" s="3">
        <v>44043.0</v>
      </c>
      <c r="D29" s="2">
        <v>107.0</v>
      </c>
      <c r="E29" s="2">
        <v>4.5</v>
      </c>
      <c r="F29" s="2" t="s">
        <v>17</v>
      </c>
      <c r="H29" s="6"/>
    </row>
    <row r="30" ht="15.75" customHeight="1">
      <c r="A30" s="2" t="s">
        <v>59</v>
      </c>
      <c r="B30" s="2" t="s">
        <v>24</v>
      </c>
      <c r="C30" s="3">
        <v>44237.0</v>
      </c>
      <c r="D30" s="2">
        <v>99.0</v>
      </c>
      <c r="E30" s="2">
        <v>4.5</v>
      </c>
      <c r="F30" s="2" t="s">
        <v>60</v>
      </c>
      <c r="H30" s="6"/>
    </row>
    <row r="31" ht="15.75" customHeight="1">
      <c r="A31" s="2" t="s">
        <v>61</v>
      </c>
      <c r="B31" s="2" t="s">
        <v>24</v>
      </c>
      <c r="C31" s="3">
        <v>43441.0</v>
      </c>
      <c r="D31" s="2">
        <v>95.0</v>
      </c>
      <c r="E31" s="2">
        <v>4.6</v>
      </c>
      <c r="F31" s="2" t="s">
        <v>14</v>
      </c>
      <c r="H31" s="6"/>
    </row>
    <row r="32" ht="15.75" customHeight="1">
      <c r="A32" s="2" t="s">
        <v>62</v>
      </c>
      <c r="B32" s="2" t="s">
        <v>7</v>
      </c>
      <c r="C32" s="3">
        <v>43609.0</v>
      </c>
      <c r="D32" s="2">
        <v>37.0</v>
      </c>
      <c r="E32" s="2">
        <v>4.6</v>
      </c>
      <c r="F32" s="2" t="s">
        <v>63</v>
      </c>
      <c r="H32" s="6"/>
    </row>
    <row r="33" ht="15.75" customHeight="1">
      <c r="A33" s="2" t="s">
        <v>64</v>
      </c>
      <c r="B33" s="2" t="s">
        <v>65</v>
      </c>
      <c r="C33" s="3">
        <v>42671.0</v>
      </c>
      <c r="D33" s="2">
        <v>89.0</v>
      </c>
      <c r="E33" s="2">
        <v>4.6</v>
      </c>
      <c r="F33" s="2" t="s">
        <v>17</v>
      </c>
      <c r="H33" s="6"/>
    </row>
    <row r="34" ht="15.75" customHeight="1">
      <c r="A34" s="2" t="s">
        <v>66</v>
      </c>
      <c r="B34" s="2" t="s">
        <v>67</v>
      </c>
      <c r="C34" s="3">
        <v>43518.0</v>
      </c>
      <c r="D34" s="2">
        <v>83.0</v>
      </c>
      <c r="E34" s="2">
        <v>4.6</v>
      </c>
      <c r="F34" s="2" t="s">
        <v>60</v>
      </c>
      <c r="H34" s="6"/>
    </row>
    <row r="35" ht="15.75" customHeight="1">
      <c r="A35" s="2" t="s">
        <v>68</v>
      </c>
      <c r="B35" s="2" t="s">
        <v>24</v>
      </c>
      <c r="C35" s="3">
        <v>43802.0</v>
      </c>
      <c r="D35" s="2">
        <v>46.0</v>
      </c>
      <c r="E35" s="2">
        <v>4.6</v>
      </c>
      <c r="F35" s="2" t="s">
        <v>69</v>
      </c>
      <c r="H35" s="6"/>
    </row>
    <row r="36" ht="15.75" customHeight="1">
      <c r="A36" s="2" t="s">
        <v>70</v>
      </c>
      <c r="B36" s="2" t="s">
        <v>65</v>
      </c>
      <c r="C36" s="3">
        <v>43763.0</v>
      </c>
      <c r="D36" s="2">
        <v>85.0</v>
      </c>
      <c r="E36" s="2">
        <v>4.6</v>
      </c>
      <c r="F36" s="2" t="s">
        <v>17</v>
      </c>
      <c r="H36" s="6"/>
    </row>
    <row r="37" ht="15.75" customHeight="1">
      <c r="A37" s="2" t="s">
        <v>71</v>
      </c>
      <c r="B37" s="2" t="s">
        <v>24</v>
      </c>
      <c r="C37" s="3">
        <v>44027.0</v>
      </c>
      <c r="D37" s="2">
        <v>88.0</v>
      </c>
      <c r="E37" s="2">
        <v>4.6</v>
      </c>
      <c r="F37" s="2" t="s">
        <v>14</v>
      </c>
      <c r="H37" s="6"/>
    </row>
    <row r="38" ht="15.75" customHeight="1">
      <c r="A38" s="2" t="s">
        <v>72</v>
      </c>
      <c r="B38" s="2" t="s">
        <v>7</v>
      </c>
      <c r="C38" s="3">
        <v>44026.0</v>
      </c>
      <c r="D38" s="2">
        <v>86.0</v>
      </c>
      <c r="E38" s="2">
        <v>4.6</v>
      </c>
      <c r="F38" s="2" t="s">
        <v>60</v>
      </c>
      <c r="H38" s="6"/>
    </row>
    <row r="39" ht="15.75" customHeight="1">
      <c r="A39" s="2" t="s">
        <v>73</v>
      </c>
      <c r="B39" s="2" t="s">
        <v>33</v>
      </c>
      <c r="C39" s="3">
        <v>44165.0</v>
      </c>
      <c r="D39" s="2">
        <v>105.0</v>
      </c>
      <c r="E39" s="2">
        <v>4.7</v>
      </c>
      <c r="F39" s="2" t="s">
        <v>74</v>
      </c>
      <c r="H39" s="6"/>
    </row>
    <row r="40" ht="15.75" customHeight="1">
      <c r="A40" s="2" t="s">
        <v>75</v>
      </c>
      <c r="B40" s="2" t="s">
        <v>13</v>
      </c>
      <c r="C40" s="3">
        <v>43483.0</v>
      </c>
      <c r="D40" s="2">
        <v>95.0</v>
      </c>
      <c r="E40" s="2">
        <v>4.7</v>
      </c>
      <c r="F40" s="2" t="s">
        <v>17</v>
      </c>
      <c r="H40" s="6"/>
    </row>
    <row r="41" ht="15.75" customHeight="1">
      <c r="A41" s="2" t="s">
        <v>76</v>
      </c>
      <c r="B41" s="2" t="s">
        <v>22</v>
      </c>
      <c r="C41" s="3">
        <v>44260.0</v>
      </c>
      <c r="D41" s="2">
        <v>80.0</v>
      </c>
      <c r="E41" s="2">
        <v>4.7</v>
      </c>
      <c r="F41" s="2" t="s">
        <v>60</v>
      </c>
      <c r="H41" s="6"/>
    </row>
    <row r="42" ht="15.75" customHeight="1">
      <c r="A42" s="2" t="s">
        <v>77</v>
      </c>
      <c r="B42" s="2" t="s">
        <v>78</v>
      </c>
      <c r="C42" s="3">
        <v>43923.0</v>
      </c>
      <c r="D42" s="2">
        <v>4.0</v>
      </c>
      <c r="E42" s="2">
        <v>4.7</v>
      </c>
      <c r="F42" s="2" t="s">
        <v>17</v>
      </c>
      <c r="H42" s="6"/>
    </row>
    <row r="43" ht="15.75" customHeight="1">
      <c r="A43" s="2" t="s">
        <v>79</v>
      </c>
      <c r="B43" s="2" t="s">
        <v>33</v>
      </c>
      <c r="C43" s="3">
        <v>44106.0</v>
      </c>
      <c r="D43" s="2">
        <v>93.0</v>
      </c>
      <c r="E43" s="2">
        <v>4.7</v>
      </c>
      <c r="F43" s="2" t="s">
        <v>14</v>
      </c>
      <c r="H43" s="6"/>
    </row>
    <row r="44" ht="15.75" customHeight="1">
      <c r="A44" s="2" t="s">
        <v>80</v>
      </c>
      <c r="B44" s="2" t="s">
        <v>81</v>
      </c>
      <c r="C44" s="3">
        <v>44190.0</v>
      </c>
      <c r="D44" s="2">
        <v>100.0</v>
      </c>
      <c r="E44" s="2">
        <v>4.7</v>
      </c>
      <c r="F44" s="2" t="s">
        <v>17</v>
      </c>
      <c r="H44" s="6"/>
    </row>
    <row r="45" ht="15.75" customHeight="1">
      <c r="A45" s="2" t="s">
        <v>82</v>
      </c>
      <c r="B45" s="2" t="s">
        <v>10</v>
      </c>
      <c r="C45" s="3">
        <v>44169.0</v>
      </c>
      <c r="D45" s="2">
        <v>106.0</v>
      </c>
      <c r="E45" s="2">
        <v>4.8</v>
      </c>
      <c r="F45" s="2" t="s">
        <v>83</v>
      </c>
      <c r="H45" s="6"/>
    </row>
    <row r="46" ht="15.75" customHeight="1">
      <c r="A46" s="2" t="s">
        <v>84</v>
      </c>
      <c r="B46" s="2" t="s">
        <v>85</v>
      </c>
      <c r="C46" s="3">
        <v>42741.0</v>
      </c>
      <c r="D46" s="2">
        <v>97.0</v>
      </c>
      <c r="E46" s="2">
        <v>4.8</v>
      </c>
      <c r="F46" s="2" t="s">
        <v>17</v>
      </c>
      <c r="H46" s="6"/>
    </row>
    <row r="47" ht="15.75" customHeight="1">
      <c r="A47" s="2" t="s">
        <v>86</v>
      </c>
      <c r="B47" s="2" t="s">
        <v>10</v>
      </c>
      <c r="C47" s="3">
        <v>43952.0</v>
      </c>
      <c r="D47" s="2">
        <v>106.0</v>
      </c>
      <c r="E47" s="2">
        <v>4.8</v>
      </c>
      <c r="F47" s="2" t="s">
        <v>20</v>
      </c>
      <c r="H47" s="6"/>
    </row>
    <row r="48" ht="15.75" customHeight="1">
      <c r="A48" s="2" t="s">
        <v>87</v>
      </c>
      <c r="B48" s="2" t="s">
        <v>65</v>
      </c>
      <c r="C48" s="3">
        <v>44132.0</v>
      </c>
      <c r="D48" s="2">
        <v>103.0</v>
      </c>
      <c r="E48" s="2">
        <v>4.8</v>
      </c>
      <c r="F48" s="2" t="s">
        <v>88</v>
      </c>
      <c r="H48" s="6"/>
    </row>
    <row r="49" ht="15.75" customHeight="1">
      <c r="A49" s="2" t="s">
        <v>89</v>
      </c>
      <c r="B49" s="2" t="s">
        <v>24</v>
      </c>
      <c r="C49" s="3">
        <v>42755.0</v>
      </c>
      <c r="D49" s="2">
        <v>80.0</v>
      </c>
      <c r="E49" s="2">
        <v>4.8</v>
      </c>
      <c r="F49" s="2" t="s">
        <v>17</v>
      </c>
      <c r="H49" s="6"/>
    </row>
    <row r="50" ht="15.75" customHeight="1">
      <c r="A50" s="2" t="s">
        <v>90</v>
      </c>
      <c r="B50" s="2" t="s">
        <v>24</v>
      </c>
      <c r="C50" s="3">
        <v>43931.0</v>
      </c>
      <c r="D50" s="2">
        <v>101.0</v>
      </c>
      <c r="E50" s="2">
        <v>4.8</v>
      </c>
      <c r="F50" s="2" t="s">
        <v>17</v>
      </c>
      <c r="H50" s="6"/>
    </row>
    <row r="51" ht="15.75" customHeight="1">
      <c r="A51" s="2" t="s">
        <v>91</v>
      </c>
      <c r="B51" s="2" t="s">
        <v>92</v>
      </c>
      <c r="C51" s="3">
        <v>42349.0</v>
      </c>
      <c r="D51" s="2">
        <v>119.0</v>
      </c>
      <c r="E51" s="2">
        <v>4.8</v>
      </c>
      <c r="F51" s="2" t="s">
        <v>17</v>
      </c>
      <c r="H51" s="6"/>
    </row>
    <row r="52" ht="15.75" customHeight="1">
      <c r="A52" s="2" t="s">
        <v>93</v>
      </c>
      <c r="B52" s="2" t="s">
        <v>22</v>
      </c>
      <c r="C52" s="3">
        <v>43938.0</v>
      </c>
      <c r="D52" s="2">
        <v>80.0</v>
      </c>
      <c r="E52" s="2">
        <v>4.9</v>
      </c>
      <c r="F52" s="2" t="s">
        <v>60</v>
      </c>
      <c r="H52" s="6"/>
    </row>
    <row r="53" ht="15.75" customHeight="1">
      <c r="A53" s="2" t="s">
        <v>94</v>
      </c>
      <c r="B53" s="2" t="s">
        <v>95</v>
      </c>
      <c r="C53" s="3">
        <v>44057.0</v>
      </c>
      <c r="D53" s="2">
        <v>89.0</v>
      </c>
      <c r="E53" s="2">
        <v>4.9</v>
      </c>
      <c r="F53" s="2" t="s">
        <v>17</v>
      </c>
      <c r="H53" s="6"/>
    </row>
    <row r="54" ht="15.75" customHeight="1">
      <c r="A54" s="2" t="s">
        <v>96</v>
      </c>
      <c r="B54" s="2" t="s">
        <v>97</v>
      </c>
      <c r="C54" s="3">
        <v>43797.0</v>
      </c>
      <c r="D54" s="2">
        <v>94.0</v>
      </c>
      <c r="E54" s="2">
        <v>4.9</v>
      </c>
      <c r="F54" s="2" t="s">
        <v>17</v>
      </c>
      <c r="H54" s="6"/>
    </row>
    <row r="55" ht="15.75" customHeight="1">
      <c r="A55" s="2" t="s">
        <v>98</v>
      </c>
      <c r="B55" s="2" t="s">
        <v>33</v>
      </c>
      <c r="C55" s="3">
        <v>44134.0</v>
      </c>
      <c r="D55" s="2">
        <v>93.0</v>
      </c>
      <c r="E55" s="2">
        <v>4.9</v>
      </c>
      <c r="F55" s="2" t="s">
        <v>11</v>
      </c>
      <c r="H55" s="6"/>
    </row>
    <row r="56" ht="15.75" customHeight="1">
      <c r="A56" s="2" t="s">
        <v>99</v>
      </c>
      <c r="B56" s="2" t="s">
        <v>24</v>
      </c>
      <c r="C56" s="3">
        <v>43853.0</v>
      </c>
      <c r="D56" s="2">
        <v>96.0</v>
      </c>
      <c r="E56" s="2">
        <v>5.0</v>
      </c>
      <c r="F56" s="2" t="s">
        <v>69</v>
      </c>
      <c r="H56" s="6"/>
    </row>
    <row r="57" ht="15.75" customHeight="1">
      <c r="A57" s="2" t="s">
        <v>100</v>
      </c>
      <c r="B57" s="2" t="s">
        <v>101</v>
      </c>
      <c r="C57" s="3">
        <v>43294.0</v>
      </c>
      <c r="D57" s="2">
        <v>113.0</v>
      </c>
      <c r="E57" s="2">
        <v>5.0</v>
      </c>
      <c r="F57" s="2" t="s">
        <v>17</v>
      </c>
      <c r="H57" s="6"/>
    </row>
    <row r="58" ht="15.75" customHeight="1">
      <c r="A58" s="2" t="s">
        <v>102</v>
      </c>
      <c r="B58" s="2" t="s">
        <v>33</v>
      </c>
      <c r="C58" s="3">
        <v>44119.0</v>
      </c>
      <c r="D58" s="2">
        <v>86.0</v>
      </c>
      <c r="E58" s="2">
        <v>5.0</v>
      </c>
      <c r="F58" s="2" t="s">
        <v>37</v>
      </c>
      <c r="H58" s="6"/>
    </row>
    <row r="59" ht="15.75" customHeight="1">
      <c r="A59" s="2" t="s">
        <v>103</v>
      </c>
      <c r="B59" s="2" t="s">
        <v>10</v>
      </c>
      <c r="C59" s="3">
        <v>42566.0</v>
      </c>
      <c r="D59" s="2">
        <v>100.0</v>
      </c>
      <c r="E59" s="2">
        <v>5.0</v>
      </c>
      <c r="F59" s="2" t="s">
        <v>17</v>
      </c>
      <c r="H59" s="6"/>
    </row>
    <row r="60" ht="15.75" customHeight="1">
      <c r="A60" s="2" t="s">
        <v>104</v>
      </c>
      <c r="B60" s="2" t="s">
        <v>36</v>
      </c>
      <c r="C60" s="3">
        <v>44238.0</v>
      </c>
      <c r="D60" s="2">
        <v>102.0</v>
      </c>
      <c r="E60" s="2">
        <v>5.0</v>
      </c>
      <c r="F60" s="2" t="s">
        <v>88</v>
      </c>
      <c r="H60" s="6"/>
    </row>
    <row r="61" ht="15.75" customHeight="1">
      <c r="A61" s="2" t="s">
        <v>105</v>
      </c>
      <c r="B61" s="2" t="s">
        <v>65</v>
      </c>
      <c r="C61" s="3">
        <v>44126.0</v>
      </c>
      <c r="D61" s="2">
        <v>86.0</v>
      </c>
      <c r="E61" s="2">
        <v>5.1</v>
      </c>
      <c r="F61" s="2" t="s">
        <v>106</v>
      </c>
      <c r="H61" s="6"/>
    </row>
    <row r="62" ht="15.75" customHeight="1">
      <c r="A62" s="2" t="s">
        <v>107</v>
      </c>
      <c r="B62" s="2" t="s">
        <v>10</v>
      </c>
      <c r="C62" s="3">
        <v>42748.0</v>
      </c>
      <c r="D62" s="2">
        <v>104.0</v>
      </c>
      <c r="E62" s="2">
        <v>5.1</v>
      </c>
      <c r="F62" s="2" t="s">
        <v>17</v>
      </c>
      <c r="H62" s="6"/>
    </row>
    <row r="63" ht="15.75" customHeight="1">
      <c r="A63" s="2" t="s">
        <v>108</v>
      </c>
      <c r="B63" s="2" t="s">
        <v>39</v>
      </c>
      <c r="C63" s="3">
        <v>43924.0</v>
      </c>
      <c r="D63" s="2">
        <v>88.0</v>
      </c>
      <c r="E63" s="2">
        <v>5.1</v>
      </c>
      <c r="F63" s="2" t="s">
        <v>17</v>
      </c>
      <c r="H63" s="6"/>
    </row>
    <row r="64" ht="15.75" customHeight="1">
      <c r="A64" s="2" t="s">
        <v>109</v>
      </c>
      <c r="B64" s="2" t="s">
        <v>110</v>
      </c>
      <c r="C64" s="3">
        <v>43210.0</v>
      </c>
      <c r="D64" s="2">
        <v>97.0</v>
      </c>
      <c r="E64" s="2">
        <v>5.1</v>
      </c>
      <c r="F64" s="2" t="s">
        <v>17</v>
      </c>
      <c r="H64" s="6"/>
    </row>
    <row r="65" ht="15.75" customHeight="1">
      <c r="A65" s="2" t="s">
        <v>111</v>
      </c>
      <c r="B65" s="2" t="s">
        <v>112</v>
      </c>
      <c r="C65" s="3">
        <v>44252.0</v>
      </c>
      <c r="D65" s="2">
        <v>105.0</v>
      </c>
      <c r="E65" s="2">
        <v>5.1</v>
      </c>
      <c r="F65" s="2" t="s">
        <v>37</v>
      </c>
      <c r="H65" s="6"/>
    </row>
    <row r="66" ht="15.75" customHeight="1">
      <c r="A66" s="2" t="s">
        <v>113</v>
      </c>
      <c r="B66" s="2" t="s">
        <v>114</v>
      </c>
      <c r="C66" s="3">
        <v>44035.0</v>
      </c>
      <c r="D66" s="2">
        <v>90.0</v>
      </c>
      <c r="E66" s="2">
        <v>5.1</v>
      </c>
      <c r="F66" s="2" t="s">
        <v>17</v>
      </c>
      <c r="H66" s="6"/>
    </row>
    <row r="67" ht="15.75" customHeight="1">
      <c r="A67" s="2" t="s">
        <v>115</v>
      </c>
      <c r="B67" s="2" t="s">
        <v>24</v>
      </c>
      <c r="C67" s="3">
        <v>42986.0</v>
      </c>
      <c r="D67" s="2">
        <v>99.0</v>
      </c>
      <c r="E67" s="2">
        <v>5.2</v>
      </c>
      <c r="F67" s="2" t="s">
        <v>17</v>
      </c>
      <c r="H67" s="6"/>
    </row>
    <row r="68" ht="15.75" customHeight="1">
      <c r="A68" s="2" t="s">
        <v>116</v>
      </c>
      <c r="B68" s="2" t="s">
        <v>117</v>
      </c>
      <c r="C68" s="3">
        <v>43698.0</v>
      </c>
      <c r="D68" s="2">
        <v>10.0</v>
      </c>
      <c r="E68" s="2">
        <v>5.2</v>
      </c>
      <c r="F68" s="2" t="s">
        <v>17</v>
      </c>
      <c r="H68" s="6"/>
    </row>
    <row r="69" ht="15.75" customHeight="1">
      <c r="A69" s="2" t="s">
        <v>118</v>
      </c>
      <c r="B69" s="2" t="s">
        <v>36</v>
      </c>
      <c r="C69" s="3">
        <v>44015.0</v>
      </c>
      <c r="D69" s="2">
        <v>106.0</v>
      </c>
      <c r="E69" s="2">
        <v>5.2</v>
      </c>
      <c r="F69" s="2" t="s">
        <v>17</v>
      </c>
      <c r="H69" s="6"/>
    </row>
    <row r="70" ht="15.75" customHeight="1">
      <c r="A70" s="2" t="s">
        <v>119</v>
      </c>
      <c r="B70" s="2" t="s">
        <v>120</v>
      </c>
      <c r="C70" s="3">
        <v>44157.0</v>
      </c>
      <c r="D70" s="2">
        <v>98.0</v>
      </c>
      <c r="E70" s="2">
        <v>5.2</v>
      </c>
      <c r="F70" s="2" t="s">
        <v>17</v>
      </c>
      <c r="H70" s="6"/>
    </row>
    <row r="71" ht="15.75" customHeight="1">
      <c r="A71" s="2" t="s">
        <v>121</v>
      </c>
      <c r="B71" s="2" t="s">
        <v>24</v>
      </c>
      <c r="C71" s="3">
        <v>43301.0</v>
      </c>
      <c r="D71" s="2">
        <v>94.0</v>
      </c>
      <c r="E71" s="2">
        <v>5.2</v>
      </c>
      <c r="F71" s="2" t="s">
        <v>17</v>
      </c>
      <c r="H71" s="6"/>
    </row>
    <row r="72" ht="15.75" customHeight="1">
      <c r="A72" s="2" t="s">
        <v>122</v>
      </c>
      <c r="B72" s="2" t="s">
        <v>33</v>
      </c>
      <c r="C72" s="3">
        <v>43518.0</v>
      </c>
      <c r="D72" s="2">
        <v>112.0</v>
      </c>
      <c r="E72" s="2">
        <v>5.2</v>
      </c>
      <c r="F72" s="2" t="s">
        <v>123</v>
      </c>
      <c r="H72" s="6"/>
    </row>
    <row r="73" ht="15.75" customHeight="1">
      <c r="A73" s="2" t="s">
        <v>124</v>
      </c>
      <c r="B73" s="2" t="s">
        <v>65</v>
      </c>
      <c r="C73" s="3">
        <v>44342.0</v>
      </c>
      <c r="D73" s="2">
        <v>117.0</v>
      </c>
      <c r="E73" s="2">
        <v>5.2</v>
      </c>
      <c r="F73" s="2" t="s">
        <v>125</v>
      </c>
      <c r="H73" s="6"/>
    </row>
    <row r="74" ht="15.75" customHeight="1">
      <c r="A74" s="2" t="s">
        <v>126</v>
      </c>
      <c r="B74" s="2" t="s">
        <v>24</v>
      </c>
      <c r="C74" s="3">
        <v>42780.0</v>
      </c>
      <c r="D74" s="2">
        <v>70.0</v>
      </c>
      <c r="E74" s="2">
        <v>5.2</v>
      </c>
      <c r="F74" s="2" t="s">
        <v>17</v>
      </c>
      <c r="H74" s="6"/>
    </row>
    <row r="75" ht="15.75" customHeight="1">
      <c r="A75" s="2" t="s">
        <v>127</v>
      </c>
      <c r="B75" s="2" t="s">
        <v>24</v>
      </c>
      <c r="C75" s="3">
        <v>42860.0</v>
      </c>
      <c r="D75" s="2">
        <v>81.0</v>
      </c>
      <c r="E75" s="2">
        <v>5.2</v>
      </c>
      <c r="F75" s="2" t="s">
        <v>17</v>
      </c>
      <c r="H75" s="6"/>
    </row>
    <row r="76" ht="15.75" customHeight="1">
      <c r="A76" s="2" t="s">
        <v>128</v>
      </c>
      <c r="B76" s="2" t="s">
        <v>24</v>
      </c>
      <c r="C76" s="3">
        <v>44111.0</v>
      </c>
      <c r="D76" s="2">
        <v>103.0</v>
      </c>
      <c r="E76" s="2">
        <v>5.2</v>
      </c>
      <c r="F76" s="2" t="s">
        <v>17</v>
      </c>
      <c r="H76" s="6"/>
    </row>
    <row r="77" ht="15.75" customHeight="1">
      <c r="A77" s="2" t="s">
        <v>129</v>
      </c>
      <c r="B77" s="2" t="s">
        <v>24</v>
      </c>
      <c r="C77" s="3">
        <v>43245.0</v>
      </c>
      <c r="D77" s="2">
        <v>94.0</v>
      </c>
      <c r="E77" s="2">
        <v>5.2</v>
      </c>
      <c r="F77" s="2" t="s">
        <v>17</v>
      </c>
      <c r="H77" s="6"/>
    </row>
    <row r="78" ht="15.75" customHeight="1">
      <c r="A78" s="2" t="s">
        <v>130</v>
      </c>
      <c r="B78" s="2" t="s">
        <v>131</v>
      </c>
      <c r="C78" s="3">
        <v>43609.0</v>
      </c>
      <c r="D78" s="2">
        <v>98.0</v>
      </c>
      <c r="E78" s="2">
        <v>5.2</v>
      </c>
      <c r="F78" s="2" t="s">
        <v>17</v>
      </c>
      <c r="H78" s="6"/>
    </row>
    <row r="79" ht="15.75" customHeight="1">
      <c r="A79" s="2" t="s">
        <v>132</v>
      </c>
      <c r="B79" s="2" t="s">
        <v>24</v>
      </c>
      <c r="C79" s="3">
        <v>42839.0</v>
      </c>
      <c r="D79" s="2">
        <v>131.0</v>
      </c>
      <c r="E79" s="2">
        <v>5.2</v>
      </c>
      <c r="F79" s="2" t="s">
        <v>17</v>
      </c>
      <c r="H79" s="6"/>
    </row>
    <row r="80" ht="15.75" customHeight="1">
      <c r="A80" s="2" t="s">
        <v>133</v>
      </c>
      <c r="B80" s="2" t="s">
        <v>134</v>
      </c>
      <c r="C80" s="3">
        <v>43602.0</v>
      </c>
      <c r="D80" s="2">
        <v>87.0</v>
      </c>
      <c r="E80" s="2">
        <v>5.2</v>
      </c>
      <c r="F80" s="2" t="s">
        <v>17</v>
      </c>
      <c r="H80" s="6"/>
    </row>
    <row r="81" ht="15.75" customHeight="1">
      <c r="A81" s="2" t="s">
        <v>135</v>
      </c>
      <c r="B81" s="2" t="s">
        <v>136</v>
      </c>
      <c r="C81" s="3">
        <v>43599.0</v>
      </c>
      <c r="D81" s="2">
        <v>60.0</v>
      </c>
      <c r="E81" s="2">
        <v>5.2</v>
      </c>
      <c r="F81" s="2" t="s">
        <v>17</v>
      </c>
      <c r="H81" s="6"/>
    </row>
    <row r="82" ht="15.75" customHeight="1">
      <c r="A82" s="2" t="s">
        <v>137</v>
      </c>
      <c r="B82" s="2" t="s">
        <v>7</v>
      </c>
      <c r="C82" s="3">
        <v>44232.0</v>
      </c>
      <c r="D82" s="2">
        <v>112.0</v>
      </c>
      <c r="E82" s="2">
        <v>5.2</v>
      </c>
      <c r="F82" s="2" t="s">
        <v>17</v>
      </c>
      <c r="H82" s="6"/>
    </row>
    <row r="83" ht="15.75" customHeight="1">
      <c r="A83" s="2" t="s">
        <v>138</v>
      </c>
      <c r="B83" s="2" t="s">
        <v>139</v>
      </c>
      <c r="C83" s="3">
        <v>43721.0</v>
      </c>
      <c r="D83" s="2">
        <v>102.0</v>
      </c>
      <c r="E83" s="2">
        <v>5.2</v>
      </c>
      <c r="F83" s="2" t="s">
        <v>17</v>
      </c>
      <c r="H83" s="6"/>
    </row>
    <row r="84" ht="15.75" customHeight="1">
      <c r="A84" s="2" t="s">
        <v>140</v>
      </c>
      <c r="B84" s="2" t="s">
        <v>33</v>
      </c>
      <c r="C84" s="3">
        <v>44162.0</v>
      </c>
      <c r="D84" s="2">
        <v>99.0</v>
      </c>
      <c r="E84" s="2">
        <v>5.2</v>
      </c>
      <c r="F84" s="2" t="s">
        <v>14</v>
      </c>
      <c r="H84" s="6"/>
    </row>
    <row r="85" ht="15.75" customHeight="1">
      <c r="A85" s="2" t="s">
        <v>141</v>
      </c>
      <c r="B85" s="2" t="s">
        <v>24</v>
      </c>
      <c r="C85" s="3">
        <v>43217.0</v>
      </c>
      <c r="D85" s="2">
        <v>116.0</v>
      </c>
      <c r="E85" s="2">
        <v>5.2</v>
      </c>
      <c r="F85" s="2" t="s">
        <v>17</v>
      </c>
      <c r="H85" s="6"/>
    </row>
    <row r="86" ht="15.75" customHeight="1">
      <c r="A86" s="2" t="s">
        <v>142</v>
      </c>
      <c r="B86" s="2" t="s">
        <v>36</v>
      </c>
      <c r="C86" s="3">
        <v>43434.0</v>
      </c>
      <c r="D86" s="2">
        <v>92.0</v>
      </c>
      <c r="E86" s="2">
        <v>5.3</v>
      </c>
      <c r="F86" s="2" t="s">
        <v>17</v>
      </c>
      <c r="H86" s="6"/>
    </row>
    <row r="87" ht="15.75" customHeight="1">
      <c r="A87" s="2" t="s">
        <v>143</v>
      </c>
      <c r="B87" s="2" t="s">
        <v>24</v>
      </c>
      <c r="C87" s="3">
        <v>43707.0</v>
      </c>
      <c r="D87" s="2">
        <v>83.0</v>
      </c>
      <c r="E87" s="2">
        <v>5.3</v>
      </c>
      <c r="F87" s="2" t="s">
        <v>60</v>
      </c>
      <c r="H87" s="6"/>
    </row>
    <row r="88" ht="15.75" customHeight="1">
      <c r="A88" s="2" t="s">
        <v>144</v>
      </c>
      <c r="B88" s="2" t="s">
        <v>10</v>
      </c>
      <c r="C88" s="3">
        <v>43951.0</v>
      </c>
      <c r="D88" s="2">
        <v>97.0</v>
      </c>
      <c r="E88" s="2">
        <v>5.3</v>
      </c>
      <c r="F88" s="2" t="s">
        <v>17</v>
      </c>
      <c r="H88" s="6"/>
    </row>
    <row r="89" ht="15.75" customHeight="1">
      <c r="A89" s="2" t="s">
        <v>145</v>
      </c>
      <c r="B89" s="2" t="s">
        <v>33</v>
      </c>
      <c r="C89" s="3">
        <v>44055.0</v>
      </c>
      <c r="D89" s="2">
        <v>112.0</v>
      </c>
      <c r="E89" s="2">
        <v>5.3</v>
      </c>
      <c r="F89" s="2" t="s">
        <v>20</v>
      </c>
      <c r="H89" s="6"/>
    </row>
    <row r="90" ht="15.75" customHeight="1">
      <c r="A90" s="2" t="s">
        <v>146</v>
      </c>
      <c r="B90" s="2" t="s">
        <v>10</v>
      </c>
      <c r="C90" s="3">
        <v>43979.0</v>
      </c>
      <c r="D90" s="2">
        <v>116.0</v>
      </c>
      <c r="E90" s="2">
        <v>5.3</v>
      </c>
      <c r="F90" s="2" t="s">
        <v>11</v>
      </c>
      <c r="H90" s="6"/>
    </row>
    <row r="91" ht="15.75" customHeight="1">
      <c r="A91" s="2" t="s">
        <v>147</v>
      </c>
      <c r="B91" s="2" t="s">
        <v>10</v>
      </c>
      <c r="C91" s="3">
        <v>43350.0</v>
      </c>
      <c r="D91" s="2">
        <v>102.0</v>
      </c>
      <c r="E91" s="2">
        <v>5.3</v>
      </c>
      <c r="F91" s="2" t="s">
        <v>60</v>
      </c>
      <c r="H91" s="6"/>
    </row>
    <row r="92" ht="15.75" customHeight="1">
      <c r="A92" s="2" t="s">
        <v>148</v>
      </c>
      <c r="B92" s="2" t="s">
        <v>65</v>
      </c>
      <c r="C92" s="3">
        <v>44315.0</v>
      </c>
      <c r="D92" s="2">
        <v>121.0</v>
      </c>
      <c r="E92" s="2">
        <v>5.3</v>
      </c>
      <c r="F92" s="2" t="s">
        <v>17</v>
      </c>
      <c r="H92" s="6"/>
    </row>
    <row r="93" ht="15.75" customHeight="1">
      <c r="A93" s="2" t="s">
        <v>149</v>
      </c>
      <c r="B93" s="2" t="s">
        <v>36</v>
      </c>
      <c r="C93" s="3">
        <v>43275.0</v>
      </c>
      <c r="D93" s="2">
        <v>95.0</v>
      </c>
      <c r="E93" s="2">
        <v>5.3</v>
      </c>
      <c r="F93" s="2" t="s">
        <v>60</v>
      </c>
      <c r="H93" s="6"/>
    </row>
    <row r="94" ht="15.75" customHeight="1">
      <c r="A94" s="2" t="s">
        <v>150</v>
      </c>
      <c r="B94" s="2" t="s">
        <v>33</v>
      </c>
      <c r="C94" s="3">
        <v>43567.0</v>
      </c>
      <c r="D94" s="2">
        <v>93.0</v>
      </c>
      <c r="E94" s="2">
        <v>5.3</v>
      </c>
      <c r="F94" s="2" t="s">
        <v>11</v>
      </c>
      <c r="H94" s="6"/>
    </row>
    <row r="95" ht="15.75" customHeight="1">
      <c r="A95" s="2" t="s">
        <v>151</v>
      </c>
      <c r="B95" s="2" t="s">
        <v>33</v>
      </c>
      <c r="C95" s="3">
        <v>42608.0</v>
      </c>
      <c r="D95" s="2">
        <v>92.0</v>
      </c>
      <c r="E95" s="2">
        <v>5.3</v>
      </c>
      <c r="F95" s="2" t="s">
        <v>17</v>
      </c>
      <c r="H95" s="6"/>
    </row>
    <row r="96" ht="15.75" customHeight="1">
      <c r="A96" s="2" t="s">
        <v>152</v>
      </c>
      <c r="B96" s="2" t="s">
        <v>153</v>
      </c>
      <c r="C96" s="3">
        <v>44119.0</v>
      </c>
      <c r="D96" s="2">
        <v>98.0</v>
      </c>
      <c r="E96" s="2">
        <v>5.4</v>
      </c>
      <c r="F96" s="2" t="s">
        <v>17</v>
      </c>
      <c r="H96" s="6"/>
    </row>
    <row r="97" ht="15.75" customHeight="1">
      <c r="A97" s="2" t="s">
        <v>154</v>
      </c>
      <c r="B97" s="2" t="s">
        <v>36</v>
      </c>
      <c r="C97" s="3">
        <v>43804.0</v>
      </c>
      <c r="D97" s="2">
        <v>85.0</v>
      </c>
      <c r="E97" s="2">
        <v>5.4</v>
      </c>
      <c r="F97" s="2" t="s">
        <v>17</v>
      </c>
      <c r="H97" s="6"/>
    </row>
    <row r="98" ht="15.75" customHeight="1">
      <c r="A98" s="2" t="s">
        <v>155</v>
      </c>
      <c r="B98" s="2" t="s">
        <v>24</v>
      </c>
      <c r="C98" s="3">
        <v>43588.0</v>
      </c>
      <c r="D98" s="2">
        <v>78.0</v>
      </c>
      <c r="E98" s="2">
        <v>5.4</v>
      </c>
      <c r="F98" s="2" t="s">
        <v>11</v>
      </c>
      <c r="H98" s="6"/>
    </row>
    <row r="99" ht="15.75" customHeight="1">
      <c r="A99" s="2" t="s">
        <v>156</v>
      </c>
      <c r="B99" s="2" t="s">
        <v>33</v>
      </c>
      <c r="C99" s="3">
        <v>44092.0</v>
      </c>
      <c r="D99" s="2">
        <v>120.0</v>
      </c>
      <c r="E99" s="2">
        <v>5.4</v>
      </c>
      <c r="F99" s="2" t="s">
        <v>20</v>
      </c>
      <c r="H99" s="6"/>
    </row>
    <row r="100" ht="15.75" customHeight="1">
      <c r="A100" s="2" t="s">
        <v>157</v>
      </c>
      <c r="B100" s="2" t="s">
        <v>158</v>
      </c>
      <c r="C100" s="3">
        <v>44076.0</v>
      </c>
      <c r="D100" s="2">
        <v>92.0</v>
      </c>
      <c r="E100" s="2">
        <v>5.4</v>
      </c>
      <c r="F100" s="2" t="s">
        <v>83</v>
      </c>
      <c r="H100" s="6"/>
    </row>
    <row r="101" ht="15.75" customHeight="1">
      <c r="A101" s="2" t="s">
        <v>159</v>
      </c>
      <c r="B101" s="2" t="s">
        <v>160</v>
      </c>
      <c r="C101" s="3">
        <v>43182.0</v>
      </c>
      <c r="D101" s="2">
        <v>101.0</v>
      </c>
      <c r="E101" s="2">
        <v>5.4</v>
      </c>
      <c r="F101" s="2" t="s">
        <v>17</v>
      </c>
      <c r="H101" s="6"/>
    </row>
    <row r="102" ht="15.75" customHeight="1">
      <c r="A102" s="2" t="s">
        <v>161</v>
      </c>
      <c r="B102" s="2" t="s">
        <v>10</v>
      </c>
      <c r="C102" s="3">
        <v>43896.0</v>
      </c>
      <c r="D102" s="2">
        <v>119.0</v>
      </c>
      <c r="E102" s="2">
        <v>5.4</v>
      </c>
      <c r="F102" s="2" t="s">
        <v>20</v>
      </c>
      <c r="H102" s="6"/>
    </row>
    <row r="103" ht="15.75" customHeight="1">
      <c r="A103" s="2" t="s">
        <v>162</v>
      </c>
      <c r="B103" s="2" t="s">
        <v>65</v>
      </c>
      <c r="C103" s="3">
        <v>43742.0</v>
      </c>
      <c r="D103" s="2">
        <v>101.0</v>
      </c>
      <c r="E103" s="2">
        <v>5.4</v>
      </c>
      <c r="F103" s="2" t="s">
        <v>17</v>
      </c>
      <c r="H103" s="6"/>
    </row>
    <row r="104" ht="15.75" customHeight="1">
      <c r="A104" s="2" t="s">
        <v>163</v>
      </c>
      <c r="B104" s="2" t="s">
        <v>33</v>
      </c>
      <c r="C104" s="3">
        <v>44288.0</v>
      </c>
      <c r="D104" s="2">
        <v>112.0</v>
      </c>
      <c r="E104" s="2">
        <v>5.4</v>
      </c>
      <c r="F104" s="2" t="s">
        <v>60</v>
      </c>
      <c r="H104" s="6"/>
    </row>
    <row r="105" ht="15.75" customHeight="1">
      <c r="A105" s="2" t="s">
        <v>164</v>
      </c>
      <c r="B105" s="2" t="s">
        <v>24</v>
      </c>
      <c r="C105" s="3">
        <v>42958.0</v>
      </c>
      <c r="D105" s="2">
        <v>96.0</v>
      </c>
      <c r="E105" s="2">
        <v>5.4</v>
      </c>
      <c r="F105" s="2" t="s">
        <v>17</v>
      </c>
      <c r="H105" s="6"/>
    </row>
    <row r="106" ht="15.75" customHeight="1">
      <c r="A106" s="2" t="s">
        <v>165</v>
      </c>
      <c r="B106" s="2" t="s">
        <v>166</v>
      </c>
      <c r="C106" s="3">
        <v>44211.0</v>
      </c>
      <c r="D106" s="2">
        <v>114.0</v>
      </c>
      <c r="E106" s="2">
        <v>5.4</v>
      </c>
      <c r="F106" s="2" t="s">
        <v>17</v>
      </c>
      <c r="H106" s="6"/>
    </row>
    <row r="107" ht="15.75" customHeight="1">
      <c r="A107" s="2" t="s">
        <v>167</v>
      </c>
      <c r="B107" s="2" t="s">
        <v>36</v>
      </c>
      <c r="C107" s="3">
        <v>44154.0</v>
      </c>
      <c r="D107" s="2">
        <v>97.0</v>
      </c>
      <c r="E107" s="2">
        <v>5.4</v>
      </c>
      <c r="F107" s="2" t="s">
        <v>17</v>
      </c>
      <c r="H107" s="6"/>
    </row>
    <row r="108" ht="15.75" customHeight="1">
      <c r="A108" s="2" t="s">
        <v>168</v>
      </c>
      <c r="B108" s="2" t="s">
        <v>169</v>
      </c>
      <c r="C108" s="3">
        <v>44013.0</v>
      </c>
      <c r="D108" s="2">
        <v>101.0</v>
      </c>
      <c r="E108" s="2">
        <v>5.4</v>
      </c>
      <c r="F108" s="2" t="s">
        <v>14</v>
      </c>
      <c r="H108" s="6"/>
    </row>
    <row r="109" ht="15.75" customHeight="1">
      <c r="A109" s="2" t="s">
        <v>170</v>
      </c>
      <c r="B109" s="2" t="s">
        <v>171</v>
      </c>
      <c r="C109" s="3">
        <v>42342.0</v>
      </c>
      <c r="D109" s="2">
        <v>56.0</v>
      </c>
      <c r="E109" s="2">
        <v>5.5</v>
      </c>
      <c r="F109" s="2" t="s">
        <v>17</v>
      </c>
      <c r="H109" s="6"/>
    </row>
    <row r="110" ht="15.75" customHeight="1">
      <c r="A110" s="2" t="s">
        <v>172</v>
      </c>
      <c r="B110" s="2" t="s">
        <v>173</v>
      </c>
      <c r="C110" s="3">
        <v>43399.0</v>
      </c>
      <c r="D110" s="2">
        <v>100.0</v>
      </c>
      <c r="E110" s="2">
        <v>5.5</v>
      </c>
      <c r="F110" s="2" t="s">
        <v>17</v>
      </c>
      <c r="H110" s="6"/>
    </row>
    <row r="111" ht="15.75" customHeight="1">
      <c r="A111" s="2" t="s">
        <v>174</v>
      </c>
      <c r="B111" s="2" t="s">
        <v>10</v>
      </c>
      <c r="C111" s="3">
        <v>43800.0</v>
      </c>
      <c r="D111" s="2">
        <v>94.0</v>
      </c>
      <c r="E111" s="2">
        <v>5.5</v>
      </c>
      <c r="F111" s="2" t="s">
        <v>74</v>
      </c>
      <c r="H111" s="6"/>
    </row>
    <row r="112" ht="15.75" customHeight="1">
      <c r="A112" s="2" t="s">
        <v>175</v>
      </c>
      <c r="B112" s="2" t="s">
        <v>24</v>
      </c>
      <c r="C112" s="3">
        <v>44314.0</v>
      </c>
      <c r="D112" s="2">
        <v>94.0</v>
      </c>
      <c r="E112" s="2">
        <v>5.5</v>
      </c>
      <c r="F112" s="2" t="s">
        <v>69</v>
      </c>
      <c r="H112" s="6"/>
    </row>
    <row r="113" ht="15.75" customHeight="1">
      <c r="A113" s="2" t="s">
        <v>176</v>
      </c>
      <c r="B113" s="2" t="s">
        <v>7</v>
      </c>
      <c r="C113" s="7">
        <v>43754.0</v>
      </c>
      <c r="D113" s="2">
        <v>21.0</v>
      </c>
      <c r="E113" s="2">
        <v>5.5</v>
      </c>
      <c r="F113" s="2" t="s">
        <v>17</v>
      </c>
      <c r="H113" s="6"/>
    </row>
    <row r="114" ht="15.75" customHeight="1">
      <c r="A114" s="2" t="s">
        <v>177</v>
      </c>
      <c r="B114" s="2" t="s">
        <v>24</v>
      </c>
      <c r="C114" s="3">
        <v>43784.0</v>
      </c>
      <c r="D114" s="2">
        <v>104.0</v>
      </c>
      <c r="E114" s="2">
        <v>5.5</v>
      </c>
      <c r="F114" s="2" t="s">
        <v>20</v>
      </c>
      <c r="H114" s="6"/>
    </row>
    <row r="115" ht="15.75" customHeight="1">
      <c r="A115" s="2" t="s">
        <v>178</v>
      </c>
      <c r="B115" s="2" t="s">
        <v>136</v>
      </c>
      <c r="C115" s="3">
        <v>43504.0</v>
      </c>
      <c r="D115" s="2">
        <v>63.0</v>
      </c>
      <c r="E115" s="2">
        <v>5.5</v>
      </c>
      <c r="F115" s="2" t="s">
        <v>17</v>
      </c>
      <c r="H115" s="6"/>
    </row>
    <row r="116" ht="15.75" customHeight="1">
      <c r="A116" s="2" t="s">
        <v>179</v>
      </c>
      <c r="B116" s="2" t="s">
        <v>36</v>
      </c>
      <c r="C116" s="3">
        <v>43931.0</v>
      </c>
      <c r="D116" s="2">
        <v>100.0</v>
      </c>
      <c r="E116" s="2">
        <v>5.5</v>
      </c>
      <c r="F116" s="2" t="s">
        <v>17</v>
      </c>
      <c r="H116" s="6"/>
    </row>
    <row r="117" ht="15.75" customHeight="1">
      <c r="A117" s="2" t="s">
        <v>180</v>
      </c>
      <c r="B117" s="2" t="s">
        <v>181</v>
      </c>
      <c r="C117" s="3">
        <v>43154.0</v>
      </c>
      <c r="D117" s="2">
        <v>126.0</v>
      </c>
      <c r="E117" s="2">
        <v>5.5</v>
      </c>
      <c r="F117" s="2" t="s">
        <v>17</v>
      </c>
      <c r="H117" s="6"/>
    </row>
    <row r="118" ht="15.75" customHeight="1">
      <c r="A118" s="2" t="s">
        <v>182</v>
      </c>
      <c r="B118" s="2" t="s">
        <v>183</v>
      </c>
      <c r="C118" s="3">
        <v>44106.0</v>
      </c>
      <c r="D118" s="2">
        <v>106.0</v>
      </c>
      <c r="E118" s="2">
        <v>5.5</v>
      </c>
      <c r="F118" s="2" t="s">
        <v>17</v>
      </c>
      <c r="H118" s="6"/>
    </row>
    <row r="119" ht="15.75" customHeight="1">
      <c r="A119" s="2" t="s">
        <v>184</v>
      </c>
      <c r="B119" s="2" t="s">
        <v>10</v>
      </c>
      <c r="C119" s="3">
        <v>44238.0</v>
      </c>
      <c r="D119" s="2">
        <v>86.0</v>
      </c>
      <c r="E119" s="2">
        <v>5.5</v>
      </c>
      <c r="F119" s="2" t="s">
        <v>185</v>
      </c>
      <c r="H119" s="6"/>
    </row>
    <row r="120" ht="15.75" customHeight="1">
      <c r="A120" s="2" t="s">
        <v>186</v>
      </c>
      <c r="B120" s="2" t="s">
        <v>187</v>
      </c>
      <c r="C120" s="3">
        <v>44301.0</v>
      </c>
      <c r="D120" s="2">
        <v>142.0</v>
      </c>
      <c r="E120" s="2">
        <v>5.5</v>
      </c>
      <c r="F120" s="2" t="s">
        <v>188</v>
      </c>
      <c r="H120" s="6"/>
    </row>
    <row r="121" ht="15.75" customHeight="1">
      <c r="A121" s="2" t="s">
        <v>189</v>
      </c>
      <c r="B121" s="2" t="s">
        <v>24</v>
      </c>
      <c r="C121" s="3">
        <v>43119.0</v>
      </c>
      <c r="D121" s="2">
        <v>108.0</v>
      </c>
      <c r="E121" s="2">
        <v>5.5</v>
      </c>
      <c r="F121" s="2" t="s">
        <v>17</v>
      </c>
      <c r="H121" s="6"/>
    </row>
    <row r="122" ht="15.75" customHeight="1">
      <c r="A122" s="2" t="s">
        <v>190</v>
      </c>
      <c r="B122" s="2" t="s">
        <v>134</v>
      </c>
      <c r="C122" s="3">
        <v>43135.0</v>
      </c>
      <c r="D122" s="2">
        <v>102.0</v>
      </c>
      <c r="E122" s="2">
        <v>5.5</v>
      </c>
      <c r="F122" s="2" t="s">
        <v>17</v>
      </c>
      <c r="H122" s="6"/>
    </row>
    <row r="123" ht="15.75" customHeight="1">
      <c r="A123" s="2" t="s">
        <v>191</v>
      </c>
      <c r="B123" s="2" t="s">
        <v>36</v>
      </c>
      <c r="C123" s="3">
        <v>43790.0</v>
      </c>
      <c r="D123" s="2">
        <v>92.0</v>
      </c>
      <c r="E123" s="2">
        <v>5.5</v>
      </c>
      <c r="F123" s="2" t="s">
        <v>17</v>
      </c>
      <c r="H123" s="6"/>
    </row>
    <row r="124" ht="15.75" customHeight="1">
      <c r="A124" s="2" t="s">
        <v>192</v>
      </c>
      <c r="B124" s="2" t="s">
        <v>193</v>
      </c>
      <c r="C124" s="3">
        <v>43287.0</v>
      </c>
      <c r="D124" s="2">
        <v>83.0</v>
      </c>
      <c r="E124" s="2">
        <v>5.5</v>
      </c>
      <c r="F124" s="2" t="s">
        <v>17</v>
      </c>
      <c r="H124" s="6"/>
    </row>
    <row r="125" ht="15.75" customHeight="1">
      <c r="A125" s="2" t="s">
        <v>194</v>
      </c>
      <c r="B125" s="2" t="s">
        <v>195</v>
      </c>
      <c r="C125" s="3">
        <v>43322.0</v>
      </c>
      <c r="D125" s="2">
        <v>94.0</v>
      </c>
      <c r="E125" s="2">
        <v>5.5</v>
      </c>
      <c r="F125" s="2" t="s">
        <v>17</v>
      </c>
      <c r="H125" s="6"/>
    </row>
    <row r="126" ht="15.75" customHeight="1">
      <c r="A126" s="2" t="s">
        <v>196</v>
      </c>
      <c r="B126" s="2" t="s">
        <v>24</v>
      </c>
      <c r="C126" s="3">
        <v>43560.0</v>
      </c>
      <c r="D126" s="2">
        <v>92.0</v>
      </c>
      <c r="E126" s="2">
        <v>5.5</v>
      </c>
      <c r="F126" s="2" t="s">
        <v>17</v>
      </c>
      <c r="H126" s="6"/>
    </row>
    <row r="127" ht="15.75" customHeight="1">
      <c r="A127" s="2" t="s">
        <v>197</v>
      </c>
      <c r="B127" s="2" t="s">
        <v>24</v>
      </c>
      <c r="C127" s="3">
        <v>43595.0</v>
      </c>
      <c r="D127" s="2">
        <v>103.0</v>
      </c>
      <c r="E127" s="2">
        <v>5.5</v>
      </c>
      <c r="F127" s="2" t="s">
        <v>17</v>
      </c>
      <c r="H127" s="6"/>
    </row>
    <row r="128" ht="15.75" customHeight="1">
      <c r="A128" s="2" t="s">
        <v>198</v>
      </c>
      <c r="B128" s="2" t="s">
        <v>195</v>
      </c>
      <c r="C128" s="3">
        <v>43020.0</v>
      </c>
      <c r="D128" s="2">
        <v>89.0</v>
      </c>
      <c r="E128" s="2">
        <v>5.6</v>
      </c>
      <c r="F128" s="2" t="s">
        <v>199</v>
      </c>
      <c r="H128" s="6"/>
    </row>
    <row r="129" ht="15.75" customHeight="1">
      <c r="A129" s="2" t="s">
        <v>200</v>
      </c>
      <c r="B129" s="2" t="s">
        <v>24</v>
      </c>
      <c r="C129" s="3">
        <v>42558.0</v>
      </c>
      <c r="D129" s="2">
        <v>95.0</v>
      </c>
      <c r="E129" s="2">
        <v>5.6</v>
      </c>
      <c r="F129" s="2" t="s">
        <v>17</v>
      </c>
      <c r="H129" s="6"/>
    </row>
    <row r="130" ht="15.75" customHeight="1">
      <c r="A130" s="2" t="s">
        <v>201</v>
      </c>
      <c r="B130" s="2" t="s">
        <v>139</v>
      </c>
      <c r="C130" s="3">
        <v>44211.0</v>
      </c>
      <c r="D130" s="2">
        <v>103.0</v>
      </c>
      <c r="E130" s="2">
        <v>5.6</v>
      </c>
      <c r="F130" s="2" t="s">
        <v>69</v>
      </c>
      <c r="H130" s="6"/>
    </row>
    <row r="131" ht="15.75" customHeight="1">
      <c r="A131" s="2" t="s">
        <v>202</v>
      </c>
      <c r="B131" s="2" t="s">
        <v>36</v>
      </c>
      <c r="C131" s="3">
        <v>43706.0</v>
      </c>
      <c r="D131" s="2">
        <v>97.0</v>
      </c>
      <c r="E131" s="2">
        <v>5.6</v>
      </c>
      <c r="F131" s="2" t="s">
        <v>17</v>
      </c>
      <c r="H131" s="6"/>
    </row>
    <row r="132" ht="15.75" customHeight="1">
      <c r="A132" s="2" t="s">
        <v>203</v>
      </c>
      <c r="B132" s="2" t="s">
        <v>10</v>
      </c>
      <c r="C132" s="3">
        <v>43371.0</v>
      </c>
      <c r="D132" s="2">
        <v>125.0</v>
      </c>
      <c r="E132" s="2">
        <v>5.6</v>
      </c>
      <c r="F132" s="2" t="s">
        <v>17</v>
      </c>
      <c r="H132" s="6"/>
    </row>
    <row r="133" ht="15.75" customHeight="1">
      <c r="A133" s="2" t="s">
        <v>204</v>
      </c>
      <c r="B133" s="2" t="s">
        <v>36</v>
      </c>
      <c r="C133" s="3">
        <v>44077.0</v>
      </c>
      <c r="D133" s="2">
        <v>91.0</v>
      </c>
      <c r="E133" s="2">
        <v>5.6</v>
      </c>
      <c r="F133" s="2" t="s">
        <v>17</v>
      </c>
      <c r="H133" s="6"/>
    </row>
    <row r="134" ht="15.75" customHeight="1">
      <c r="A134" s="2" t="s">
        <v>205</v>
      </c>
      <c r="B134" s="2" t="s">
        <v>206</v>
      </c>
      <c r="C134" s="3">
        <v>44001.0</v>
      </c>
      <c r="D134" s="2">
        <v>90.0</v>
      </c>
      <c r="E134" s="2">
        <v>5.6</v>
      </c>
      <c r="F134" s="2" t="s">
        <v>25</v>
      </c>
      <c r="H134" s="6"/>
    </row>
    <row r="135" ht="15.75" customHeight="1">
      <c r="A135" s="2" t="s">
        <v>207</v>
      </c>
      <c r="B135" s="2" t="s">
        <v>136</v>
      </c>
      <c r="C135" s="3">
        <v>44131.0</v>
      </c>
      <c r="D135" s="2">
        <v>49.0</v>
      </c>
      <c r="E135" s="2">
        <v>5.6</v>
      </c>
      <c r="F135" s="2" t="s">
        <v>17</v>
      </c>
      <c r="H135" s="6"/>
    </row>
    <row r="136" ht="15.75" customHeight="1">
      <c r="A136" s="2" t="s">
        <v>208</v>
      </c>
      <c r="B136" s="2" t="s">
        <v>139</v>
      </c>
      <c r="C136" s="3">
        <v>43476.0</v>
      </c>
      <c r="D136" s="2">
        <v>98.0</v>
      </c>
      <c r="E136" s="2">
        <v>5.6</v>
      </c>
      <c r="F136" s="2" t="s">
        <v>17</v>
      </c>
      <c r="H136" s="6"/>
    </row>
    <row r="137" ht="15.75" customHeight="1">
      <c r="A137" s="2" t="s">
        <v>209</v>
      </c>
      <c r="B137" s="2" t="s">
        <v>112</v>
      </c>
      <c r="C137" s="3">
        <v>44232.0</v>
      </c>
      <c r="D137" s="2">
        <v>107.0</v>
      </c>
      <c r="E137" s="2">
        <v>5.6</v>
      </c>
      <c r="F137" s="2" t="s">
        <v>14</v>
      </c>
      <c r="H137" s="6"/>
    </row>
    <row r="138" ht="15.75" customHeight="1">
      <c r="A138" s="2" t="s">
        <v>210</v>
      </c>
      <c r="B138" s="2" t="s">
        <v>134</v>
      </c>
      <c r="C138" s="3">
        <v>44188.0</v>
      </c>
      <c r="D138" s="2">
        <v>118.0</v>
      </c>
      <c r="E138" s="2">
        <v>5.6</v>
      </c>
      <c r="F138" s="2" t="s">
        <v>17</v>
      </c>
      <c r="H138" s="6"/>
    </row>
    <row r="139" ht="15.75" customHeight="1">
      <c r="A139" s="2" t="s">
        <v>211</v>
      </c>
      <c r="B139" s="2" t="s">
        <v>10</v>
      </c>
      <c r="C139" s="3">
        <v>44090.0</v>
      </c>
      <c r="D139" s="2">
        <v>94.0</v>
      </c>
      <c r="E139" s="2">
        <v>5.6</v>
      </c>
      <c r="F139" s="2" t="s">
        <v>11</v>
      </c>
      <c r="H139" s="6"/>
    </row>
    <row r="140" ht="15.75" customHeight="1">
      <c r="A140" s="2" t="s">
        <v>212</v>
      </c>
      <c r="B140" s="2" t="s">
        <v>24</v>
      </c>
      <c r="C140" s="3">
        <v>44064.0</v>
      </c>
      <c r="D140" s="2">
        <v>103.0</v>
      </c>
      <c r="E140" s="2">
        <v>5.6</v>
      </c>
      <c r="F140" s="2" t="s">
        <v>17</v>
      </c>
      <c r="H140" s="6"/>
    </row>
    <row r="141" ht="15.75" customHeight="1">
      <c r="A141" s="2" t="s">
        <v>213</v>
      </c>
      <c r="B141" s="2" t="s">
        <v>214</v>
      </c>
      <c r="C141" s="3">
        <v>44106.0</v>
      </c>
      <c r="D141" s="2">
        <v>86.0</v>
      </c>
      <c r="E141" s="2">
        <v>5.6</v>
      </c>
      <c r="F141" s="2" t="s">
        <v>17</v>
      </c>
      <c r="H141" s="6"/>
    </row>
    <row r="142" ht="15.75" customHeight="1">
      <c r="A142" s="2" t="s">
        <v>215</v>
      </c>
      <c r="B142" s="2" t="s">
        <v>7</v>
      </c>
      <c r="C142" s="3">
        <v>44300.0</v>
      </c>
      <c r="D142" s="2">
        <v>83.0</v>
      </c>
      <c r="E142" s="2">
        <v>5.6</v>
      </c>
      <c r="F142" s="2" t="s">
        <v>17</v>
      </c>
      <c r="H142" s="6"/>
    </row>
    <row r="143" ht="15.75" customHeight="1">
      <c r="A143" s="2" t="s">
        <v>216</v>
      </c>
      <c r="B143" s="2" t="s">
        <v>217</v>
      </c>
      <c r="C143" s="3">
        <v>44281.0</v>
      </c>
      <c r="D143" s="2">
        <v>97.0</v>
      </c>
      <c r="E143" s="2">
        <v>5.7</v>
      </c>
      <c r="F143" s="2" t="s">
        <v>17</v>
      </c>
      <c r="H143" s="6"/>
    </row>
    <row r="144" ht="15.75" customHeight="1">
      <c r="A144" s="2" t="s">
        <v>218</v>
      </c>
      <c r="B144" s="2" t="s">
        <v>219</v>
      </c>
      <c r="C144" s="3">
        <v>44280.0</v>
      </c>
      <c r="D144" s="2">
        <v>99.0</v>
      </c>
      <c r="E144" s="2">
        <v>5.7</v>
      </c>
      <c r="F144" s="2" t="s">
        <v>14</v>
      </c>
      <c r="H144" s="6"/>
    </row>
    <row r="145" ht="15.75" customHeight="1">
      <c r="A145" s="2" t="s">
        <v>220</v>
      </c>
      <c r="B145" s="2" t="s">
        <v>112</v>
      </c>
      <c r="C145" s="3">
        <v>43084.0</v>
      </c>
      <c r="D145" s="2">
        <v>104.0</v>
      </c>
      <c r="E145" s="2">
        <v>5.7</v>
      </c>
      <c r="F145" s="2" t="s">
        <v>17</v>
      </c>
      <c r="H145" s="6"/>
    </row>
    <row r="146" ht="15.75" customHeight="1">
      <c r="A146" s="2" t="s">
        <v>221</v>
      </c>
      <c r="B146" s="2" t="s">
        <v>222</v>
      </c>
      <c r="C146" s="3">
        <v>44085.0</v>
      </c>
      <c r="D146" s="2">
        <v>102.0</v>
      </c>
      <c r="E146" s="2">
        <v>5.7</v>
      </c>
      <c r="F146" s="2" t="s">
        <v>11</v>
      </c>
      <c r="H146" s="6"/>
    </row>
    <row r="147" ht="15.75" customHeight="1">
      <c r="A147" s="2" t="s">
        <v>223</v>
      </c>
      <c r="B147" s="2" t="s">
        <v>224</v>
      </c>
      <c r="C147" s="3">
        <v>43077.0</v>
      </c>
      <c r="D147" s="2">
        <v>89.0</v>
      </c>
      <c r="E147" s="2">
        <v>5.7</v>
      </c>
      <c r="F147" s="2" t="s">
        <v>17</v>
      </c>
      <c r="H147" s="6"/>
    </row>
    <row r="148" ht="15.75" customHeight="1">
      <c r="A148" s="2" t="s">
        <v>225</v>
      </c>
      <c r="B148" s="2" t="s">
        <v>65</v>
      </c>
      <c r="C148" s="3">
        <v>43756.0</v>
      </c>
      <c r="D148" s="2">
        <v>98.0</v>
      </c>
      <c r="E148" s="2">
        <v>5.7</v>
      </c>
      <c r="F148" s="2" t="s">
        <v>17</v>
      </c>
      <c r="H148" s="6"/>
    </row>
    <row r="149" ht="15.75" customHeight="1">
      <c r="A149" s="2" t="s">
        <v>226</v>
      </c>
      <c r="B149" s="2" t="s">
        <v>36</v>
      </c>
      <c r="C149" s="3">
        <v>44113.0</v>
      </c>
      <c r="D149" s="2">
        <v>125.0</v>
      </c>
      <c r="E149" s="2">
        <v>5.7</v>
      </c>
      <c r="F149" s="2" t="s">
        <v>20</v>
      </c>
      <c r="H149" s="6"/>
    </row>
    <row r="150" ht="15.75" customHeight="1">
      <c r="A150" s="2" t="s">
        <v>227</v>
      </c>
      <c r="B150" s="2" t="s">
        <v>33</v>
      </c>
      <c r="C150" s="3">
        <v>43601.0</v>
      </c>
      <c r="D150" s="2">
        <v>89.0</v>
      </c>
      <c r="E150" s="2">
        <v>5.7</v>
      </c>
      <c r="F150" s="2" t="s">
        <v>17</v>
      </c>
      <c r="H150" s="6"/>
    </row>
    <row r="151" ht="15.75" customHeight="1">
      <c r="A151" s="2" t="s">
        <v>228</v>
      </c>
      <c r="B151" s="2" t="s">
        <v>24</v>
      </c>
      <c r="C151" s="3">
        <v>43469.0</v>
      </c>
      <c r="D151" s="2">
        <v>94.0</v>
      </c>
      <c r="E151" s="2">
        <v>5.7</v>
      </c>
      <c r="F151" s="2" t="s">
        <v>17</v>
      </c>
      <c r="H151" s="6"/>
    </row>
    <row r="152" ht="15.75" customHeight="1">
      <c r="A152" s="2" t="s">
        <v>229</v>
      </c>
      <c r="B152" s="2" t="s">
        <v>230</v>
      </c>
      <c r="C152" s="3">
        <v>42979.0</v>
      </c>
      <c r="D152" s="2">
        <v>94.0</v>
      </c>
      <c r="E152" s="2">
        <v>5.7</v>
      </c>
      <c r="F152" s="2" t="s">
        <v>17</v>
      </c>
      <c r="H152" s="6"/>
    </row>
    <row r="153" ht="15.75" customHeight="1">
      <c r="A153" s="2" t="s">
        <v>231</v>
      </c>
      <c r="B153" s="2" t="s">
        <v>7</v>
      </c>
      <c r="C153" s="3">
        <v>44000.0</v>
      </c>
      <c r="D153" s="2">
        <v>85.0</v>
      </c>
      <c r="E153" s="2">
        <v>5.7</v>
      </c>
      <c r="F153" s="2" t="s">
        <v>125</v>
      </c>
      <c r="H153" s="6"/>
    </row>
    <row r="154" ht="15.75" customHeight="1">
      <c r="A154" s="2" t="s">
        <v>232</v>
      </c>
      <c r="B154" s="2" t="s">
        <v>7</v>
      </c>
      <c r="C154" s="3">
        <v>43446.0</v>
      </c>
      <c r="D154" s="2">
        <v>34.0</v>
      </c>
      <c r="E154" s="2">
        <v>5.7</v>
      </c>
      <c r="F154" s="2" t="s">
        <v>17</v>
      </c>
      <c r="H154" s="6"/>
    </row>
    <row r="155" ht="15.75" customHeight="1">
      <c r="A155" s="2" t="s">
        <v>233</v>
      </c>
      <c r="B155" s="2" t="s">
        <v>22</v>
      </c>
      <c r="C155" s="3">
        <v>43658.0</v>
      </c>
      <c r="D155" s="2">
        <v>86.0</v>
      </c>
      <c r="E155" s="2">
        <v>5.7</v>
      </c>
      <c r="F155" s="2" t="s">
        <v>17</v>
      </c>
      <c r="H155" s="6"/>
    </row>
    <row r="156" ht="15.75" customHeight="1">
      <c r="A156" s="2" t="s">
        <v>234</v>
      </c>
      <c r="B156" s="2" t="s">
        <v>10</v>
      </c>
      <c r="C156" s="3">
        <v>44300.0</v>
      </c>
      <c r="D156" s="2">
        <v>91.0</v>
      </c>
      <c r="E156" s="2">
        <v>5.7</v>
      </c>
      <c r="F156" s="2" t="s">
        <v>88</v>
      </c>
      <c r="H156" s="6"/>
    </row>
    <row r="157" ht="15.75" customHeight="1">
      <c r="A157" s="2" t="s">
        <v>235</v>
      </c>
      <c r="B157" s="2" t="s">
        <v>39</v>
      </c>
      <c r="C157" s="3">
        <v>42517.0</v>
      </c>
      <c r="D157" s="2">
        <v>108.0</v>
      </c>
      <c r="E157" s="2">
        <v>5.7</v>
      </c>
      <c r="F157" s="2" t="s">
        <v>17</v>
      </c>
      <c r="H157" s="6"/>
    </row>
    <row r="158" ht="15.75" customHeight="1">
      <c r="A158" s="2" t="s">
        <v>236</v>
      </c>
      <c r="B158" s="2" t="s">
        <v>36</v>
      </c>
      <c r="C158" s="3">
        <v>43406.0</v>
      </c>
      <c r="D158" s="2">
        <v>95.0</v>
      </c>
      <c r="E158" s="2">
        <v>5.7</v>
      </c>
      <c r="F158" s="2" t="s">
        <v>17</v>
      </c>
      <c r="H158" s="6"/>
    </row>
    <row r="159" ht="15.75" customHeight="1">
      <c r="A159" s="2" t="s">
        <v>237</v>
      </c>
      <c r="B159" s="2" t="s">
        <v>238</v>
      </c>
      <c r="C159" s="3">
        <v>44330.0</v>
      </c>
      <c r="D159" s="2">
        <v>100.0</v>
      </c>
      <c r="E159" s="2">
        <v>5.7</v>
      </c>
      <c r="F159" s="2" t="s">
        <v>17</v>
      </c>
      <c r="H159" s="6"/>
    </row>
    <row r="160" ht="15.75" customHeight="1">
      <c r="A160" s="2" t="s">
        <v>239</v>
      </c>
      <c r="B160" s="2" t="s">
        <v>24</v>
      </c>
      <c r="C160" s="3">
        <v>43964.0</v>
      </c>
      <c r="D160" s="2">
        <v>90.0</v>
      </c>
      <c r="E160" s="2">
        <v>5.7</v>
      </c>
      <c r="F160" s="2" t="s">
        <v>17</v>
      </c>
      <c r="H160" s="6"/>
    </row>
    <row r="161" ht="15.75" customHeight="1">
      <c r="A161" s="2" t="s">
        <v>240</v>
      </c>
      <c r="B161" s="2" t="s">
        <v>10</v>
      </c>
      <c r="C161" s="3">
        <v>43497.0</v>
      </c>
      <c r="D161" s="2">
        <v>112.0</v>
      </c>
      <c r="E161" s="2">
        <v>5.7</v>
      </c>
      <c r="F161" s="2" t="s">
        <v>17</v>
      </c>
      <c r="H161" s="6"/>
    </row>
    <row r="162" ht="15.75" customHeight="1">
      <c r="A162" s="2" t="s">
        <v>241</v>
      </c>
      <c r="B162" s="2" t="s">
        <v>24</v>
      </c>
      <c r="C162" s="3">
        <v>44267.0</v>
      </c>
      <c r="D162" s="2">
        <v>86.0</v>
      </c>
      <c r="E162" s="2">
        <v>5.7</v>
      </c>
      <c r="F162" s="2" t="s">
        <v>17</v>
      </c>
      <c r="H162" s="6"/>
    </row>
    <row r="163" ht="15.75" customHeight="1">
      <c r="A163" s="8">
        <v>44788.0</v>
      </c>
      <c r="B163" s="2" t="s">
        <v>139</v>
      </c>
      <c r="C163" s="3">
        <v>43553.0</v>
      </c>
      <c r="D163" s="2">
        <v>124.0</v>
      </c>
      <c r="E163" s="2">
        <v>5.8</v>
      </c>
      <c r="F163" s="2" t="s">
        <v>123</v>
      </c>
      <c r="H163" s="6"/>
    </row>
    <row r="164" ht="15.75" customHeight="1">
      <c r="A164" s="2" t="s">
        <v>242</v>
      </c>
      <c r="B164" s="2" t="s">
        <v>36</v>
      </c>
      <c r="C164" s="3">
        <v>44179.0</v>
      </c>
      <c r="D164" s="2">
        <v>107.0</v>
      </c>
      <c r="E164" s="2">
        <v>5.8</v>
      </c>
      <c r="F164" s="2" t="s">
        <v>17</v>
      </c>
      <c r="H164" s="6"/>
    </row>
    <row r="165" ht="15.75" customHeight="1">
      <c r="A165" s="2" t="s">
        <v>243</v>
      </c>
      <c r="B165" s="2" t="s">
        <v>36</v>
      </c>
      <c r="C165" s="3">
        <v>43056.0</v>
      </c>
      <c r="D165" s="2">
        <v>92.0</v>
      </c>
      <c r="E165" s="2">
        <v>5.8</v>
      </c>
      <c r="F165" s="2" t="s">
        <v>17</v>
      </c>
      <c r="H165" s="6"/>
    </row>
    <row r="166" ht="15.75" customHeight="1">
      <c r="A166" s="2" t="s">
        <v>244</v>
      </c>
      <c r="B166" s="2" t="s">
        <v>33</v>
      </c>
      <c r="C166" s="3">
        <v>43952.0</v>
      </c>
      <c r="D166" s="2">
        <v>121.0</v>
      </c>
      <c r="E166" s="2">
        <v>5.8</v>
      </c>
      <c r="F166" s="2" t="s">
        <v>17</v>
      </c>
      <c r="H166" s="6"/>
    </row>
    <row r="167" ht="15.75" customHeight="1">
      <c r="A167" s="2" t="s">
        <v>245</v>
      </c>
      <c r="B167" s="2" t="s">
        <v>33</v>
      </c>
      <c r="C167" s="3">
        <v>43770.0</v>
      </c>
      <c r="D167" s="2">
        <v>90.0</v>
      </c>
      <c r="E167" s="2">
        <v>5.8</v>
      </c>
      <c r="F167" s="2" t="s">
        <v>17</v>
      </c>
      <c r="H167" s="6"/>
    </row>
    <row r="168" ht="15.75" customHeight="1">
      <c r="A168" s="2" t="s">
        <v>246</v>
      </c>
      <c r="B168" s="2" t="s">
        <v>247</v>
      </c>
      <c r="C168" s="3">
        <v>42720.0</v>
      </c>
      <c r="D168" s="2">
        <v>104.0</v>
      </c>
      <c r="E168" s="2">
        <v>5.8</v>
      </c>
      <c r="F168" s="2" t="s">
        <v>17</v>
      </c>
      <c r="H168" s="6"/>
    </row>
    <row r="169" ht="15.75" customHeight="1">
      <c r="A169" s="2" t="s">
        <v>248</v>
      </c>
      <c r="B169" s="2" t="s">
        <v>24</v>
      </c>
      <c r="C169" s="3">
        <v>43217.0</v>
      </c>
      <c r="D169" s="2">
        <v>92.0</v>
      </c>
      <c r="E169" s="2">
        <v>5.8</v>
      </c>
      <c r="F169" s="2" t="s">
        <v>17</v>
      </c>
      <c r="H169" s="6"/>
    </row>
    <row r="170" ht="15.75" customHeight="1">
      <c r="A170" s="2" t="s">
        <v>249</v>
      </c>
      <c r="B170" s="2" t="s">
        <v>33</v>
      </c>
      <c r="C170" s="3">
        <v>43987.0</v>
      </c>
      <c r="D170" s="2">
        <v>114.0</v>
      </c>
      <c r="E170" s="2">
        <v>5.8</v>
      </c>
      <c r="F170" s="2" t="s">
        <v>20</v>
      </c>
      <c r="H170" s="6"/>
    </row>
    <row r="171" ht="15.75" customHeight="1">
      <c r="A171" s="2" t="s">
        <v>250</v>
      </c>
      <c r="B171" s="2" t="s">
        <v>33</v>
      </c>
      <c r="C171" s="3">
        <v>44064.0</v>
      </c>
      <c r="D171" s="2">
        <v>98.0</v>
      </c>
      <c r="E171" s="2">
        <v>5.8</v>
      </c>
      <c r="F171" s="2" t="s">
        <v>20</v>
      </c>
      <c r="H171" s="6"/>
    </row>
    <row r="172" ht="15.75" customHeight="1">
      <c r="A172" s="2" t="s">
        <v>251</v>
      </c>
      <c r="B172" s="2" t="s">
        <v>252</v>
      </c>
      <c r="C172" s="3">
        <v>43308.0</v>
      </c>
      <c r="D172" s="2">
        <v>95.0</v>
      </c>
      <c r="E172" s="2">
        <v>5.8</v>
      </c>
      <c r="F172" s="2" t="s">
        <v>17</v>
      </c>
      <c r="H172" s="6"/>
    </row>
    <row r="173" ht="15.75" customHeight="1">
      <c r="A173" s="2" t="s">
        <v>253</v>
      </c>
      <c r="B173" s="2" t="s">
        <v>36</v>
      </c>
      <c r="C173" s="3">
        <v>43189.0</v>
      </c>
      <c r="D173" s="2">
        <v>78.0</v>
      </c>
      <c r="E173" s="2">
        <v>5.8</v>
      </c>
      <c r="F173" s="2" t="s">
        <v>17</v>
      </c>
      <c r="H173" s="6"/>
    </row>
    <row r="174" ht="15.75" customHeight="1">
      <c r="A174" s="2" t="s">
        <v>254</v>
      </c>
      <c r="B174" s="2" t="s">
        <v>10</v>
      </c>
      <c r="C174" s="3">
        <v>44330.0</v>
      </c>
      <c r="D174" s="2">
        <v>107.0</v>
      </c>
      <c r="E174" s="2">
        <v>5.8</v>
      </c>
      <c r="F174" s="2" t="s">
        <v>17</v>
      </c>
      <c r="H174" s="6"/>
    </row>
    <row r="175" ht="15.75" customHeight="1">
      <c r="A175" s="2" t="s">
        <v>255</v>
      </c>
      <c r="B175" s="2" t="s">
        <v>36</v>
      </c>
      <c r="C175" s="3">
        <v>43777.0</v>
      </c>
      <c r="D175" s="2">
        <v>92.0</v>
      </c>
      <c r="E175" s="2">
        <v>5.8</v>
      </c>
      <c r="F175" s="2" t="s">
        <v>17</v>
      </c>
      <c r="H175" s="6"/>
    </row>
    <row r="176" ht="15.75" customHeight="1">
      <c r="A176" s="2" t="s">
        <v>256</v>
      </c>
      <c r="B176" s="2" t="s">
        <v>257</v>
      </c>
      <c r="C176" s="3">
        <v>42656.0</v>
      </c>
      <c r="D176" s="2">
        <v>95.0</v>
      </c>
      <c r="E176" s="2">
        <v>5.8</v>
      </c>
      <c r="F176" s="2" t="s">
        <v>17</v>
      </c>
      <c r="H176" s="6"/>
    </row>
    <row r="177" ht="15.75" customHeight="1">
      <c r="A177" s="2" t="s">
        <v>258</v>
      </c>
      <c r="B177" s="2" t="s">
        <v>36</v>
      </c>
      <c r="C177" s="3">
        <v>44140.0</v>
      </c>
      <c r="D177" s="2">
        <v>96.0</v>
      </c>
      <c r="E177" s="2">
        <v>5.8</v>
      </c>
      <c r="F177" s="2" t="s">
        <v>17</v>
      </c>
      <c r="H177" s="6"/>
    </row>
    <row r="178" ht="15.75" customHeight="1">
      <c r="A178" s="2" t="s">
        <v>259</v>
      </c>
      <c r="B178" s="2" t="s">
        <v>139</v>
      </c>
      <c r="C178" s="3">
        <v>43434.0</v>
      </c>
      <c r="D178" s="2">
        <v>118.0</v>
      </c>
      <c r="E178" s="2">
        <v>5.8</v>
      </c>
      <c r="F178" s="2" t="s">
        <v>20</v>
      </c>
      <c r="H178" s="6"/>
    </row>
    <row r="179" ht="15.75" customHeight="1">
      <c r="A179" s="2" t="s">
        <v>260</v>
      </c>
      <c r="B179" s="2" t="s">
        <v>36</v>
      </c>
      <c r="C179" s="3">
        <v>43951.0</v>
      </c>
      <c r="D179" s="2">
        <v>105.0</v>
      </c>
      <c r="E179" s="2">
        <v>5.8</v>
      </c>
      <c r="F179" s="2" t="s">
        <v>69</v>
      </c>
      <c r="H179" s="6"/>
    </row>
    <row r="180" ht="15.75" customHeight="1">
      <c r="A180" s="2" t="s">
        <v>261</v>
      </c>
      <c r="B180" s="2" t="s">
        <v>262</v>
      </c>
      <c r="C180" s="3">
        <v>43938.0</v>
      </c>
      <c r="D180" s="2">
        <v>94.0</v>
      </c>
      <c r="E180" s="2">
        <v>5.8</v>
      </c>
      <c r="F180" s="2" t="s">
        <v>83</v>
      </c>
      <c r="H180" s="6"/>
    </row>
    <row r="181" ht="15.75" customHeight="1">
      <c r="A181" s="2" t="s">
        <v>263</v>
      </c>
      <c r="B181" s="2" t="s">
        <v>264</v>
      </c>
      <c r="C181" s="3">
        <v>42853.0</v>
      </c>
      <c r="D181" s="2">
        <v>52.0</v>
      </c>
      <c r="E181" s="2">
        <v>5.8</v>
      </c>
      <c r="F181" s="2" t="s">
        <v>17</v>
      </c>
      <c r="H181" s="6"/>
    </row>
    <row r="182" ht="15.75" customHeight="1">
      <c r="A182" s="2" t="s">
        <v>265</v>
      </c>
      <c r="B182" s="2" t="s">
        <v>266</v>
      </c>
      <c r="C182" s="3">
        <v>43350.0</v>
      </c>
      <c r="D182" s="2">
        <v>105.0</v>
      </c>
      <c r="E182" s="2">
        <v>5.8</v>
      </c>
      <c r="F182" s="2" t="s">
        <v>17</v>
      </c>
      <c r="H182" s="6"/>
    </row>
    <row r="183" ht="15.75" customHeight="1">
      <c r="A183" s="2" t="s">
        <v>267</v>
      </c>
      <c r="B183" s="2" t="s">
        <v>224</v>
      </c>
      <c r="C183" s="3">
        <v>42853.0</v>
      </c>
      <c r="D183" s="2">
        <v>95.0</v>
      </c>
      <c r="E183" s="2">
        <v>5.8</v>
      </c>
      <c r="F183" s="2" t="s">
        <v>17</v>
      </c>
      <c r="H183" s="6"/>
    </row>
    <row r="184" ht="15.75" customHeight="1">
      <c r="A184" s="2" t="s">
        <v>268</v>
      </c>
      <c r="B184" s="2" t="s">
        <v>262</v>
      </c>
      <c r="C184" s="3">
        <v>42489.0</v>
      </c>
      <c r="D184" s="2">
        <v>100.0</v>
      </c>
      <c r="E184" s="2">
        <v>5.8</v>
      </c>
      <c r="F184" s="2" t="s">
        <v>17</v>
      </c>
      <c r="H184" s="6"/>
    </row>
    <row r="185" ht="15.75" customHeight="1">
      <c r="A185" s="2" t="s">
        <v>269</v>
      </c>
      <c r="B185" s="2" t="s">
        <v>252</v>
      </c>
      <c r="C185" s="3">
        <v>43280.0</v>
      </c>
      <c r="D185" s="2">
        <v>97.0</v>
      </c>
      <c r="E185" s="2">
        <v>5.8</v>
      </c>
      <c r="F185" s="2" t="s">
        <v>17</v>
      </c>
      <c r="H185" s="6"/>
    </row>
    <row r="186" ht="15.75" customHeight="1">
      <c r="A186" s="2" t="s">
        <v>270</v>
      </c>
      <c r="B186" s="2" t="s">
        <v>24</v>
      </c>
      <c r="C186" s="3">
        <v>43336.0</v>
      </c>
      <c r="D186" s="2">
        <v>89.0</v>
      </c>
      <c r="E186" s="2">
        <v>5.8</v>
      </c>
      <c r="F186" s="2" t="s">
        <v>17</v>
      </c>
      <c r="H186" s="6"/>
    </row>
    <row r="187" ht="15.75" customHeight="1">
      <c r="A187" s="2" t="s">
        <v>271</v>
      </c>
      <c r="B187" s="2" t="s">
        <v>272</v>
      </c>
      <c r="C187" s="3">
        <v>44084.0</v>
      </c>
      <c r="D187" s="2">
        <v>102.0</v>
      </c>
      <c r="E187" s="2">
        <v>5.8</v>
      </c>
      <c r="F187" s="2" t="s">
        <v>17</v>
      </c>
      <c r="H187" s="6"/>
    </row>
    <row r="188" ht="15.75" customHeight="1">
      <c r="A188" s="2" t="s">
        <v>273</v>
      </c>
      <c r="B188" s="2" t="s">
        <v>274</v>
      </c>
      <c r="C188" s="3">
        <v>44172.0</v>
      </c>
      <c r="D188" s="2">
        <v>96.0</v>
      </c>
      <c r="E188" s="2">
        <v>5.8</v>
      </c>
      <c r="F188" s="2" t="s">
        <v>57</v>
      </c>
      <c r="H188" s="6"/>
    </row>
    <row r="189" ht="15.75" customHeight="1">
      <c r="A189" s="2" t="s">
        <v>275</v>
      </c>
      <c r="B189" s="2" t="s">
        <v>36</v>
      </c>
      <c r="C189" s="3">
        <v>44036.0</v>
      </c>
      <c r="D189" s="2">
        <v>131.0</v>
      </c>
      <c r="E189" s="2">
        <v>5.8</v>
      </c>
      <c r="F189" s="2" t="s">
        <v>17</v>
      </c>
      <c r="H189" s="6"/>
    </row>
    <row r="190" ht="15.75" customHeight="1">
      <c r="A190" s="2" t="s">
        <v>276</v>
      </c>
      <c r="B190" s="2" t="s">
        <v>36</v>
      </c>
      <c r="C190" s="3">
        <v>43567.0</v>
      </c>
      <c r="D190" s="2">
        <v>89.0</v>
      </c>
      <c r="E190" s="2">
        <v>5.8</v>
      </c>
      <c r="F190" s="2" t="s">
        <v>17</v>
      </c>
      <c r="H190" s="6"/>
    </row>
    <row r="191" ht="15.75" customHeight="1">
      <c r="A191" s="2" t="s">
        <v>277</v>
      </c>
      <c r="B191" s="2" t="s">
        <v>33</v>
      </c>
      <c r="C191" s="3">
        <v>44146.0</v>
      </c>
      <c r="D191" s="2">
        <v>93.0</v>
      </c>
      <c r="E191" s="2">
        <v>5.8</v>
      </c>
      <c r="F191" s="2" t="s">
        <v>83</v>
      </c>
      <c r="H191" s="6"/>
    </row>
    <row r="192" ht="15.75" customHeight="1">
      <c r="A192" s="2" t="s">
        <v>278</v>
      </c>
      <c r="B192" s="2" t="s">
        <v>36</v>
      </c>
      <c r="C192" s="3">
        <v>44106.0</v>
      </c>
      <c r="D192" s="2">
        <v>111.0</v>
      </c>
      <c r="E192" s="2">
        <v>5.8</v>
      </c>
      <c r="F192" s="2" t="s">
        <v>11</v>
      </c>
      <c r="H192" s="6"/>
    </row>
    <row r="193" ht="15.75" customHeight="1">
      <c r="A193" s="2" t="s">
        <v>279</v>
      </c>
      <c r="B193" s="2" t="s">
        <v>33</v>
      </c>
      <c r="C193" s="3">
        <v>43196.0</v>
      </c>
      <c r="D193" s="2">
        <v>75.0</v>
      </c>
      <c r="E193" s="2">
        <v>5.9</v>
      </c>
      <c r="F193" s="2" t="s">
        <v>17</v>
      </c>
      <c r="H193" s="6"/>
    </row>
    <row r="194" ht="15.75" customHeight="1">
      <c r="A194" s="2" t="s">
        <v>280</v>
      </c>
      <c r="B194" s="2" t="s">
        <v>10</v>
      </c>
      <c r="C194" s="3">
        <v>43847.0</v>
      </c>
      <c r="D194" s="2">
        <v>120.0</v>
      </c>
      <c r="E194" s="2">
        <v>5.9</v>
      </c>
      <c r="F194" s="2" t="s">
        <v>17</v>
      </c>
      <c r="H194" s="6"/>
    </row>
    <row r="195" ht="15.75" customHeight="1">
      <c r="A195" s="2" t="s">
        <v>281</v>
      </c>
      <c r="B195" s="2" t="s">
        <v>282</v>
      </c>
      <c r="C195" s="3">
        <v>43196.0</v>
      </c>
      <c r="D195" s="2">
        <v>96.0</v>
      </c>
      <c r="E195" s="2">
        <v>5.9</v>
      </c>
      <c r="F195" s="2" t="s">
        <v>17</v>
      </c>
      <c r="H195" s="6"/>
    </row>
    <row r="196" ht="15.75" customHeight="1">
      <c r="A196" s="2" t="s">
        <v>283</v>
      </c>
      <c r="B196" s="2" t="s">
        <v>284</v>
      </c>
      <c r="C196" s="3">
        <v>44337.0</v>
      </c>
      <c r="D196" s="2">
        <v>148.0</v>
      </c>
      <c r="E196" s="2">
        <v>5.9</v>
      </c>
      <c r="F196" s="2" t="s">
        <v>17</v>
      </c>
      <c r="H196" s="6"/>
    </row>
    <row r="197" ht="15.75" customHeight="1">
      <c r="A197" s="2" t="s">
        <v>285</v>
      </c>
      <c r="B197" s="2" t="s">
        <v>286</v>
      </c>
      <c r="C197" s="3">
        <v>43420.0</v>
      </c>
      <c r="D197" s="2">
        <v>94.0</v>
      </c>
      <c r="E197" s="2">
        <v>5.9</v>
      </c>
      <c r="F197" s="2" t="s">
        <v>17</v>
      </c>
      <c r="H197" s="6"/>
    </row>
    <row r="198" ht="15.75" customHeight="1">
      <c r="A198" s="2" t="s">
        <v>287</v>
      </c>
      <c r="B198" s="2" t="s">
        <v>19</v>
      </c>
      <c r="C198" s="3">
        <v>43784.0</v>
      </c>
      <c r="D198" s="2">
        <v>107.0</v>
      </c>
      <c r="E198" s="2">
        <v>5.9</v>
      </c>
      <c r="F198" s="2" t="s">
        <v>17</v>
      </c>
      <c r="H198" s="6"/>
    </row>
    <row r="199" ht="15.75" customHeight="1">
      <c r="A199" s="2" t="s">
        <v>288</v>
      </c>
      <c r="B199" s="2" t="s">
        <v>257</v>
      </c>
      <c r="C199" s="3">
        <v>43662.0</v>
      </c>
      <c r="D199" s="2">
        <v>32.0</v>
      </c>
      <c r="E199" s="2">
        <v>5.9</v>
      </c>
      <c r="F199" s="2" t="s">
        <v>17</v>
      </c>
      <c r="H199" s="6"/>
    </row>
    <row r="200" ht="15.75" customHeight="1">
      <c r="A200" s="2" t="s">
        <v>289</v>
      </c>
      <c r="B200" s="2" t="s">
        <v>33</v>
      </c>
      <c r="C200" s="3">
        <v>43868.0</v>
      </c>
      <c r="D200" s="2">
        <v>104.0</v>
      </c>
      <c r="E200" s="2">
        <v>5.9</v>
      </c>
      <c r="F200" s="2" t="s">
        <v>17</v>
      </c>
      <c r="H200" s="6"/>
    </row>
    <row r="201" ht="15.75" customHeight="1">
      <c r="A201" s="2" t="s">
        <v>290</v>
      </c>
      <c r="B201" s="2" t="s">
        <v>7</v>
      </c>
      <c r="C201" s="3">
        <v>43371.0</v>
      </c>
      <c r="D201" s="2">
        <v>23.0</v>
      </c>
      <c r="E201" s="2">
        <v>5.9</v>
      </c>
      <c r="F201" s="2" t="s">
        <v>17</v>
      </c>
      <c r="H201" s="6"/>
    </row>
    <row r="202" ht="15.75" customHeight="1">
      <c r="A202" s="2" t="s">
        <v>291</v>
      </c>
      <c r="B202" s="2" t="s">
        <v>36</v>
      </c>
      <c r="C202" s="3">
        <v>43917.0</v>
      </c>
      <c r="D202" s="2">
        <v>111.0</v>
      </c>
      <c r="E202" s="2">
        <v>5.9</v>
      </c>
      <c r="F202" s="2" t="s">
        <v>20</v>
      </c>
      <c r="H202" s="6"/>
    </row>
    <row r="203" ht="15.75" customHeight="1">
      <c r="A203" s="2" t="s">
        <v>292</v>
      </c>
      <c r="B203" s="2" t="s">
        <v>10</v>
      </c>
      <c r="C203" s="3">
        <v>43917.0</v>
      </c>
      <c r="D203" s="2">
        <v>83.0</v>
      </c>
      <c r="E203" s="2">
        <v>5.9</v>
      </c>
      <c r="F203" s="2" t="s">
        <v>60</v>
      </c>
      <c r="H203" s="6"/>
    </row>
    <row r="204" ht="15.75" customHeight="1">
      <c r="A204" s="2" t="s">
        <v>293</v>
      </c>
      <c r="B204" s="2" t="s">
        <v>7</v>
      </c>
      <c r="C204" s="3">
        <v>44197.0</v>
      </c>
      <c r="D204" s="2">
        <v>53.0</v>
      </c>
      <c r="E204" s="2">
        <v>5.9</v>
      </c>
      <c r="F204" s="2" t="s">
        <v>17</v>
      </c>
      <c r="H204" s="6"/>
    </row>
    <row r="205" ht="15.75" customHeight="1">
      <c r="A205" s="2" t="s">
        <v>294</v>
      </c>
      <c r="B205" s="2" t="s">
        <v>139</v>
      </c>
      <c r="C205" s="3">
        <v>43112.0</v>
      </c>
      <c r="D205" s="2">
        <v>95.0</v>
      </c>
      <c r="E205" s="2">
        <v>5.9</v>
      </c>
      <c r="F205" s="2" t="s">
        <v>17</v>
      </c>
      <c r="H205" s="6"/>
    </row>
    <row r="206" ht="15.75" customHeight="1">
      <c r="A206" s="2" t="s">
        <v>295</v>
      </c>
      <c r="B206" s="2" t="s">
        <v>173</v>
      </c>
      <c r="C206" s="3">
        <v>44176.0</v>
      </c>
      <c r="D206" s="2">
        <v>132.0</v>
      </c>
      <c r="E206" s="2">
        <v>5.9</v>
      </c>
      <c r="F206" s="2" t="s">
        <v>17</v>
      </c>
      <c r="H206" s="6"/>
    </row>
    <row r="207" ht="15.75" customHeight="1">
      <c r="A207" s="2" t="s">
        <v>296</v>
      </c>
      <c r="B207" s="2" t="s">
        <v>39</v>
      </c>
      <c r="C207" s="3">
        <v>42685.0</v>
      </c>
      <c r="D207" s="2">
        <v>98.0</v>
      </c>
      <c r="E207" s="2">
        <v>5.9</v>
      </c>
      <c r="F207" s="2" t="s">
        <v>17</v>
      </c>
      <c r="H207" s="6"/>
    </row>
    <row r="208" ht="15.75" customHeight="1">
      <c r="A208" s="2" t="s">
        <v>297</v>
      </c>
      <c r="B208" s="2" t="s">
        <v>298</v>
      </c>
      <c r="C208" s="3">
        <v>43910.0</v>
      </c>
      <c r="D208" s="2">
        <v>108.0</v>
      </c>
      <c r="E208" s="2">
        <v>5.9</v>
      </c>
      <c r="F208" s="2" t="s">
        <v>14</v>
      </c>
      <c r="H208" s="6"/>
    </row>
    <row r="209" ht="15.75" customHeight="1">
      <c r="A209" s="2" t="s">
        <v>299</v>
      </c>
      <c r="B209" s="2" t="s">
        <v>247</v>
      </c>
      <c r="C209" s="3">
        <v>43203.0</v>
      </c>
      <c r="D209" s="2">
        <v>106.0</v>
      </c>
      <c r="E209" s="2">
        <v>6.0</v>
      </c>
      <c r="F209" s="2" t="s">
        <v>17</v>
      </c>
      <c r="H209" s="6"/>
    </row>
    <row r="210" ht="15.75" customHeight="1">
      <c r="A210" s="2" t="s">
        <v>300</v>
      </c>
      <c r="B210" s="2" t="s">
        <v>33</v>
      </c>
      <c r="C210" s="3">
        <v>43224.0</v>
      </c>
      <c r="D210" s="2">
        <v>104.0</v>
      </c>
      <c r="E210" s="2">
        <v>6.0</v>
      </c>
      <c r="F210" s="2" t="s">
        <v>14</v>
      </c>
      <c r="H210" s="6"/>
    </row>
    <row r="211" ht="15.75" customHeight="1">
      <c r="A211" s="2" t="s">
        <v>301</v>
      </c>
      <c r="B211" s="2" t="s">
        <v>252</v>
      </c>
      <c r="C211" s="3">
        <v>42762.0</v>
      </c>
      <c r="D211" s="2">
        <v>90.0</v>
      </c>
      <c r="E211" s="2">
        <v>6.0</v>
      </c>
      <c r="F211" s="2" t="s">
        <v>17</v>
      </c>
      <c r="H211" s="6"/>
    </row>
    <row r="212" ht="15.75" customHeight="1">
      <c r="A212" s="2" t="s">
        <v>302</v>
      </c>
      <c r="B212" s="2" t="s">
        <v>33</v>
      </c>
      <c r="C212" s="3">
        <v>43686.0</v>
      </c>
      <c r="D212" s="2">
        <v>106.0</v>
      </c>
      <c r="E212" s="2">
        <v>6.0</v>
      </c>
      <c r="F212" s="2" t="s">
        <v>20</v>
      </c>
      <c r="H212" s="6"/>
    </row>
    <row r="213" ht="15.75" customHeight="1">
      <c r="A213" s="2" t="s">
        <v>303</v>
      </c>
      <c r="B213" s="2" t="s">
        <v>33</v>
      </c>
      <c r="C213" s="3">
        <v>43532.0</v>
      </c>
      <c r="D213" s="2">
        <v>90.0</v>
      </c>
      <c r="E213" s="2">
        <v>6.0</v>
      </c>
      <c r="F213" s="2" t="s">
        <v>17</v>
      </c>
      <c r="H213" s="6"/>
    </row>
    <row r="214" ht="15.75" customHeight="1">
      <c r="A214" s="2" t="s">
        <v>304</v>
      </c>
      <c r="B214" s="2" t="s">
        <v>305</v>
      </c>
      <c r="C214" s="3">
        <v>43630.0</v>
      </c>
      <c r="D214" s="2">
        <v>97.0</v>
      </c>
      <c r="E214" s="2">
        <v>6.0</v>
      </c>
      <c r="F214" s="2" t="s">
        <v>17</v>
      </c>
      <c r="H214" s="6"/>
    </row>
    <row r="215" ht="15.75" customHeight="1">
      <c r="A215" s="2" t="s">
        <v>306</v>
      </c>
      <c r="B215" s="2" t="s">
        <v>81</v>
      </c>
      <c r="C215" s="3">
        <v>44057.0</v>
      </c>
      <c r="D215" s="2">
        <v>113.0</v>
      </c>
      <c r="E215" s="2">
        <v>6.0</v>
      </c>
      <c r="F215" s="2" t="s">
        <v>17</v>
      </c>
      <c r="H215" s="6"/>
    </row>
    <row r="216" ht="15.75" customHeight="1">
      <c r="A216" s="2" t="s">
        <v>307</v>
      </c>
      <c r="B216" s="2" t="s">
        <v>308</v>
      </c>
      <c r="C216" s="3">
        <v>44125.0</v>
      </c>
      <c r="D216" s="2">
        <v>123.0</v>
      </c>
      <c r="E216" s="2">
        <v>6.0</v>
      </c>
      <c r="F216" s="2" t="s">
        <v>17</v>
      </c>
      <c r="H216" s="6"/>
    </row>
    <row r="217" ht="15.75" customHeight="1">
      <c r="A217" s="2" t="s">
        <v>309</v>
      </c>
      <c r="B217" s="2" t="s">
        <v>310</v>
      </c>
      <c r="C217" s="3">
        <v>44160.0</v>
      </c>
      <c r="D217" s="2">
        <v>115.0</v>
      </c>
      <c r="E217" s="2">
        <v>6.0</v>
      </c>
      <c r="F217" s="2" t="s">
        <v>17</v>
      </c>
      <c r="H217" s="6"/>
    </row>
    <row r="218" ht="15.75" customHeight="1">
      <c r="A218" s="2" t="s">
        <v>311</v>
      </c>
      <c r="B218" s="2" t="s">
        <v>36</v>
      </c>
      <c r="C218" s="3">
        <v>43231.0</v>
      </c>
      <c r="D218" s="2">
        <v>105.0</v>
      </c>
      <c r="E218" s="2">
        <v>6.0</v>
      </c>
      <c r="F218" s="2" t="s">
        <v>17</v>
      </c>
      <c r="H218" s="6"/>
    </row>
    <row r="219" ht="15.75" customHeight="1">
      <c r="A219" s="2" t="s">
        <v>312</v>
      </c>
      <c r="B219" s="2" t="s">
        <v>36</v>
      </c>
      <c r="C219" s="3">
        <v>43420.0</v>
      </c>
      <c r="D219" s="2">
        <v>101.0</v>
      </c>
      <c r="E219" s="2">
        <v>6.0</v>
      </c>
      <c r="F219" s="2" t="s">
        <v>17</v>
      </c>
      <c r="H219" s="6"/>
    </row>
    <row r="220" ht="15.75" customHeight="1">
      <c r="A220" s="2" t="s">
        <v>313</v>
      </c>
      <c r="B220" s="2" t="s">
        <v>36</v>
      </c>
      <c r="C220" s="3">
        <v>43873.0</v>
      </c>
      <c r="D220" s="2">
        <v>102.0</v>
      </c>
      <c r="E220" s="2">
        <v>6.0</v>
      </c>
      <c r="F220" s="2" t="s">
        <v>17</v>
      </c>
      <c r="H220" s="6"/>
    </row>
    <row r="221" ht="15.75" customHeight="1">
      <c r="A221" s="2" t="s">
        <v>314</v>
      </c>
      <c r="B221" s="2" t="s">
        <v>315</v>
      </c>
      <c r="C221" s="3">
        <v>42881.0</v>
      </c>
      <c r="D221" s="2">
        <v>122.0</v>
      </c>
      <c r="E221" s="2">
        <v>6.0</v>
      </c>
      <c r="F221" s="2" t="s">
        <v>17</v>
      </c>
      <c r="H221" s="6"/>
    </row>
    <row r="222" ht="15.75" customHeight="1">
      <c r="A222" s="2" t="s">
        <v>316</v>
      </c>
      <c r="B222" s="2" t="s">
        <v>22</v>
      </c>
      <c r="C222" s="3">
        <v>43812.0</v>
      </c>
      <c r="D222" s="2">
        <v>128.0</v>
      </c>
      <c r="E222" s="2">
        <v>6.1</v>
      </c>
      <c r="F222" s="2" t="s">
        <v>17</v>
      </c>
      <c r="H222" s="6"/>
    </row>
    <row r="223" ht="15.75" customHeight="1">
      <c r="A223" s="2" t="s">
        <v>317</v>
      </c>
      <c r="B223" s="2" t="s">
        <v>24</v>
      </c>
      <c r="C223" s="3">
        <v>43728.0</v>
      </c>
      <c r="D223" s="2">
        <v>82.0</v>
      </c>
      <c r="E223" s="2">
        <v>6.1</v>
      </c>
      <c r="F223" s="2" t="s">
        <v>17</v>
      </c>
      <c r="H223" s="6"/>
    </row>
    <row r="224" ht="15.75" customHeight="1">
      <c r="A224" s="2" t="s">
        <v>318</v>
      </c>
      <c r="B224" s="2" t="s">
        <v>33</v>
      </c>
      <c r="C224" s="3">
        <v>42804.0</v>
      </c>
      <c r="D224" s="2">
        <v>102.0</v>
      </c>
      <c r="E224" s="2">
        <v>6.1</v>
      </c>
      <c r="F224" s="2" t="s">
        <v>17</v>
      </c>
      <c r="H224" s="6"/>
    </row>
    <row r="225" ht="15.75" customHeight="1">
      <c r="A225" s="2" t="s">
        <v>319</v>
      </c>
      <c r="B225" s="2" t="s">
        <v>7</v>
      </c>
      <c r="C225" s="3">
        <v>42853.0</v>
      </c>
      <c r="D225" s="2">
        <v>80.0</v>
      </c>
      <c r="E225" s="2">
        <v>6.1</v>
      </c>
      <c r="F225" s="2" t="s">
        <v>17</v>
      </c>
      <c r="H225" s="6"/>
    </row>
    <row r="226" ht="15.75" customHeight="1">
      <c r="A226" s="2" t="s">
        <v>320</v>
      </c>
      <c r="B226" s="2" t="s">
        <v>33</v>
      </c>
      <c r="C226" s="3">
        <v>42811.0</v>
      </c>
      <c r="D226" s="2">
        <v>94.0</v>
      </c>
      <c r="E226" s="2">
        <v>6.1</v>
      </c>
      <c r="F226" s="2" t="s">
        <v>17</v>
      </c>
      <c r="H226" s="6"/>
    </row>
    <row r="227" ht="15.75" customHeight="1">
      <c r="A227" s="2" t="s">
        <v>321</v>
      </c>
      <c r="B227" s="2" t="s">
        <v>222</v>
      </c>
      <c r="C227" s="3">
        <v>44225.0</v>
      </c>
      <c r="D227" s="2">
        <v>123.0</v>
      </c>
      <c r="E227" s="2">
        <v>6.1</v>
      </c>
      <c r="F227" s="2" t="s">
        <v>17</v>
      </c>
      <c r="H227" s="6"/>
    </row>
    <row r="228" ht="15.75" customHeight="1">
      <c r="A228" s="2" t="s">
        <v>322</v>
      </c>
      <c r="B228" s="2" t="s">
        <v>323</v>
      </c>
      <c r="C228" s="3">
        <v>44132.0</v>
      </c>
      <c r="D228" s="2">
        <v>104.0</v>
      </c>
      <c r="E228" s="2">
        <v>6.1</v>
      </c>
      <c r="F228" s="2" t="s">
        <v>17</v>
      </c>
      <c r="H228" s="6"/>
    </row>
    <row r="229" ht="15.75" customHeight="1">
      <c r="A229" s="2" t="s">
        <v>324</v>
      </c>
      <c r="B229" s="2" t="s">
        <v>325</v>
      </c>
      <c r="C229" s="3">
        <v>43770.0</v>
      </c>
      <c r="D229" s="2">
        <v>85.0</v>
      </c>
      <c r="E229" s="2">
        <v>6.1</v>
      </c>
      <c r="F229" s="2" t="s">
        <v>17</v>
      </c>
      <c r="H229" s="6"/>
    </row>
    <row r="230" ht="15.75" customHeight="1">
      <c r="A230" s="2" t="s">
        <v>326</v>
      </c>
      <c r="B230" s="2" t="s">
        <v>7</v>
      </c>
      <c r="C230" s="3">
        <v>42153.0</v>
      </c>
      <c r="D230" s="2">
        <v>84.0</v>
      </c>
      <c r="E230" s="2">
        <v>6.1</v>
      </c>
      <c r="F230" s="2" t="s">
        <v>17</v>
      </c>
      <c r="H230" s="6"/>
    </row>
    <row r="231" ht="15.75" customHeight="1">
      <c r="A231" s="2" t="s">
        <v>327</v>
      </c>
      <c r="B231" s="2" t="s">
        <v>24</v>
      </c>
      <c r="C231" s="3">
        <v>43315.0</v>
      </c>
      <c r="D231" s="2">
        <v>103.0</v>
      </c>
      <c r="E231" s="2">
        <v>6.1</v>
      </c>
      <c r="F231" s="2" t="s">
        <v>17</v>
      </c>
      <c r="H231" s="6"/>
    </row>
    <row r="232" ht="15.75" customHeight="1">
      <c r="A232" s="2" t="s">
        <v>328</v>
      </c>
      <c r="B232" s="2" t="s">
        <v>183</v>
      </c>
      <c r="C232" s="3">
        <v>43903.0</v>
      </c>
      <c r="D232" s="2">
        <v>95.0</v>
      </c>
      <c r="E232" s="2">
        <v>6.1</v>
      </c>
      <c r="F232" s="2" t="s">
        <v>17</v>
      </c>
      <c r="H232" s="6"/>
    </row>
    <row r="233" ht="15.75" customHeight="1">
      <c r="A233" s="2" t="s">
        <v>329</v>
      </c>
      <c r="B233" s="2" t="s">
        <v>24</v>
      </c>
      <c r="C233" s="3">
        <v>43679.0</v>
      </c>
      <c r="D233" s="2">
        <v>100.0</v>
      </c>
      <c r="E233" s="2">
        <v>6.1</v>
      </c>
      <c r="F233" s="2" t="s">
        <v>17</v>
      </c>
      <c r="H233" s="6"/>
    </row>
    <row r="234" ht="15.75" customHeight="1">
      <c r="A234" s="2" t="s">
        <v>330</v>
      </c>
      <c r="B234" s="2" t="s">
        <v>331</v>
      </c>
      <c r="C234" s="3">
        <v>42447.0</v>
      </c>
      <c r="D234" s="2">
        <v>89.0</v>
      </c>
      <c r="E234" s="2">
        <v>6.1</v>
      </c>
      <c r="F234" s="2" t="s">
        <v>17</v>
      </c>
      <c r="H234" s="6"/>
    </row>
    <row r="235" ht="15.75" customHeight="1">
      <c r="A235" s="2" t="s">
        <v>332</v>
      </c>
      <c r="B235" s="2" t="s">
        <v>183</v>
      </c>
      <c r="C235" s="3">
        <v>44134.0</v>
      </c>
      <c r="D235" s="2">
        <v>116.0</v>
      </c>
      <c r="E235" s="2">
        <v>6.1</v>
      </c>
      <c r="F235" s="2" t="s">
        <v>60</v>
      </c>
      <c r="H235" s="6"/>
    </row>
    <row r="236" ht="15.75" customHeight="1">
      <c r="A236" s="2" t="s">
        <v>333</v>
      </c>
      <c r="B236" s="2" t="s">
        <v>247</v>
      </c>
      <c r="C236" s="3">
        <v>43938.0</v>
      </c>
      <c r="D236" s="2">
        <v>118.0</v>
      </c>
      <c r="E236" s="2">
        <v>6.1</v>
      </c>
      <c r="F236" s="2" t="s">
        <v>17</v>
      </c>
      <c r="H236" s="6"/>
    </row>
    <row r="237" ht="15.75" customHeight="1">
      <c r="A237" s="2" t="s">
        <v>334</v>
      </c>
      <c r="B237" s="2" t="s">
        <v>33</v>
      </c>
      <c r="C237" s="3">
        <v>44204.0</v>
      </c>
      <c r="D237" s="2">
        <v>96.0</v>
      </c>
      <c r="E237" s="2">
        <v>6.1</v>
      </c>
      <c r="F237" s="2" t="s">
        <v>25</v>
      </c>
      <c r="H237" s="6"/>
    </row>
    <row r="238" ht="15.75" customHeight="1">
      <c r="A238" s="2" t="s">
        <v>335</v>
      </c>
      <c r="B238" s="2" t="s">
        <v>33</v>
      </c>
      <c r="C238" s="3">
        <v>44287.0</v>
      </c>
      <c r="D238" s="2">
        <v>114.0</v>
      </c>
      <c r="E238" s="2">
        <v>6.1</v>
      </c>
      <c r="F238" s="2" t="s">
        <v>37</v>
      </c>
      <c r="H238" s="6"/>
    </row>
    <row r="239" ht="15.75" customHeight="1">
      <c r="A239" s="2" t="s">
        <v>336</v>
      </c>
      <c r="B239" s="2" t="s">
        <v>92</v>
      </c>
      <c r="C239" s="3">
        <v>43049.0</v>
      </c>
      <c r="D239" s="2">
        <v>99.0</v>
      </c>
      <c r="E239" s="2">
        <v>6.1</v>
      </c>
      <c r="F239" s="2" t="s">
        <v>69</v>
      </c>
      <c r="H239" s="6"/>
    </row>
    <row r="240" ht="15.75" customHeight="1">
      <c r="A240" s="2" t="s">
        <v>337</v>
      </c>
      <c r="B240" s="2" t="s">
        <v>36</v>
      </c>
      <c r="C240" s="3">
        <v>43973.0</v>
      </c>
      <c r="D240" s="2">
        <v>87.0</v>
      </c>
      <c r="E240" s="2">
        <v>6.1</v>
      </c>
      <c r="F240" s="2" t="s">
        <v>17</v>
      </c>
      <c r="H240" s="6"/>
    </row>
    <row r="241" ht="15.75" customHeight="1">
      <c r="A241" s="2" t="s">
        <v>338</v>
      </c>
      <c r="B241" s="2" t="s">
        <v>247</v>
      </c>
      <c r="C241" s="3">
        <v>42818.0</v>
      </c>
      <c r="D241" s="2">
        <v>92.0</v>
      </c>
      <c r="E241" s="2">
        <v>6.1</v>
      </c>
      <c r="F241" s="2" t="s">
        <v>17</v>
      </c>
      <c r="H241" s="6"/>
    </row>
    <row r="242" ht="15.75" customHeight="1">
      <c r="A242" s="2" t="s">
        <v>339</v>
      </c>
      <c r="B242" s="2" t="s">
        <v>340</v>
      </c>
      <c r="C242" s="3">
        <v>43609.0</v>
      </c>
      <c r="D242" s="2">
        <v>90.0</v>
      </c>
      <c r="E242" s="2">
        <v>6.1</v>
      </c>
      <c r="F242" s="2" t="s">
        <v>17</v>
      </c>
      <c r="H242" s="6"/>
    </row>
    <row r="243" ht="15.75" customHeight="1">
      <c r="A243" s="2" t="s">
        <v>341</v>
      </c>
      <c r="B243" s="2" t="s">
        <v>33</v>
      </c>
      <c r="C243" s="3">
        <v>44211.0</v>
      </c>
      <c r="D243" s="2">
        <v>95.0</v>
      </c>
      <c r="E243" s="2">
        <v>6.1</v>
      </c>
      <c r="F243" s="2" t="s">
        <v>20</v>
      </c>
      <c r="H243" s="6"/>
    </row>
    <row r="244" ht="15.75" customHeight="1">
      <c r="A244" s="2" t="s">
        <v>342</v>
      </c>
      <c r="B244" s="2" t="s">
        <v>10</v>
      </c>
      <c r="C244" s="3">
        <v>44071.0</v>
      </c>
      <c r="D244" s="2">
        <v>96.0</v>
      </c>
      <c r="E244" s="2">
        <v>6.1</v>
      </c>
      <c r="F244" s="2" t="s">
        <v>11</v>
      </c>
      <c r="H244" s="6"/>
    </row>
    <row r="245" ht="15.75" customHeight="1">
      <c r="A245" s="2" t="s">
        <v>343</v>
      </c>
      <c r="B245" s="2" t="s">
        <v>344</v>
      </c>
      <c r="C245" s="3">
        <v>44050.0</v>
      </c>
      <c r="D245" s="2">
        <v>93.0</v>
      </c>
      <c r="E245" s="2">
        <v>6.1</v>
      </c>
      <c r="F245" s="2" t="s">
        <v>17</v>
      </c>
      <c r="H245" s="6"/>
    </row>
    <row r="246" ht="15.75" customHeight="1">
      <c r="A246" s="2" t="s">
        <v>345</v>
      </c>
      <c r="B246" s="2" t="s">
        <v>346</v>
      </c>
      <c r="C246" s="3">
        <v>44155.0</v>
      </c>
      <c r="D246" s="2">
        <v>42.0</v>
      </c>
      <c r="E246" s="2">
        <v>6.2</v>
      </c>
      <c r="F246" s="2" t="s">
        <v>17</v>
      </c>
      <c r="H246" s="6"/>
    </row>
    <row r="247" ht="15.75" customHeight="1">
      <c r="A247" s="2" t="s">
        <v>347</v>
      </c>
      <c r="B247" s="2" t="s">
        <v>247</v>
      </c>
      <c r="C247" s="3">
        <v>44342.0</v>
      </c>
      <c r="D247" s="2">
        <v>92.0</v>
      </c>
      <c r="E247" s="2">
        <v>6.2</v>
      </c>
      <c r="F247" s="2" t="s">
        <v>14</v>
      </c>
      <c r="H247" s="6"/>
    </row>
    <row r="248" ht="15.75" customHeight="1">
      <c r="A248" s="2" t="s">
        <v>348</v>
      </c>
      <c r="B248" s="2" t="s">
        <v>33</v>
      </c>
      <c r="C248" s="3">
        <v>44225.0</v>
      </c>
      <c r="D248" s="2">
        <v>106.0</v>
      </c>
      <c r="E248" s="2">
        <v>6.2</v>
      </c>
      <c r="F248" s="2" t="s">
        <v>11</v>
      </c>
      <c r="H248" s="6"/>
    </row>
    <row r="249" ht="15.75" customHeight="1">
      <c r="A249" s="2" t="s">
        <v>349</v>
      </c>
      <c r="B249" s="2" t="s">
        <v>33</v>
      </c>
      <c r="C249" s="3">
        <v>44141.0</v>
      </c>
      <c r="D249" s="2">
        <v>151.0</v>
      </c>
      <c r="E249" s="2">
        <v>6.2</v>
      </c>
      <c r="F249" s="2" t="s">
        <v>17</v>
      </c>
      <c r="H249" s="6"/>
    </row>
    <row r="250" ht="15.75" customHeight="1">
      <c r="A250" s="2" t="s">
        <v>350</v>
      </c>
      <c r="B250" s="2" t="s">
        <v>139</v>
      </c>
      <c r="C250" s="3">
        <v>44060.0</v>
      </c>
      <c r="D250" s="2">
        <v>101.0</v>
      </c>
      <c r="E250" s="2">
        <v>6.2</v>
      </c>
      <c r="F250" s="2" t="s">
        <v>37</v>
      </c>
      <c r="H250" s="6"/>
    </row>
    <row r="251" ht="15.75" customHeight="1">
      <c r="A251" s="2" t="s">
        <v>351</v>
      </c>
      <c r="B251" s="2" t="s">
        <v>24</v>
      </c>
      <c r="C251" s="3">
        <v>44295.0</v>
      </c>
      <c r="D251" s="2">
        <v>114.0</v>
      </c>
      <c r="E251" s="2">
        <v>6.2</v>
      </c>
      <c r="F251" s="2" t="s">
        <v>25</v>
      </c>
      <c r="H251" s="6"/>
    </row>
    <row r="252" ht="15.75" customHeight="1">
      <c r="A252" s="2" t="s">
        <v>352</v>
      </c>
      <c r="B252" s="2" t="s">
        <v>282</v>
      </c>
      <c r="C252" s="3">
        <v>43504.0</v>
      </c>
      <c r="D252" s="2">
        <v>90.0</v>
      </c>
      <c r="E252" s="2">
        <v>6.2</v>
      </c>
      <c r="F252" s="2" t="s">
        <v>17</v>
      </c>
      <c r="H252" s="6"/>
    </row>
    <row r="253" ht="15.75" customHeight="1">
      <c r="A253" s="2" t="s">
        <v>353</v>
      </c>
      <c r="B253" s="2" t="s">
        <v>10</v>
      </c>
      <c r="C253" s="3">
        <v>43735.0</v>
      </c>
      <c r="D253" s="2">
        <v>115.0</v>
      </c>
      <c r="E253" s="2">
        <v>6.2</v>
      </c>
      <c r="F253" s="2" t="s">
        <v>17</v>
      </c>
      <c r="H253" s="6"/>
    </row>
    <row r="254" ht="15.75" customHeight="1">
      <c r="A254" s="2" t="s">
        <v>354</v>
      </c>
      <c r="B254" s="2" t="s">
        <v>10</v>
      </c>
      <c r="C254" s="3">
        <v>44001.0</v>
      </c>
      <c r="D254" s="2">
        <v>92.0</v>
      </c>
      <c r="E254" s="2">
        <v>6.2</v>
      </c>
      <c r="F254" s="2" t="s">
        <v>60</v>
      </c>
      <c r="H254" s="6"/>
    </row>
    <row r="255" ht="15.75" customHeight="1">
      <c r="A255" s="2" t="s">
        <v>355</v>
      </c>
      <c r="B255" s="2" t="s">
        <v>114</v>
      </c>
      <c r="C255" s="3">
        <v>44057.0</v>
      </c>
      <c r="D255" s="2">
        <v>72.0</v>
      </c>
      <c r="E255" s="2">
        <v>6.2</v>
      </c>
      <c r="F255" s="2" t="s">
        <v>17</v>
      </c>
      <c r="H255" s="6"/>
    </row>
    <row r="256" ht="15.75" customHeight="1">
      <c r="A256" s="2" t="s">
        <v>356</v>
      </c>
      <c r="B256" s="2" t="s">
        <v>10</v>
      </c>
      <c r="C256" s="3">
        <v>44036.0</v>
      </c>
      <c r="D256" s="2">
        <v>139.0</v>
      </c>
      <c r="E256" s="2">
        <v>6.2</v>
      </c>
      <c r="F256" s="2" t="s">
        <v>11</v>
      </c>
      <c r="H256" s="6"/>
    </row>
    <row r="257" ht="15.75" customHeight="1">
      <c r="A257" s="2" t="s">
        <v>357</v>
      </c>
      <c r="B257" s="2" t="s">
        <v>247</v>
      </c>
      <c r="C257" s="3">
        <v>43182.0</v>
      </c>
      <c r="D257" s="2">
        <v>98.0</v>
      </c>
      <c r="E257" s="2">
        <v>6.2</v>
      </c>
      <c r="F257" s="2" t="s">
        <v>17</v>
      </c>
      <c r="H257" s="6"/>
    </row>
    <row r="258" ht="15.75" customHeight="1">
      <c r="A258" s="2" t="s">
        <v>358</v>
      </c>
      <c r="B258" s="2" t="s">
        <v>36</v>
      </c>
      <c r="C258" s="3">
        <v>43574.0</v>
      </c>
      <c r="D258" s="2">
        <v>92.0</v>
      </c>
      <c r="E258" s="2">
        <v>6.2</v>
      </c>
      <c r="F258" s="2" t="s">
        <v>17</v>
      </c>
      <c r="H258" s="6"/>
    </row>
    <row r="259" ht="15.75" customHeight="1">
      <c r="A259" s="2" t="s">
        <v>359</v>
      </c>
      <c r="B259" s="2" t="s">
        <v>39</v>
      </c>
      <c r="C259" s="3">
        <v>43896.0</v>
      </c>
      <c r="D259" s="2">
        <v>111.0</v>
      </c>
      <c r="E259" s="2">
        <v>6.2</v>
      </c>
      <c r="F259" s="2" t="s">
        <v>17</v>
      </c>
      <c r="H259" s="6"/>
    </row>
    <row r="260" ht="15.75" customHeight="1">
      <c r="A260" s="2" t="s">
        <v>360</v>
      </c>
      <c r="B260" s="2" t="s">
        <v>33</v>
      </c>
      <c r="C260" s="3">
        <v>43357.0</v>
      </c>
      <c r="D260" s="2">
        <v>98.0</v>
      </c>
      <c r="E260" s="2">
        <v>6.2</v>
      </c>
      <c r="F260" s="2" t="s">
        <v>17</v>
      </c>
      <c r="H260" s="6"/>
    </row>
    <row r="261" ht="15.75" customHeight="1">
      <c r="A261" s="2" t="s">
        <v>361</v>
      </c>
      <c r="B261" s="2" t="s">
        <v>7</v>
      </c>
      <c r="C261" s="3">
        <v>43217.0</v>
      </c>
      <c r="D261" s="2">
        <v>104.0</v>
      </c>
      <c r="E261" s="2">
        <v>6.2</v>
      </c>
      <c r="F261" s="2" t="s">
        <v>17</v>
      </c>
      <c r="H261" s="6"/>
    </row>
    <row r="262" ht="15.75" customHeight="1">
      <c r="A262" s="2" t="s">
        <v>362</v>
      </c>
      <c r="B262" s="2" t="s">
        <v>7</v>
      </c>
      <c r="C262" s="3">
        <v>43070.0</v>
      </c>
      <c r="D262" s="2">
        <v>95.0</v>
      </c>
      <c r="E262" s="2">
        <v>6.2</v>
      </c>
      <c r="F262" s="2" t="s">
        <v>17</v>
      </c>
      <c r="H262" s="6"/>
    </row>
    <row r="263" ht="15.75" customHeight="1">
      <c r="A263" s="2" t="s">
        <v>363</v>
      </c>
      <c r="B263" s="2" t="s">
        <v>24</v>
      </c>
      <c r="C263" s="3">
        <v>42832.0</v>
      </c>
      <c r="D263" s="2">
        <v>88.0</v>
      </c>
      <c r="E263" s="2">
        <v>6.2</v>
      </c>
      <c r="F263" s="2" t="s">
        <v>17</v>
      </c>
      <c r="H263" s="6"/>
    </row>
    <row r="264" ht="15.75" customHeight="1">
      <c r="A264" s="2">
        <v>1922.0</v>
      </c>
      <c r="B264" s="2" t="s">
        <v>364</v>
      </c>
      <c r="C264" s="3">
        <v>43028.0</v>
      </c>
      <c r="D264" s="2">
        <v>102.0</v>
      </c>
      <c r="E264" s="2">
        <v>6.3</v>
      </c>
      <c r="F264" s="2" t="s">
        <v>17</v>
      </c>
      <c r="H264" s="6"/>
    </row>
    <row r="265" ht="15.75" customHeight="1">
      <c r="A265" s="2" t="s">
        <v>365</v>
      </c>
      <c r="B265" s="2" t="s">
        <v>7</v>
      </c>
      <c r="C265" s="3">
        <v>43607.0</v>
      </c>
      <c r="D265" s="2">
        <v>30.0</v>
      </c>
      <c r="E265" s="2">
        <v>6.3</v>
      </c>
      <c r="F265" s="2" t="s">
        <v>63</v>
      </c>
      <c r="H265" s="6"/>
    </row>
    <row r="266" ht="15.75" customHeight="1">
      <c r="A266" s="2" t="s">
        <v>366</v>
      </c>
      <c r="B266" s="2" t="s">
        <v>36</v>
      </c>
      <c r="C266" s="3">
        <v>43259.0</v>
      </c>
      <c r="D266" s="2">
        <v>99.0</v>
      </c>
      <c r="E266" s="2">
        <v>6.3</v>
      </c>
      <c r="F266" s="2" t="s">
        <v>17</v>
      </c>
      <c r="H266" s="6"/>
    </row>
    <row r="267" ht="15.75" customHeight="1">
      <c r="A267" s="2" t="s">
        <v>367</v>
      </c>
      <c r="B267" s="2" t="s">
        <v>340</v>
      </c>
      <c r="C267" s="3">
        <v>43385.0</v>
      </c>
      <c r="D267" s="2">
        <v>129.0</v>
      </c>
      <c r="E267" s="2">
        <v>6.3</v>
      </c>
      <c r="F267" s="2" t="s">
        <v>17</v>
      </c>
      <c r="H267" s="6"/>
    </row>
    <row r="268" ht="15.75" customHeight="1">
      <c r="A268" s="2" t="s">
        <v>368</v>
      </c>
      <c r="B268" s="2" t="s">
        <v>97</v>
      </c>
      <c r="C268" s="3">
        <v>43175.0</v>
      </c>
      <c r="D268" s="2">
        <v>87.0</v>
      </c>
      <c r="E268" s="2">
        <v>6.3</v>
      </c>
      <c r="F268" s="2" t="s">
        <v>17</v>
      </c>
      <c r="H268" s="6"/>
    </row>
    <row r="269" ht="15.75" customHeight="1">
      <c r="A269" s="2" t="s">
        <v>369</v>
      </c>
      <c r="B269" s="2" t="s">
        <v>370</v>
      </c>
      <c r="C269" s="3">
        <v>43091.0</v>
      </c>
      <c r="D269" s="2">
        <v>117.0</v>
      </c>
      <c r="E269" s="2">
        <v>6.3</v>
      </c>
      <c r="F269" s="2" t="s">
        <v>17</v>
      </c>
      <c r="H269" s="6"/>
    </row>
    <row r="270" ht="15.75" customHeight="1">
      <c r="A270" s="2" t="s">
        <v>371</v>
      </c>
      <c r="B270" s="2" t="s">
        <v>372</v>
      </c>
      <c r="C270" s="3">
        <v>43238.0</v>
      </c>
      <c r="D270" s="2">
        <v>104.0</v>
      </c>
      <c r="E270" s="2">
        <v>6.3</v>
      </c>
      <c r="F270" s="2" t="s">
        <v>17</v>
      </c>
      <c r="H270" s="6"/>
    </row>
    <row r="271" ht="15.75" customHeight="1">
      <c r="A271" s="2" t="s">
        <v>373</v>
      </c>
      <c r="B271" s="2" t="s">
        <v>33</v>
      </c>
      <c r="C271" s="3">
        <v>44288.0</v>
      </c>
      <c r="D271" s="2">
        <v>111.0</v>
      </c>
      <c r="E271" s="2">
        <v>6.3</v>
      </c>
      <c r="F271" s="2" t="s">
        <v>17</v>
      </c>
      <c r="H271" s="6"/>
    </row>
    <row r="272" ht="15.75" customHeight="1">
      <c r="A272" s="2" t="s">
        <v>374</v>
      </c>
      <c r="B272" s="2" t="s">
        <v>375</v>
      </c>
      <c r="C272" s="3">
        <v>44001.0</v>
      </c>
      <c r="D272" s="2">
        <v>107.0</v>
      </c>
      <c r="E272" s="2">
        <v>6.3</v>
      </c>
      <c r="F272" s="2" t="s">
        <v>17</v>
      </c>
      <c r="H272" s="6"/>
    </row>
    <row r="273" ht="15.75" customHeight="1">
      <c r="A273" s="2" t="s">
        <v>376</v>
      </c>
      <c r="B273" s="2" t="s">
        <v>24</v>
      </c>
      <c r="C273" s="3">
        <v>44273.0</v>
      </c>
      <c r="D273" s="2">
        <v>97.0</v>
      </c>
      <c r="E273" s="2">
        <v>6.3</v>
      </c>
      <c r="F273" s="2" t="s">
        <v>69</v>
      </c>
      <c r="H273" s="6"/>
    </row>
    <row r="274" ht="15.75" customHeight="1">
      <c r="A274" s="2" t="s">
        <v>377</v>
      </c>
      <c r="B274" s="2" t="s">
        <v>36</v>
      </c>
      <c r="C274" s="3">
        <v>43203.0</v>
      </c>
      <c r="D274" s="2">
        <v>98.0</v>
      </c>
      <c r="E274" s="2">
        <v>6.3</v>
      </c>
      <c r="F274" s="2" t="s">
        <v>60</v>
      </c>
      <c r="H274" s="6"/>
    </row>
    <row r="275" ht="15.75" customHeight="1">
      <c r="A275" s="2" t="s">
        <v>378</v>
      </c>
      <c r="B275" s="2" t="s">
        <v>33</v>
      </c>
      <c r="C275" s="3">
        <v>44224.0</v>
      </c>
      <c r="D275" s="2">
        <v>90.0</v>
      </c>
      <c r="E275" s="2">
        <v>6.3</v>
      </c>
      <c r="F275" s="2" t="s">
        <v>37</v>
      </c>
      <c r="H275" s="6"/>
    </row>
    <row r="276" ht="15.75" customHeight="1">
      <c r="A276" s="2" t="s">
        <v>379</v>
      </c>
      <c r="B276" s="2" t="s">
        <v>33</v>
      </c>
      <c r="C276" s="3">
        <v>43574.0</v>
      </c>
      <c r="D276" s="2">
        <v>101.0</v>
      </c>
      <c r="E276" s="2">
        <v>6.3</v>
      </c>
      <c r="F276" s="2" t="s">
        <v>20</v>
      </c>
      <c r="H276" s="6"/>
    </row>
    <row r="277" ht="15.75" customHeight="1">
      <c r="A277" s="2" t="s">
        <v>380</v>
      </c>
      <c r="B277" s="2" t="s">
        <v>7</v>
      </c>
      <c r="C277" s="3">
        <v>44342.0</v>
      </c>
      <c r="D277" s="2">
        <v>72.0</v>
      </c>
      <c r="E277" s="2">
        <v>6.3</v>
      </c>
      <c r="F277" s="2" t="s">
        <v>17</v>
      </c>
      <c r="H277" s="6"/>
    </row>
    <row r="278" ht="15.75" customHeight="1">
      <c r="A278" s="2" t="s">
        <v>381</v>
      </c>
      <c r="B278" s="2" t="s">
        <v>33</v>
      </c>
      <c r="C278" s="3">
        <v>44159.0</v>
      </c>
      <c r="D278" s="2">
        <v>83.0</v>
      </c>
      <c r="E278" s="2">
        <v>6.3</v>
      </c>
      <c r="F278" s="2" t="s">
        <v>11</v>
      </c>
      <c r="H278" s="6"/>
    </row>
    <row r="279" ht="15.75" customHeight="1">
      <c r="A279" s="2" t="s">
        <v>382</v>
      </c>
      <c r="B279" s="2" t="s">
        <v>22</v>
      </c>
      <c r="C279" s="3">
        <v>43490.0</v>
      </c>
      <c r="D279" s="2">
        <v>118.0</v>
      </c>
      <c r="E279" s="2">
        <v>6.3</v>
      </c>
      <c r="F279" s="2" t="s">
        <v>17</v>
      </c>
      <c r="H279" s="6"/>
    </row>
    <row r="280" ht="15.75" customHeight="1">
      <c r="A280" s="2" t="s">
        <v>383</v>
      </c>
      <c r="B280" s="2" t="s">
        <v>24</v>
      </c>
      <c r="C280" s="3">
        <v>43455.0</v>
      </c>
      <c r="D280" s="2">
        <v>44.0</v>
      </c>
      <c r="E280" s="2">
        <v>6.3</v>
      </c>
      <c r="F280" s="2" t="s">
        <v>69</v>
      </c>
      <c r="H280" s="6"/>
    </row>
    <row r="281" ht="15.75" customHeight="1">
      <c r="A281" s="2" t="s">
        <v>384</v>
      </c>
      <c r="B281" s="2" t="s">
        <v>385</v>
      </c>
      <c r="C281" s="3">
        <v>42846.0</v>
      </c>
      <c r="D281" s="2">
        <v>113.0</v>
      </c>
      <c r="E281" s="2">
        <v>6.3</v>
      </c>
      <c r="F281" s="2" t="s">
        <v>17</v>
      </c>
      <c r="H281" s="6"/>
    </row>
    <row r="282" ht="15.75" customHeight="1">
      <c r="A282" s="2" t="s">
        <v>386</v>
      </c>
      <c r="B282" s="2" t="s">
        <v>387</v>
      </c>
      <c r="C282" s="3">
        <v>42895.0</v>
      </c>
      <c r="D282" s="2">
        <v>86.0</v>
      </c>
      <c r="E282" s="2">
        <v>6.3</v>
      </c>
      <c r="F282" s="2" t="s">
        <v>17</v>
      </c>
      <c r="H282" s="6"/>
    </row>
    <row r="283" ht="15.75" customHeight="1">
      <c r="A283" s="2" t="s">
        <v>388</v>
      </c>
      <c r="B283" s="2" t="s">
        <v>389</v>
      </c>
      <c r="C283" s="3">
        <v>42713.0</v>
      </c>
      <c r="D283" s="2">
        <v>108.0</v>
      </c>
      <c r="E283" s="2">
        <v>6.3</v>
      </c>
      <c r="F283" s="2" t="s">
        <v>17</v>
      </c>
      <c r="H283" s="6"/>
    </row>
    <row r="284" ht="15.75" customHeight="1">
      <c r="A284" s="2" t="s">
        <v>390</v>
      </c>
      <c r="B284" s="2" t="s">
        <v>391</v>
      </c>
      <c r="C284" s="3">
        <v>43021.0</v>
      </c>
      <c r="D284" s="2">
        <v>85.0</v>
      </c>
      <c r="E284" s="2">
        <v>6.3</v>
      </c>
      <c r="F284" s="2" t="s">
        <v>17</v>
      </c>
      <c r="H284" s="6"/>
    </row>
    <row r="285" ht="15.75" customHeight="1">
      <c r="A285" s="2" t="s">
        <v>392</v>
      </c>
      <c r="B285" s="2" t="s">
        <v>13</v>
      </c>
      <c r="C285" s="3">
        <v>42825.0</v>
      </c>
      <c r="D285" s="2">
        <v>102.0</v>
      </c>
      <c r="E285" s="2">
        <v>6.3</v>
      </c>
      <c r="F285" s="2" t="s">
        <v>17</v>
      </c>
      <c r="H285" s="6"/>
    </row>
    <row r="286" ht="15.75" customHeight="1">
      <c r="A286" s="2" t="s">
        <v>393</v>
      </c>
      <c r="B286" s="2" t="s">
        <v>33</v>
      </c>
      <c r="C286" s="3">
        <v>43749.0</v>
      </c>
      <c r="D286" s="2">
        <v>151.0</v>
      </c>
      <c r="E286" s="2">
        <v>6.3</v>
      </c>
      <c r="F286" s="2" t="s">
        <v>188</v>
      </c>
      <c r="H286" s="6"/>
    </row>
    <row r="287" ht="15.75" customHeight="1">
      <c r="A287" s="2" t="s">
        <v>394</v>
      </c>
      <c r="B287" s="2" t="s">
        <v>139</v>
      </c>
      <c r="C287" s="3">
        <v>43756.0</v>
      </c>
      <c r="D287" s="2">
        <v>98.0</v>
      </c>
      <c r="E287" s="2">
        <v>6.3</v>
      </c>
      <c r="F287" s="2" t="s">
        <v>17</v>
      </c>
      <c r="H287" s="6"/>
    </row>
    <row r="288" ht="15.75" customHeight="1">
      <c r="A288" s="2" t="s">
        <v>395</v>
      </c>
      <c r="B288" s="2" t="s">
        <v>7</v>
      </c>
      <c r="C288" s="3">
        <v>43553.0</v>
      </c>
      <c r="D288" s="2">
        <v>87.0</v>
      </c>
      <c r="E288" s="2">
        <v>6.3</v>
      </c>
      <c r="F288" s="2" t="s">
        <v>17</v>
      </c>
      <c r="H288" s="6"/>
    </row>
    <row r="289" ht="15.75" customHeight="1">
      <c r="A289" s="2" t="s">
        <v>396</v>
      </c>
      <c r="B289" s="2" t="s">
        <v>183</v>
      </c>
      <c r="C289" s="3">
        <v>43168.0</v>
      </c>
      <c r="D289" s="2">
        <v>120.0</v>
      </c>
      <c r="E289" s="2">
        <v>6.3</v>
      </c>
      <c r="F289" s="2" t="s">
        <v>8</v>
      </c>
      <c r="H289" s="6"/>
    </row>
    <row r="290" ht="15.75" customHeight="1">
      <c r="A290" s="2" t="s">
        <v>397</v>
      </c>
      <c r="B290" s="2" t="s">
        <v>10</v>
      </c>
      <c r="C290" s="3">
        <v>43944.0</v>
      </c>
      <c r="D290" s="2">
        <v>134.0</v>
      </c>
      <c r="E290" s="2">
        <v>6.3</v>
      </c>
      <c r="F290" s="2" t="s">
        <v>34</v>
      </c>
      <c r="H290" s="6"/>
    </row>
    <row r="291" ht="15.75" customHeight="1">
      <c r="A291" s="2" t="s">
        <v>398</v>
      </c>
      <c r="B291" s="2" t="s">
        <v>36</v>
      </c>
      <c r="C291" s="3">
        <v>44239.0</v>
      </c>
      <c r="D291" s="2">
        <v>109.0</v>
      </c>
      <c r="E291" s="2">
        <v>6.3</v>
      </c>
      <c r="F291" s="2" t="s">
        <v>17</v>
      </c>
      <c r="H291" s="6"/>
    </row>
    <row r="292" ht="15.75" customHeight="1">
      <c r="A292" s="2" t="s">
        <v>399</v>
      </c>
      <c r="B292" s="2" t="s">
        <v>7</v>
      </c>
      <c r="C292" s="3">
        <v>43705.0</v>
      </c>
      <c r="D292" s="2">
        <v>85.0</v>
      </c>
      <c r="E292" s="2">
        <v>6.3</v>
      </c>
      <c r="F292" s="2" t="s">
        <v>17</v>
      </c>
      <c r="H292" s="6"/>
    </row>
    <row r="293" ht="15.75" customHeight="1">
      <c r="A293" s="2" t="s">
        <v>400</v>
      </c>
      <c r="B293" s="2" t="s">
        <v>33</v>
      </c>
      <c r="C293" s="3">
        <v>43917.0</v>
      </c>
      <c r="D293" s="2">
        <v>103.0</v>
      </c>
      <c r="E293" s="2">
        <v>6.3</v>
      </c>
      <c r="F293" s="2" t="s">
        <v>17</v>
      </c>
      <c r="H293" s="6"/>
    </row>
    <row r="294" ht="15.75" customHeight="1">
      <c r="A294" s="2" t="s">
        <v>401</v>
      </c>
      <c r="B294" s="2" t="s">
        <v>7</v>
      </c>
      <c r="C294" s="3">
        <v>44048.0</v>
      </c>
      <c r="D294" s="2">
        <v>94.0</v>
      </c>
      <c r="E294" s="2">
        <v>6.4</v>
      </c>
      <c r="F294" s="2" t="s">
        <v>60</v>
      </c>
      <c r="H294" s="6"/>
    </row>
    <row r="295" ht="15.75" customHeight="1">
      <c r="A295" s="2" t="s">
        <v>402</v>
      </c>
      <c r="B295" s="2" t="s">
        <v>403</v>
      </c>
      <c r="C295" s="3">
        <v>44186.0</v>
      </c>
      <c r="D295" s="2">
        <v>97.0</v>
      </c>
      <c r="E295" s="2">
        <v>6.4</v>
      </c>
      <c r="F295" s="2" t="s">
        <v>17</v>
      </c>
      <c r="H295" s="6"/>
    </row>
    <row r="296" ht="15.75" customHeight="1">
      <c r="A296" s="2" t="s">
        <v>404</v>
      </c>
      <c r="B296" s="2" t="s">
        <v>252</v>
      </c>
      <c r="C296" s="3">
        <v>42629.0</v>
      </c>
      <c r="D296" s="2">
        <v>88.0</v>
      </c>
      <c r="E296" s="2">
        <v>6.4</v>
      </c>
      <c r="F296" s="2" t="s">
        <v>17</v>
      </c>
      <c r="H296" s="6"/>
    </row>
    <row r="297" ht="15.75" customHeight="1">
      <c r="A297" s="2" t="s">
        <v>405</v>
      </c>
      <c r="B297" s="2" t="s">
        <v>7</v>
      </c>
      <c r="C297" s="3">
        <v>43733.0</v>
      </c>
      <c r="D297" s="2">
        <v>37.0</v>
      </c>
      <c r="E297" s="2">
        <v>6.4</v>
      </c>
      <c r="F297" s="2" t="s">
        <v>63</v>
      </c>
      <c r="H297" s="6"/>
    </row>
    <row r="298" ht="15.75" customHeight="1">
      <c r="A298" s="2" t="s">
        <v>406</v>
      </c>
      <c r="B298" s="2" t="s">
        <v>407</v>
      </c>
      <c r="C298" s="3">
        <v>43823.0</v>
      </c>
      <c r="D298" s="2">
        <v>112.0</v>
      </c>
      <c r="E298" s="2">
        <v>6.4</v>
      </c>
      <c r="F298" s="2" t="s">
        <v>11</v>
      </c>
      <c r="H298" s="6"/>
    </row>
    <row r="299" ht="15.75" customHeight="1">
      <c r="A299" s="2" t="s">
        <v>408</v>
      </c>
      <c r="B299" s="2" t="s">
        <v>282</v>
      </c>
      <c r="C299" s="3">
        <v>43189.0</v>
      </c>
      <c r="D299" s="2">
        <v>102.0</v>
      </c>
      <c r="E299" s="2">
        <v>6.4</v>
      </c>
      <c r="F299" s="2" t="s">
        <v>17</v>
      </c>
      <c r="H299" s="6"/>
    </row>
    <row r="300" ht="15.75" customHeight="1">
      <c r="A300" s="2" t="s">
        <v>409</v>
      </c>
      <c r="B300" s="2" t="s">
        <v>10</v>
      </c>
      <c r="C300" s="3">
        <v>43749.0</v>
      </c>
      <c r="D300" s="2">
        <v>100.0</v>
      </c>
      <c r="E300" s="2">
        <v>6.4</v>
      </c>
      <c r="F300" s="2" t="s">
        <v>17</v>
      </c>
      <c r="H300" s="6"/>
    </row>
    <row r="301" ht="15.75" customHeight="1">
      <c r="A301" s="2" t="s">
        <v>410</v>
      </c>
      <c r="B301" s="2" t="s">
        <v>33</v>
      </c>
      <c r="C301" s="3">
        <v>43147.0</v>
      </c>
      <c r="D301" s="2">
        <v>96.0</v>
      </c>
      <c r="E301" s="2">
        <v>6.4</v>
      </c>
      <c r="F301" s="2" t="s">
        <v>17</v>
      </c>
      <c r="H301" s="6"/>
    </row>
    <row r="302" ht="15.75" customHeight="1">
      <c r="A302" s="2" t="s">
        <v>411</v>
      </c>
      <c r="B302" s="2" t="s">
        <v>36</v>
      </c>
      <c r="C302" s="3">
        <v>43875.0</v>
      </c>
      <c r="D302" s="2">
        <v>113.0</v>
      </c>
      <c r="E302" s="2">
        <v>6.4</v>
      </c>
      <c r="F302" s="2" t="s">
        <v>83</v>
      </c>
      <c r="H302" s="6"/>
    </row>
    <row r="303" ht="15.75" customHeight="1">
      <c r="A303" s="2" t="s">
        <v>412</v>
      </c>
      <c r="B303" s="2" t="s">
        <v>7</v>
      </c>
      <c r="C303" s="3">
        <v>44063.0</v>
      </c>
      <c r="D303" s="2">
        <v>16.0</v>
      </c>
      <c r="E303" s="2">
        <v>6.4</v>
      </c>
      <c r="F303" s="2" t="s">
        <v>17</v>
      </c>
      <c r="H303" s="6"/>
    </row>
    <row r="304" ht="15.75" customHeight="1">
      <c r="A304" s="2" t="s">
        <v>413</v>
      </c>
      <c r="B304" s="2" t="s">
        <v>112</v>
      </c>
      <c r="C304" s="3">
        <v>44238.0</v>
      </c>
      <c r="D304" s="2">
        <v>119.0</v>
      </c>
      <c r="E304" s="2">
        <v>6.4</v>
      </c>
      <c r="F304" s="2" t="s">
        <v>37</v>
      </c>
      <c r="H304" s="6"/>
    </row>
    <row r="305" ht="15.75" customHeight="1">
      <c r="A305" s="2" t="s">
        <v>414</v>
      </c>
      <c r="B305" s="2" t="s">
        <v>7</v>
      </c>
      <c r="C305" s="3">
        <v>43950.0</v>
      </c>
      <c r="D305" s="2">
        <v>97.0</v>
      </c>
      <c r="E305" s="2">
        <v>6.4</v>
      </c>
      <c r="F305" s="2" t="s">
        <v>17</v>
      </c>
      <c r="H305" s="6"/>
    </row>
    <row r="306" ht="15.75" customHeight="1">
      <c r="A306" s="2" t="s">
        <v>415</v>
      </c>
      <c r="B306" s="2" t="s">
        <v>7</v>
      </c>
      <c r="C306" s="3">
        <v>41986.0</v>
      </c>
      <c r="D306" s="2">
        <v>81.0</v>
      </c>
      <c r="E306" s="2">
        <v>6.4</v>
      </c>
      <c r="F306" s="2" t="s">
        <v>17</v>
      </c>
      <c r="H306" s="6"/>
    </row>
    <row r="307" ht="15.75" customHeight="1">
      <c r="A307" s="2" t="s">
        <v>416</v>
      </c>
      <c r="B307" s="2" t="s">
        <v>139</v>
      </c>
      <c r="C307" s="3">
        <v>43364.0</v>
      </c>
      <c r="D307" s="2">
        <v>98.0</v>
      </c>
      <c r="E307" s="2">
        <v>6.4</v>
      </c>
      <c r="F307" s="2" t="s">
        <v>17</v>
      </c>
      <c r="H307" s="6"/>
    </row>
    <row r="308" ht="15.75" customHeight="1">
      <c r="A308" s="2" t="s">
        <v>417</v>
      </c>
      <c r="B308" s="2" t="s">
        <v>418</v>
      </c>
      <c r="C308" s="3">
        <v>44127.0</v>
      </c>
      <c r="D308" s="2">
        <v>95.0</v>
      </c>
      <c r="E308" s="2">
        <v>6.4</v>
      </c>
      <c r="F308" s="2" t="s">
        <v>17</v>
      </c>
      <c r="H308" s="6"/>
    </row>
    <row r="309" ht="15.75" customHeight="1">
      <c r="A309" s="2" t="s">
        <v>419</v>
      </c>
      <c r="B309" s="2" t="s">
        <v>33</v>
      </c>
      <c r="C309" s="3">
        <v>43750.0</v>
      </c>
      <c r="D309" s="2">
        <v>96.0</v>
      </c>
      <c r="E309" s="2">
        <v>6.4</v>
      </c>
      <c r="F309" s="2" t="s">
        <v>60</v>
      </c>
      <c r="H309" s="6"/>
    </row>
    <row r="310" ht="15.75" customHeight="1">
      <c r="A310" s="2" t="s">
        <v>420</v>
      </c>
      <c r="B310" s="2" t="s">
        <v>7</v>
      </c>
      <c r="C310" s="7">
        <v>42993.0</v>
      </c>
      <c r="D310" s="2">
        <v>107.0</v>
      </c>
      <c r="E310" s="2">
        <v>6.4</v>
      </c>
      <c r="F310" s="2" t="s">
        <v>17</v>
      </c>
      <c r="H310" s="6"/>
    </row>
    <row r="311" ht="15.75" customHeight="1">
      <c r="A311" s="2" t="s">
        <v>421</v>
      </c>
      <c r="B311" s="2" t="s">
        <v>422</v>
      </c>
      <c r="C311" s="3">
        <v>43735.0</v>
      </c>
      <c r="D311" s="2">
        <v>41.0</v>
      </c>
      <c r="E311" s="2">
        <v>6.4</v>
      </c>
      <c r="F311" s="2" t="s">
        <v>17</v>
      </c>
      <c r="H311" s="6"/>
    </row>
    <row r="312" ht="15.75" customHeight="1">
      <c r="A312" s="2" t="s">
        <v>423</v>
      </c>
      <c r="B312" s="2" t="s">
        <v>7</v>
      </c>
      <c r="C312" s="3">
        <v>43175.0</v>
      </c>
      <c r="D312" s="2">
        <v>87.0</v>
      </c>
      <c r="E312" s="2">
        <v>6.4</v>
      </c>
      <c r="F312" s="2" t="s">
        <v>17</v>
      </c>
      <c r="H312" s="6"/>
    </row>
    <row r="313" ht="15.75" customHeight="1">
      <c r="A313" s="2" t="s">
        <v>424</v>
      </c>
      <c r="B313" s="2" t="s">
        <v>139</v>
      </c>
      <c r="C313" s="3">
        <v>44210.0</v>
      </c>
      <c r="D313" s="2">
        <v>101.0</v>
      </c>
      <c r="E313" s="2">
        <v>6.4</v>
      </c>
      <c r="F313" s="2" t="s">
        <v>37</v>
      </c>
      <c r="H313" s="6"/>
    </row>
    <row r="314" ht="15.75" customHeight="1">
      <c r="A314" s="2" t="s">
        <v>425</v>
      </c>
      <c r="B314" s="2" t="s">
        <v>7</v>
      </c>
      <c r="C314" s="3">
        <v>42860.0</v>
      </c>
      <c r="D314" s="2">
        <v>97.0</v>
      </c>
      <c r="E314" s="2">
        <v>6.4</v>
      </c>
      <c r="F314" s="2" t="s">
        <v>17</v>
      </c>
      <c r="H314" s="6"/>
    </row>
    <row r="315" ht="15.75" customHeight="1">
      <c r="A315" s="2" t="s">
        <v>426</v>
      </c>
      <c r="B315" s="2" t="s">
        <v>10</v>
      </c>
      <c r="C315" s="3">
        <v>43915.0</v>
      </c>
      <c r="D315" s="2">
        <v>103.0</v>
      </c>
      <c r="E315" s="2">
        <v>6.4</v>
      </c>
      <c r="F315" s="2" t="s">
        <v>11</v>
      </c>
      <c r="H315" s="6"/>
    </row>
    <row r="316" ht="15.75" customHeight="1">
      <c r="A316" s="2" t="s">
        <v>427</v>
      </c>
      <c r="B316" s="2" t="s">
        <v>428</v>
      </c>
      <c r="C316" s="3">
        <v>43943.0</v>
      </c>
      <c r="D316" s="2">
        <v>90.0</v>
      </c>
      <c r="E316" s="2">
        <v>6.4</v>
      </c>
      <c r="F316" s="2" t="s">
        <v>17</v>
      </c>
      <c r="H316" s="6"/>
    </row>
    <row r="317" ht="15.75" customHeight="1">
      <c r="A317" s="2" t="s">
        <v>429</v>
      </c>
      <c r="B317" s="2" t="s">
        <v>101</v>
      </c>
      <c r="C317" s="3">
        <v>43537.0</v>
      </c>
      <c r="D317" s="2">
        <v>125.0</v>
      </c>
      <c r="E317" s="2">
        <v>6.4</v>
      </c>
      <c r="F317" s="2" t="s">
        <v>17</v>
      </c>
      <c r="H317" s="6"/>
    </row>
    <row r="318" ht="15.75" customHeight="1">
      <c r="A318" s="2" t="s">
        <v>430</v>
      </c>
      <c r="B318" s="2" t="s">
        <v>7</v>
      </c>
      <c r="C318" s="3">
        <v>43371.0</v>
      </c>
      <c r="D318" s="2">
        <v>116.0</v>
      </c>
      <c r="E318" s="2">
        <v>6.4</v>
      </c>
      <c r="F318" s="2" t="s">
        <v>431</v>
      </c>
      <c r="H318" s="6"/>
    </row>
    <row r="319" ht="15.75" customHeight="1">
      <c r="A319" s="2" t="s">
        <v>432</v>
      </c>
      <c r="B319" s="2" t="s">
        <v>33</v>
      </c>
      <c r="C319" s="3">
        <v>43532.0</v>
      </c>
      <c r="D319" s="2">
        <v>99.0</v>
      </c>
      <c r="E319" s="2">
        <v>6.4</v>
      </c>
      <c r="F319" s="2" t="s">
        <v>17</v>
      </c>
      <c r="H319" s="6"/>
    </row>
    <row r="320" ht="15.75" customHeight="1">
      <c r="A320" s="2" t="s">
        <v>433</v>
      </c>
      <c r="B320" s="2" t="s">
        <v>434</v>
      </c>
      <c r="C320" s="3">
        <v>43028.0</v>
      </c>
      <c r="D320" s="2">
        <v>82.0</v>
      </c>
      <c r="E320" s="2">
        <v>6.4</v>
      </c>
      <c r="F320" s="2" t="s">
        <v>17</v>
      </c>
      <c r="H320" s="6"/>
    </row>
    <row r="321" ht="15.75" customHeight="1">
      <c r="A321" s="2" t="s">
        <v>435</v>
      </c>
      <c r="B321" s="2" t="s">
        <v>36</v>
      </c>
      <c r="C321" s="3">
        <v>43140.0</v>
      </c>
      <c r="D321" s="2">
        <v>97.0</v>
      </c>
      <c r="E321" s="2">
        <v>6.4</v>
      </c>
      <c r="F321" s="2" t="s">
        <v>17</v>
      </c>
      <c r="H321" s="6"/>
    </row>
    <row r="322" ht="15.75" customHeight="1">
      <c r="A322" s="2" t="s">
        <v>436</v>
      </c>
      <c r="B322" s="2" t="s">
        <v>7</v>
      </c>
      <c r="C322" s="3">
        <v>43766.0</v>
      </c>
      <c r="D322" s="2">
        <v>28.0</v>
      </c>
      <c r="E322" s="2">
        <v>6.5</v>
      </c>
      <c r="F322" s="2" t="s">
        <v>63</v>
      </c>
      <c r="H322" s="6"/>
    </row>
    <row r="323" ht="15.75" customHeight="1">
      <c r="A323" s="2" t="s">
        <v>437</v>
      </c>
      <c r="B323" s="2" t="s">
        <v>206</v>
      </c>
      <c r="C323" s="3">
        <v>43889.0</v>
      </c>
      <c r="D323" s="2">
        <v>108.0</v>
      </c>
      <c r="E323" s="2">
        <v>6.5</v>
      </c>
      <c r="F323" s="2" t="s">
        <v>17</v>
      </c>
      <c r="H323" s="6"/>
    </row>
    <row r="324" ht="15.75" customHeight="1">
      <c r="A324" s="2" t="s">
        <v>438</v>
      </c>
      <c r="B324" s="2" t="s">
        <v>33</v>
      </c>
      <c r="C324" s="3">
        <v>44071.0</v>
      </c>
      <c r="D324" s="2">
        <v>93.0</v>
      </c>
      <c r="E324" s="2">
        <v>6.5</v>
      </c>
      <c r="F324" s="2" t="s">
        <v>17</v>
      </c>
      <c r="H324" s="6"/>
    </row>
    <row r="325" ht="15.75" customHeight="1">
      <c r="A325" s="2" t="s">
        <v>439</v>
      </c>
      <c r="B325" s="2" t="s">
        <v>440</v>
      </c>
      <c r="C325" s="3">
        <v>43909.0</v>
      </c>
      <c r="D325" s="2">
        <v>74.0</v>
      </c>
      <c r="E325" s="2">
        <v>6.5</v>
      </c>
      <c r="F325" s="2" t="s">
        <v>188</v>
      </c>
      <c r="H325" s="6"/>
    </row>
    <row r="326" ht="15.75" customHeight="1">
      <c r="A326" s="2" t="s">
        <v>441</v>
      </c>
      <c r="B326" s="2" t="s">
        <v>7</v>
      </c>
      <c r="C326" s="3">
        <v>43545.0</v>
      </c>
      <c r="D326" s="2">
        <v>60.0</v>
      </c>
      <c r="E326" s="2">
        <v>6.5</v>
      </c>
      <c r="F326" s="2" t="s">
        <v>60</v>
      </c>
      <c r="H326" s="6"/>
    </row>
    <row r="327" ht="15.75" customHeight="1">
      <c r="A327" s="2" t="s">
        <v>442</v>
      </c>
      <c r="B327" s="2" t="s">
        <v>443</v>
      </c>
      <c r="C327" s="3">
        <v>44176.0</v>
      </c>
      <c r="D327" s="2">
        <v>9.0</v>
      </c>
      <c r="E327" s="2">
        <v>6.5</v>
      </c>
      <c r="F327" s="2" t="s">
        <v>17</v>
      </c>
      <c r="H327" s="6"/>
    </row>
    <row r="328" ht="15.75" customHeight="1">
      <c r="A328" s="2" t="s">
        <v>444</v>
      </c>
      <c r="B328" s="2" t="s">
        <v>7</v>
      </c>
      <c r="C328" s="3">
        <v>44303.0</v>
      </c>
      <c r="D328" s="2">
        <v>21.0</v>
      </c>
      <c r="E328" s="2">
        <v>6.5</v>
      </c>
      <c r="F328" s="2" t="s">
        <v>17</v>
      </c>
      <c r="H328" s="6"/>
    </row>
    <row r="329" ht="15.75" customHeight="1">
      <c r="A329" s="2" t="s">
        <v>445</v>
      </c>
      <c r="B329" s="2" t="s">
        <v>24</v>
      </c>
      <c r="C329" s="3">
        <v>43616.0</v>
      </c>
      <c r="D329" s="2">
        <v>100.0</v>
      </c>
      <c r="E329" s="2">
        <v>6.5</v>
      </c>
      <c r="F329" s="2" t="s">
        <v>20</v>
      </c>
      <c r="H329" s="6"/>
    </row>
    <row r="330" ht="15.75" customHeight="1">
      <c r="A330" s="2" t="s">
        <v>446</v>
      </c>
      <c r="B330" s="2" t="s">
        <v>447</v>
      </c>
      <c r="C330" s="3">
        <v>43994.0</v>
      </c>
      <c r="D330" s="2">
        <v>155.0</v>
      </c>
      <c r="E330" s="2">
        <v>6.5</v>
      </c>
      <c r="F330" s="2" t="s">
        <v>17</v>
      </c>
      <c r="H330" s="6"/>
    </row>
    <row r="331" ht="15.75" customHeight="1">
      <c r="A331" s="2" t="s">
        <v>448</v>
      </c>
      <c r="B331" s="2" t="s">
        <v>7</v>
      </c>
      <c r="C331" s="3">
        <v>44293.0</v>
      </c>
      <c r="D331" s="2">
        <v>55.0</v>
      </c>
      <c r="E331" s="2">
        <v>6.5</v>
      </c>
      <c r="F331" s="2" t="s">
        <v>17</v>
      </c>
      <c r="H331" s="6"/>
    </row>
    <row r="332" ht="15.75" customHeight="1">
      <c r="A332" s="2" t="s">
        <v>449</v>
      </c>
      <c r="B332" s="2" t="s">
        <v>407</v>
      </c>
      <c r="C332" s="3">
        <v>44008.0</v>
      </c>
      <c r="D332" s="2">
        <v>123.0</v>
      </c>
      <c r="E332" s="2">
        <v>6.5</v>
      </c>
      <c r="F332" s="2" t="s">
        <v>17</v>
      </c>
      <c r="H332" s="6"/>
    </row>
    <row r="333" ht="15.75" customHeight="1">
      <c r="A333" s="2" t="s">
        <v>450</v>
      </c>
      <c r="B333" s="2" t="s">
        <v>16</v>
      </c>
      <c r="C333" s="3">
        <v>43007.0</v>
      </c>
      <c r="D333" s="2">
        <v>103.0</v>
      </c>
      <c r="E333" s="2">
        <v>6.5</v>
      </c>
      <c r="F333" s="2" t="s">
        <v>17</v>
      </c>
      <c r="H333" s="6"/>
    </row>
    <row r="334" ht="15.75" customHeight="1">
      <c r="A334" s="2" t="s">
        <v>451</v>
      </c>
      <c r="B334" s="2" t="s">
        <v>10</v>
      </c>
      <c r="C334" s="3">
        <v>44134.0</v>
      </c>
      <c r="D334" s="2">
        <v>93.0</v>
      </c>
      <c r="E334" s="2">
        <v>6.5</v>
      </c>
      <c r="F334" s="2" t="s">
        <v>17</v>
      </c>
      <c r="H334" s="6"/>
    </row>
    <row r="335" ht="15.75" customHeight="1">
      <c r="A335" s="2" t="s">
        <v>452</v>
      </c>
      <c r="B335" s="2" t="s">
        <v>453</v>
      </c>
      <c r="C335" s="3">
        <v>44148.0</v>
      </c>
      <c r="D335" s="2">
        <v>119.0</v>
      </c>
      <c r="E335" s="2">
        <v>6.5</v>
      </c>
      <c r="F335" s="2" t="s">
        <v>17</v>
      </c>
      <c r="H335" s="6"/>
    </row>
    <row r="336" ht="15.75" customHeight="1">
      <c r="A336" s="2" t="s">
        <v>454</v>
      </c>
      <c r="B336" s="2" t="s">
        <v>7</v>
      </c>
      <c r="C336" s="3">
        <v>43630.0</v>
      </c>
      <c r="D336" s="2">
        <v>40.0</v>
      </c>
      <c r="E336" s="2">
        <v>6.5</v>
      </c>
      <c r="F336" s="2" t="s">
        <v>455</v>
      </c>
      <c r="H336" s="6"/>
    </row>
    <row r="337" ht="15.75" customHeight="1">
      <c r="A337" s="2" t="s">
        <v>456</v>
      </c>
      <c r="B337" s="2" t="s">
        <v>33</v>
      </c>
      <c r="C337" s="3">
        <v>43266.0</v>
      </c>
      <c r="D337" s="2">
        <v>120.0</v>
      </c>
      <c r="E337" s="2">
        <v>6.5</v>
      </c>
      <c r="F337" s="2" t="s">
        <v>20</v>
      </c>
      <c r="H337" s="6"/>
    </row>
    <row r="338" ht="15.75" customHeight="1">
      <c r="A338" s="2" t="s">
        <v>457</v>
      </c>
      <c r="B338" s="2" t="s">
        <v>33</v>
      </c>
      <c r="C338" s="3">
        <v>44323.0</v>
      </c>
      <c r="D338" s="2">
        <v>98.0</v>
      </c>
      <c r="E338" s="2">
        <v>6.5</v>
      </c>
      <c r="F338" s="2" t="s">
        <v>17</v>
      </c>
      <c r="H338" s="6"/>
    </row>
    <row r="339" ht="15.75" customHeight="1">
      <c r="A339" s="2" t="s">
        <v>458</v>
      </c>
      <c r="B339" s="2" t="s">
        <v>331</v>
      </c>
      <c r="C339" s="3">
        <v>43441.0</v>
      </c>
      <c r="D339" s="2">
        <v>104.0</v>
      </c>
      <c r="E339" s="2">
        <v>6.5</v>
      </c>
      <c r="F339" s="2" t="s">
        <v>17</v>
      </c>
      <c r="H339" s="6"/>
    </row>
    <row r="340" ht="15.75" customHeight="1">
      <c r="A340" s="2" t="s">
        <v>459</v>
      </c>
      <c r="B340" s="2" t="s">
        <v>33</v>
      </c>
      <c r="C340" s="3">
        <v>44006.0</v>
      </c>
      <c r="D340" s="2">
        <v>91.0</v>
      </c>
      <c r="E340" s="2">
        <v>6.5</v>
      </c>
      <c r="F340" s="2" t="s">
        <v>11</v>
      </c>
      <c r="H340" s="6"/>
    </row>
    <row r="341" ht="15.75" customHeight="1">
      <c r="A341" s="2" t="s">
        <v>460</v>
      </c>
      <c r="B341" s="2" t="s">
        <v>7</v>
      </c>
      <c r="C341" s="3">
        <v>42909.0</v>
      </c>
      <c r="D341" s="2">
        <v>95.0</v>
      </c>
      <c r="E341" s="2">
        <v>6.5</v>
      </c>
      <c r="F341" s="2" t="s">
        <v>17</v>
      </c>
      <c r="H341" s="6"/>
    </row>
    <row r="342" ht="15.75" customHeight="1">
      <c r="A342" s="2" t="s">
        <v>461</v>
      </c>
      <c r="B342" s="2" t="s">
        <v>462</v>
      </c>
      <c r="C342" s="3">
        <v>44328.0</v>
      </c>
      <c r="D342" s="2">
        <v>101.0</v>
      </c>
      <c r="E342" s="2">
        <v>6.5</v>
      </c>
      <c r="F342" s="2" t="s">
        <v>60</v>
      </c>
      <c r="H342" s="6"/>
    </row>
    <row r="343" ht="15.75" customHeight="1">
      <c r="A343" s="2" t="s">
        <v>463</v>
      </c>
      <c r="B343" s="2" t="s">
        <v>36</v>
      </c>
      <c r="C343" s="3">
        <v>43266.0</v>
      </c>
      <c r="D343" s="2">
        <v>105.0</v>
      </c>
      <c r="E343" s="2">
        <v>6.5</v>
      </c>
      <c r="F343" s="2" t="s">
        <v>17</v>
      </c>
      <c r="H343" s="6"/>
    </row>
    <row r="344" ht="15.75" customHeight="1">
      <c r="A344" s="2" t="s">
        <v>464</v>
      </c>
      <c r="B344" s="2" t="s">
        <v>24</v>
      </c>
      <c r="C344" s="3">
        <v>42944.0</v>
      </c>
      <c r="D344" s="2">
        <v>83.0</v>
      </c>
      <c r="E344" s="2">
        <v>6.5</v>
      </c>
      <c r="F344" s="2" t="s">
        <v>17</v>
      </c>
      <c r="H344" s="6"/>
    </row>
    <row r="345" ht="15.75" customHeight="1">
      <c r="A345" s="2" t="s">
        <v>465</v>
      </c>
      <c r="B345" s="2" t="s">
        <v>33</v>
      </c>
      <c r="C345" s="3">
        <v>43931.0</v>
      </c>
      <c r="D345" s="2">
        <v>91.0</v>
      </c>
      <c r="E345" s="2">
        <v>6.5</v>
      </c>
      <c r="F345" s="2" t="s">
        <v>466</v>
      </c>
      <c r="H345" s="6"/>
    </row>
    <row r="346" ht="15.75" customHeight="1">
      <c r="A346" s="2" t="s">
        <v>467</v>
      </c>
      <c r="B346" s="2" t="s">
        <v>206</v>
      </c>
      <c r="C346" s="3">
        <v>42846.0</v>
      </c>
      <c r="D346" s="2">
        <v>83.0</v>
      </c>
      <c r="E346" s="2">
        <v>6.5</v>
      </c>
      <c r="F346" s="2" t="s">
        <v>17</v>
      </c>
      <c r="H346" s="6"/>
    </row>
    <row r="347" ht="15.75" customHeight="1">
      <c r="A347" s="2" t="s">
        <v>468</v>
      </c>
      <c r="B347" s="2" t="s">
        <v>469</v>
      </c>
      <c r="C347" s="3">
        <v>43850.0</v>
      </c>
      <c r="D347" s="2">
        <v>17.0</v>
      </c>
      <c r="E347" s="2">
        <v>6.5</v>
      </c>
      <c r="F347" s="2" t="s">
        <v>17</v>
      </c>
      <c r="H347" s="6"/>
    </row>
    <row r="348" ht="15.75" customHeight="1">
      <c r="A348" s="2" t="s">
        <v>470</v>
      </c>
      <c r="B348" s="2" t="s">
        <v>471</v>
      </c>
      <c r="C348" s="3">
        <v>44281.0</v>
      </c>
      <c r="D348" s="2">
        <v>86.0</v>
      </c>
      <c r="E348" s="2">
        <v>6.6</v>
      </c>
      <c r="F348" s="2" t="s">
        <v>17</v>
      </c>
      <c r="H348" s="6"/>
    </row>
    <row r="349" ht="15.75" customHeight="1">
      <c r="A349" s="2" t="s">
        <v>472</v>
      </c>
      <c r="B349" s="2" t="s">
        <v>238</v>
      </c>
      <c r="C349" s="3">
        <v>43455.0</v>
      </c>
      <c r="D349" s="2">
        <v>124.0</v>
      </c>
      <c r="E349" s="2">
        <v>6.6</v>
      </c>
      <c r="F349" s="2" t="s">
        <v>17</v>
      </c>
      <c r="H349" s="6"/>
    </row>
    <row r="350" ht="15.75" customHeight="1">
      <c r="A350" s="2" t="s">
        <v>473</v>
      </c>
      <c r="B350" s="2" t="s">
        <v>65</v>
      </c>
      <c r="C350" s="3">
        <v>44006.0</v>
      </c>
      <c r="D350" s="2">
        <v>94.0</v>
      </c>
      <c r="E350" s="2">
        <v>6.6</v>
      </c>
      <c r="F350" s="2" t="s">
        <v>20</v>
      </c>
      <c r="H350" s="6"/>
    </row>
    <row r="351" ht="15.75" customHeight="1">
      <c r="A351" s="2" t="s">
        <v>474</v>
      </c>
      <c r="B351" s="2" t="s">
        <v>36</v>
      </c>
      <c r="C351" s="3">
        <v>44253.0</v>
      </c>
      <c r="D351" s="2">
        <v>102.0</v>
      </c>
      <c r="E351" s="2">
        <v>6.6</v>
      </c>
      <c r="F351" s="2" t="s">
        <v>11</v>
      </c>
      <c r="H351" s="6"/>
    </row>
    <row r="352" ht="15.75" customHeight="1">
      <c r="A352" s="2" t="s">
        <v>475</v>
      </c>
      <c r="B352" s="2" t="s">
        <v>206</v>
      </c>
      <c r="C352" s="3">
        <v>43623.0</v>
      </c>
      <c r="D352" s="2">
        <v>118.0</v>
      </c>
      <c r="E352" s="2">
        <v>6.6</v>
      </c>
      <c r="F352" s="2" t="s">
        <v>11</v>
      </c>
      <c r="H352" s="6"/>
    </row>
    <row r="353" ht="15.75" customHeight="1">
      <c r="A353" s="2" t="s">
        <v>476</v>
      </c>
      <c r="B353" s="2" t="s">
        <v>7</v>
      </c>
      <c r="C353" s="3">
        <v>42601.0</v>
      </c>
      <c r="D353" s="2">
        <v>79.0</v>
      </c>
      <c r="E353" s="2">
        <v>6.6</v>
      </c>
      <c r="F353" s="2" t="s">
        <v>17</v>
      </c>
      <c r="H353" s="6"/>
    </row>
    <row r="354" ht="15.75" customHeight="1">
      <c r="A354" s="2" t="s">
        <v>477</v>
      </c>
      <c r="B354" s="2" t="s">
        <v>238</v>
      </c>
      <c r="C354" s="3">
        <v>44078.0</v>
      </c>
      <c r="D354" s="2">
        <v>134.0</v>
      </c>
      <c r="E354" s="2">
        <v>6.6</v>
      </c>
      <c r="F354" s="2" t="s">
        <v>17</v>
      </c>
      <c r="H354" s="6"/>
    </row>
    <row r="355" ht="15.75" customHeight="1">
      <c r="A355" s="2" t="s">
        <v>478</v>
      </c>
      <c r="B355" s="2" t="s">
        <v>7</v>
      </c>
      <c r="C355" s="3">
        <v>43763.0</v>
      </c>
      <c r="D355" s="2">
        <v>126.0</v>
      </c>
      <c r="E355" s="2">
        <v>6.6</v>
      </c>
      <c r="F355" s="2" t="s">
        <v>17</v>
      </c>
      <c r="H355" s="6"/>
    </row>
    <row r="356" ht="15.75" customHeight="1">
      <c r="A356" s="2" t="s">
        <v>479</v>
      </c>
      <c r="B356" s="2" t="s">
        <v>33</v>
      </c>
      <c r="C356" s="3">
        <v>44323.0</v>
      </c>
      <c r="D356" s="2">
        <v>98.0</v>
      </c>
      <c r="E356" s="2">
        <v>6.6</v>
      </c>
      <c r="F356" s="2" t="s">
        <v>20</v>
      </c>
      <c r="H356" s="6"/>
    </row>
    <row r="357" ht="15.75" customHeight="1">
      <c r="A357" s="2" t="s">
        <v>480</v>
      </c>
      <c r="B357" s="2" t="s">
        <v>7</v>
      </c>
      <c r="C357" s="3">
        <v>43280.0</v>
      </c>
      <c r="D357" s="2">
        <v>89.0</v>
      </c>
      <c r="E357" s="2">
        <v>6.6</v>
      </c>
      <c r="F357" s="2" t="s">
        <v>17</v>
      </c>
      <c r="H357" s="6"/>
    </row>
    <row r="358" ht="15.75" customHeight="1">
      <c r="A358" s="2" t="s">
        <v>481</v>
      </c>
      <c r="B358" s="2" t="s">
        <v>7</v>
      </c>
      <c r="C358" s="3">
        <v>43441.0</v>
      </c>
      <c r="D358" s="2">
        <v>58.0</v>
      </c>
      <c r="E358" s="2">
        <v>6.6</v>
      </c>
      <c r="F358" s="2" t="s">
        <v>17</v>
      </c>
      <c r="H358" s="6"/>
    </row>
    <row r="359" ht="15.75" customHeight="1">
      <c r="A359" s="2" t="s">
        <v>482</v>
      </c>
      <c r="B359" s="2" t="s">
        <v>7</v>
      </c>
      <c r="C359" s="3">
        <v>44158.0</v>
      </c>
      <c r="D359" s="2">
        <v>83.0</v>
      </c>
      <c r="E359" s="2">
        <v>6.6</v>
      </c>
      <c r="F359" s="2" t="s">
        <v>17</v>
      </c>
      <c r="H359" s="6"/>
    </row>
    <row r="360" ht="15.75" customHeight="1">
      <c r="A360" s="2" t="s">
        <v>483</v>
      </c>
      <c r="B360" s="2" t="s">
        <v>134</v>
      </c>
      <c r="C360" s="3">
        <v>44232.0</v>
      </c>
      <c r="D360" s="2">
        <v>136.0</v>
      </c>
      <c r="E360" s="2">
        <v>6.6</v>
      </c>
      <c r="F360" s="2" t="s">
        <v>34</v>
      </c>
      <c r="H360" s="6"/>
    </row>
    <row r="361" ht="15.75" customHeight="1">
      <c r="A361" s="2" t="s">
        <v>484</v>
      </c>
      <c r="B361" s="2" t="s">
        <v>7</v>
      </c>
      <c r="C361" s="3">
        <v>43441.0</v>
      </c>
      <c r="D361" s="2">
        <v>98.0</v>
      </c>
      <c r="E361" s="2">
        <v>6.6</v>
      </c>
      <c r="F361" s="2" t="s">
        <v>17</v>
      </c>
      <c r="H361" s="6"/>
    </row>
    <row r="362" ht="15.75" customHeight="1">
      <c r="A362" s="2" t="s">
        <v>485</v>
      </c>
      <c r="B362" s="2" t="s">
        <v>486</v>
      </c>
      <c r="C362" s="3">
        <v>43357.0</v>
      </c>
      <c r="D362" s="2">
        <v>114.0</v>
      </c>
      <c r="E362" s="2">
        <v>6.6</v>
      </c>
      <c r="F362" s="2" t="s">
        <v>17</v>
      </c>
      <c r="H362" s="6"/>
    </row>
    <row r="363" ht="15.75" customHeight="1">
      <c r="A363" s="2" t="s">
        <v>487</v>
      </c>
      <c r="B363" s="2" t="s">
        <v>183</v>
      </c>
      <c r="C363" s="3">
        <v>44063.0</v>
      </c>
      <c r="D363" s="2">
        <v>99.0</v>
      </c>
      <c r="E363" s="2">
        <v>6.6</v>
      </c>
      <c r="F363" s="2" t="s">
        <v>11</v>
      </c>
      <c r="H363" s="6"/>
    </row>
    <row r="364" ht="15.75" customHeight="1">
      <c r="A364" s="2" t="s">
        <v>488</v>
      </c>
      <c r="B364" s="2" t="s">
        <v>486</v>
      </c>
      <c r="C364" s="3">
        <v>43677.0</v>
      </c>
      <c r="D364" s="2">
        <v>130.0</v>
      </c>
      <c r="E364" s="2">
        <v>6.6</v>
      </c>
      <c r="F364" s="2" t="s">
        <v>17</v>
      </c>
      <c r="H364" s="6"/>
    </row>
    <row r="365" ht="15.75" customHeight="1">
      <c r="A365" s="2" t="s">
        <v>489</v>
      </c>
      <c r="B365" s="2" t="s">
        <v>7</v>
      </c>
      <c r="C365" s="3">
        <v>44211.0</v>
      </c>
      <c r="D365" s="2">
        <v>32.0</v>
      </c>
      <c r="E365" s="2">
        <v>6.6</v>
      </c>
      <c r="F365" s="2" t="s">
        <v>17</v>
      </c>
      <c r="H365" s="6"/>
    </row>
    <row r="366" ht="15.75" customHeight="1">
      <c r="A366" s="2" t="s">
        <v>490</v>
      </c>
      <c r="B366" s="2" t="s">
        <v>491</v>
      </c>
      <c r="C366" s="3">
        <v>44000.0</v>
      </c>
      <c r="D366" s="2">
        <v>104.0</v>
      </c>
      <c r="E366" s="2">
        <v>6.7</v>
      </c>
      <c r="F366" s="2" t="s">
        <v>188</v>
      </c>
      <c r="H366" s="6"/>
    </row>
    <row r="367" ht="15.75" customHeight="1">
      <c r="A367" s="2" t="s">
        <v>492</v>
      </c>
      <c r="B367" s="2" t="s">
        <v>33</v>
      </c>
      <c r="C367" s="3">
        <v>44302.0</v>
      </c>
      <c r="D367" s="2">
        <v>142.0</v>
      </c>
      <c r="E367" s="2">
        <v>6.7</v>
      </c>
      <c r="F367" s="2" t="s">
        <v>20</v>
      </c>
      <c r="H367" s="6"/>
    </row>
    <row r="368" ht="15.75" customHeight="1">
      <c r="A368" s="2" t="s">
        <v>493</v>
      </c>
      <c r="B368" s="2" t="s">
        <v>494</v>
      </c>
      <c r="C368" s="3">
        <v>44302.0</v>
      </c>
      <c r="D368" s="2">
        <v>92.0</v>
      </c>
      <c r="E368" s="2">
        <v>6.7</v>
      </c>
      <c r="F368" s="2" t="s">
        <v>17</v>
      </c>
      <c r="H368" s="6"/>
    </row>
    <row r="369" ht="15.75" customHeight="1">
      <c r="A369" s="2" t="s">
        <v>495</v>
      </c>
      <c r="B369" s="2" t="s">
        <v>7</v>
      </c>
      <c r="C369" s="3">
        <v>43789.0</v>
      </c>
      <c r="D369" s="2">
        <v>86.0</v>
      </c>
      <c r="E369" s="2">
        <v>6.7</v>
      </c>
      <c r="F369" s="2" t="s">
        <v>17</v>
      </c>
      <c r="H369" s="6"/>
    </row>
    <row r="370" ht="15.75" customHeight="1">
      <c r="A370" s="2" t="s">
        <v>496</v>
      </c>
      <c r="B370" s="2" t="s">
        <v>440</v>
      </c>
      <c r="C370" s="3">
        <v>42875.0</v>
      </c>
      <c r="D370" s="2">
        <v>106.0</v>
      </c>
      <c r="E370" s="2">
        <v>6.7</v>
      </c>
      <c r="F370" s="2" t="s">
        <v>188</v>
      </c>
      <c r="H370" s="6"/>
    </row>
    <row r="371" ht="15.75" customHeight="1">
      <c r="A371" s="2" t="s">
        <v>497</v>
      </c>
      <c r="B371" s="2" t="s">
        <v>33</v>
      </c>
      <c r="C371" s="3">
        <v>44343.0</v>
      </c>
      <c r="D371" s="2">
        <v>95.0</v>
      </c>
      <c r="E371" s="2">
        <v>6.7</v>
      </c>
      <c r="F371" s="2" t="s">
        <v>17</v>
      </c>
      <c r="H371" s="6"/>
    </row>
    <row r="372" ht="15.75" customHeight="1">
      <c r="A372" s="2" t="s">
        <v>498</v>
      </c>
      <c r="B372" s="2" t="s">
        <v>7</v>
      </c>
      <c r="C372" s="3">
        <v>42902.0</v>
      </c>
      <c r="D372" s="2">
        <v>91.0</v>
      </c>
      <c r="E372" s="2">
        <v>6.7</v>
      </c>
      <c r="F372" s="2" t="s">
        <v>17</v>
      </c>
      <c r="H372" s="6"/>
    </row>
    <row r="373" ht="15.75" customHeight="1">
      <c r="A373" s="2" t="s">
        <v>499</v>
      </c>
      <c r="B373" s="2" t="s">
        <v>7</v>
      </c>
      <c r="C373" s="3">
        <v>44207.0</v>
      </c>
      <c r="D373" s="2">
        <v>89.0</v>
      </c>
      <c r="E373" s="2">
        <v>6.7</v>
      </c>
      <c r="F373" s="2" t="s">
        <v>17</v>
      </c>
      <c r="H373" s="6"/>
    </row>
    <row r="374" ht="15.75" customHeight="1">
      <c r="A374" s="2" t="s">
        <v>500</v>
      </c>
      <c r="B374" s="2" t="s">
        <v>22</v>
      </c>
      <c r="C374" s="3">
        <v>43945.0</v>
      </c>
      <c r="D374" s="2">
        <v>117.0</v>
      </c>
      <c r="E374" s="2">
        <v>6.7</v>
      </c>
      <c r="F374" s="2" t="s">
        <v>17</v>
      </c>
      <c r="H374" s="6"/>
    </row>
    <row r="375" ht="15.75" customHeight="1">
      <c r="A375" s="2" t="s">
        <v>501</v>
      </c>
      <c r="B375" s="2" t="s">
        <v>7</v>
      </c>
      <c r="C375" s="3">
        <v>44176.0</v>
      </c>
      <c r="D375" s="2">
        <v>90.0</v>
      </c>
      <c r="E375" s="2">
        <v>6.7</v>
      </c>
      <c r="F375" s="2" t="s">
        <v>17</v>
      </c>
      <c r="H375" s="6"/>
    </row>
    <row r="376" ht="15.75" customHeight="1">
      <c r="A376" s="2" t="s">
        <v>502</v>
      </c>
      <c r="B376" s="2" t="s">
        <v>33</v>
      </c>
      <c r="C376" s="3">
        <v>44159.0</v>
      </c>
      <c r="D376" s="2">
        <v>117.0</v>
      </c>
      <c r="E376" s="2">
        <v>6.7</v>
      </c>
      <c r="F376" s="2" t="s">
        <v>17</v>
      </c>
      <c r="H376" s="6"/>
    </row>
    <row r="377" ht="15.75" customHeight="1">
      <c r="A377" s="2" t="s">
        <v>503</v>
      </c>
      <c r="B377" s="2" t="s">
        <v>7</v>
      </c>
      <c r="C377" s="3">
        <v>44089.0</v>
      </c>
      <c r="D377" s="2">
        <v>80.0</v>
      </c>
      <c r="E377" s="2">
        <v>6.7</v>
      </c>
      <c r="F377" s="2" t="s">
        <v>504</v>
      </c>
      <c r="H377" s="6"/>
    </row>
    <row r="378" ht="15.75" customHeight="1">
      <c r="A378" s="2" t="s">
        <v>505</v>
      </c>
      <c r="B378" s="2" t="s">
        <v>33</v>
      </c>
      <c r="C378" s="3">
        <v>42769.0</v>
      </c>
      <c r="D378" s="2">
        <v>87.0</v>
      </c>
      <c r="E378" s="2">
        <v>6.7</v>
      </c>
      <c r="F378" s="2" t="s">
        <v>17</v>
      </c>
      <c r="H378" s="6"/>
    </row>
    <row r="379" ht="15.75" customHeight="1">
      <c r="A379" s="2" t="s">
        <v>506</v>
      </c>
      <c r="B379" s="2" t="s">
        <v>24</v>
      </c>
      <c r="C379" s="3">
        <v>44168.0</v>
      </c>
      <c r="D379" s="2">
        <v>101.0</v>
      </c>
      <c r="E379" s="2">
        <v>6.7</v>
      </c>
      <c r="F379" s="2" t="s">
        <v>69</v>
      </c>
      <c r="H379" s="6"/>
    </row>
    <row r="380" ht="15.75" customHeight="1">
      <c r="A380" s="2" t="s">
        <v>507</v>
      </c>
      <c r="B380" s="2" t="s">
        <v>7</v>
      </c>
      <c r="C380" s="3">
        <v>43766.0</v>
      </c>
      <c r="D380" s="2">
        <v>19.0</v>
      </c>
      <c r="E380" s="2">
        <v>6.7</v>
      </c>
      <c r="F380" s="2" t="s">
        <v>188</v>
      </c>
      <c r="H380" s="6"/>
    </row>
    <row r="381" ht="15.75" customHeight="1">
      <c r="A381" s="2" t="s">
        <v>508</v>
      </c>
      <c r="B381" s="2" t="s">
        <v>112</v>
      </c>
      <c r="C381" s="3">
        <v>44232.0</v>
      </c>
      <c r="D381" s="2">
        <v>106.0</v>
      </c>
      <c r="E381" s="2">
        <v>6.7</v>
      </c>
      <c r="F381" s="2" t="s">
        <v>17</v>
      </c>
      <c r="H381" s="6"/>
    </row>
    <row r="382" ht="15.75" customHeight="1">
      <c r="A382" s="2" t="s">
        <v>509</v>
      </c>
      <c r="B382" s="2" t="s">
        <v>510</v>
      </c>
      <c r="C382" s="3">
        <v>42773.0</v>
      </c>
      <c r="D382" s="2">
        <v>54.0</v>
      </c>
      <c r="E382" s="2">
        <v>6.7</v>
      </c>
      <c r="F382" s="2" t="s">
        <v>17</v>
      </c>
      <c r="H382" s="6"/>
    </row>
    <row r="383" ht="15.75" customHeight="1">
      <c r="A383" s="2" t="s">
        <v>511</v>
      </c>
      <c r="B383" s="2" t="s">
        <v>33</v>
      </c>
      <c r="C383" s="3">
        <v>44258.0</v>
      </c>
      <c r="D383" s="2">
        <v>111.0</v>
      </c>
      <c r="E383" s="2">
        <v>6.7</v>
      </c>
      <c r="F383" s="2" t="s">
        <v>17</v>
      </c>
      <c r="H383" s="6"/>
    </row>
    <row r="384" ht="15.75" customHeight="1">
      <c r="A384" s="2" t="s">
        <v>512</v>
      </c>
      <c r="B384" s="2" t="s">
        <v>33</v>
      </c>
      <c r="C384" s="3">
        <v>44295.0</v>
      </c>
      <c r="D384" s="2">
        <v>132.0</v>
      </c>
      <c r="E384" s="2">
        <v>6.7</v>
      </c>
      <c r="F384" s="2" t="s">
        <v>34</v>
      </c>
      <c r="H384" s="6"/>
    </row>
    <row r="385" ht="15.75" customHeight="1">
      <c r="A385" s="2" t="s">
        <v>513</v>
      </c>
      <c r="B385" s="2" t="s">
        <v>33</v>
      </c>
      <c r="C385" s="3">
        <v>44267.0</v>
      </c>
      <c r="D385" s="2">
        <v>97.0</v>
      </c>
      <c r="E385" s="2">
        <v>6.7</v>
      </c>
      <c r="F385" s="2" t="s">
        <v>25</v>
      </c>
      <c r="H385" s="6"/>
    </row>
    <row r="386" ht="15.75" customHeight="1">
      <c r="A386" s="2" t="s">
        <v>514</v>
      </c>
      <c r="B386" s="2" t="s">
        <v>7</v>
      </c>
      <c r="C386" s="3">
        <v>43656.0</v>
      </c>
      <c r="D386" s="2">
        <v>106.0</v>
      </c>
      <c r="E386" s="2">
        <v>6.7</v>
      </c>
      <c r="F386" s="2" t="s">
        <v>11</v>
      </c>
      <c r="H386" s="6"/>
    </row>
    <row r="387" ht="15.75" customHeight="1">
      <c r="A387" s="2" t="s">
        <v>515</v>
      </c>
      <c r="B387" s="2" t="s">
        <v>139</v>
      </c>
      <c r="C387" s="3">
        <v>42580.0</v>
      </c>
      <c r="D387" s="2">
        <v>111.0</v>
      </c>
      <c r="E387" s="2">
        <v>6.7</v>
      </c>
      <c r="F387" s="2" t="s">
        <v>17</v>
      </c>
      <c r="H387" s="6"/>
    </row>
    <row r="388" ht="15.75" customHeight="1">
      <c r="A388" s="2" t="s">
        <v>516</v>
      </c>
      <c r="B388" s="2" t="s">
        <v>517</v>
      </c>
      <c r="C388" s="3">
        <v>44022.0</v>
      </c>
      <c r="D388" s="2">
        <v>124.0</v>
      </c>
      <c r="E388" s="2">
        <v>6.7</v>
      </c>
      <c r="F388" s="2" t="s">
        <v>17</v>
      </c>
      <c r="H388" s="6"/>
    </row>
    <row r="389" ht="15.75" customHeight="1">
      <c r="A389" s="2" t="s">
        <v>518</v>
      </c>
      <c r="B389" s="2" t="s">
        <v>7</v>
      </c>
      <c r="C389" s="7">
        <v>42566.0</v>
      </c>
      <c r="D389" s="2">
        <v>116.0</v>
      </c>
      <c r="E389" s="2">
        <v>6.7</v>
      </c>
      <c r="F389" s="2" t="s">
        <v>17</v>
      </c>
      <c r="H389" s="6"/>
    </row>
    <row r="390" ht="15.75" customHeight="1">
      <c r="A390" s="2" t="s">
        <v>519</v>
      </c>
      <c r="B390" s="2" t="s">
        <v>33</v>
      </c>
      <c r="C390" s="3">
        <v>43756.0</v>
      </c>
      <c r="D390" s="2">
        <v>112.0</v>
      </c>
      <c r="E390" s="2">
        <v>6.7</v>
      </c>
      <c r="F390" s="2" t="s">
        <v>20</v>
      </c>
      <c r="H390" s="6"/>
    </row>
    <row r="391" ht="15.75" customHeight="1">
      <c r="A391" s="8">
        <v>44764.0</v>
      </c>
      <c r="B391" s="2" t="s">
        <v>33</v>
      </c>
      <c r="C391" s="3">
        <v>43383.0</v>
      </c>
      <c r="D391" s="2">
        <v>144.0</v>
      </c>
      <c r="E391" s="2">
        <v>6.8</v>
      </c>
      <c r="F391" s="2" t="s">
        <v>17</v>
      </c>
      <c r="H391" s="6"/>
    </row>
    <row r="392" ht="15.75" customHeight="1">
      <c r="A392" s="2" t="s">
        <v>520</v>
      </c>
      <c r="B392" s="2" t="s">
        <v>33</v>
      </c>
      <c r="C392" s="3">
        <v>42671.0</v>
      </c>
      <c r="D392" s="2">
        <v>76.0</v>
      </c>
      <c r="E392" s="2">
        <v>6.8</v>
      </c>
      <c r="F392" s="2" t="s">
        <v>11</v>
      </c>
      <c r="H392" s="6"/>
    </row>
    <row r="393" ht="15.75" customHeight="1">
      <c r="A393" s="2" t="s">
        <v>521</v>
      </c>
      <c r="B393" s="2" t="s">
        <v>522</v>
      </c>
      <c r="C393" s="3">
        <v>43126.0</v>
      </c>
      <c r="D393" s="2">
        <v>101.0</v>
      </c>
      <c r="E393" s="2">
        <v>6.8</v>
      </c>
      <c r="F393" s="2" t="s">
        <v>17</v>
      </c>
      <c r="H393" s="6"/>
    </row>
    <row r="394" ht="15.75" customHeight="1">
      <c r="A394" s="2" t="s">
        <v>523</v>
      </c>
      <c r="B394" s="2" t="s">
        <v>7</v>
      </c>
      <c r="C394" s="3">
        <v>43910.0</v>
      </c>
      <c r="D394" s="2">
        <v>92.0</v>
      </c>
      <c r="E394" s="2">
        <v>6.8</v>
      </c>
      <c r="F394" s="2" t="s">
        <v>11</v>
      </c>
      <c r="H394" s="6"/>
    </row>
    <row r="395" ht="15.75" customHeight="1">
      <c r="A395" s="2" t="s">
        <v>524</v>
      </c>
      <c r="B395" s="2" t="s">
        <v>7</v>
      </c>
      <c r="C395" s="3">
        <v>44095.0</v>
      </c>
      <c r="D395" s="2">
        <v>19.0</v>
      </c>
      <c r="E395" s="2">
        <v>6.8</v>
      </c>
      <c r="F395" s="2" t="s">
        <v>17</v>
      </c>
      <c r="H395" s="6"/>
    </row>
    <row r="396" ht="15.75" customHeight="1">
      <c r="A396" s="2" t="s">
        <v>525</v>
      </c>
      <c r="B396" s="2" t="s">
        <v>7</v>
      </c>
      <c r="C396" s="3">
        <v>43588.0</v>
      </c>
      <c r="D396" s="2">
        <v>39.0</v>
      </c>
      <c r="E396" s="2">
        <v>6.8</v>
      </c>
      <c r="F396" s="2" t="s">
        <v>526</v>
      </c>
      <c r="H396" s="6"/>
    </row>
    <row r="397" ht="15.75" customHeight="1">
      <c r="A397" s="2" t="s">
        <v>527</v>
      </c>
      <c r="B397" s="2" t="s">
        <v>36</v>
      </c>
      <c r="C397" s="3">
        <v>43616.0</v>
      </c>
      <c r="D397" s="2">
        <v>102.0</v>
      </c>
      <c r="E397" s="2">
        <v>6.8</v>
      </c>
      <c r="F397" s="2" t="s">
        <v>17</v>
      </c>
      <c r="H397" s="6"/>
    </row>
    <row r="398" ht="15.75" customHeight="1">
      <c r="A398" s="2" t="s">
        <v>528</v>
      </c>
      <c r="B398" s="2" t="s">
        <v>7</v>
      </c>
      <c r="C398" s="3">
        <v>43957.0</v>
      </c>
      <c r="D398" s="2">
        <v>89.0</v>
      </c>
      <c r="E398" s="2">
        <v>6.8</v>
      </c>
      <c r="F398" s="2" t="s">
        <v>17</v>
      </c>
      <c r="H398" s="6"/>
    </row>
    <row r="399" ht="15.75" customHeight="1">
      <c r="A399" s="2" t="s">
        <v>529</v>
      </c>
      <c r="B399" s="2" t="s">
        <v>24</v>
      </c>
      <c r="C399" s="3">
        <v>43315.0</v>
      </c>
      <c r="D399" s="2">
        <v>105.0</v>
      </c>
      <c r="E399" s="2">
        <v>6.8</v>
      </c>
      <c r="F399" s="2" t="s">
        <v>20</v>
      </c>
      <c r="H399" s="6"/>
    </row>
    <row r="400" ht="15.75" customHeight="1">
      <c r="A400" s="2" t="s">
        <v>530</v>
      </c>
      <c r="B400" s="2" t="s">
        <v>10</v>
      </c>
      <c r="C400" s="3">
        <v>43280.0</v>
      </c>
      <c r="D400" s="2">
        <v>101.0</v>
      </c>
      <c r="E400" s="2">
        <v>6.8</v>
      </c>
      <c r="F400" s="2" t="s">
        <v>17</v>
      </c>
      <c r="H400" s="6"/>
    </row>
    <row r="401" ht="15.75" customHeight="1">
      <c r="A401" s="2" t="s">
        <v>531</v>
      </c>
      <c r="B401" s="2" t="s">
        <v>24</v>
      </c>
      <c r="C401" s="3">
        <v>44192.0</v>
      </c>
      <c r="D401" s="2">
        <v>70.0</v>
      </c>
      <c r="E401" s="2">
        <v>6.8</v>
      </c>
      <c r="F401" s="2" t="s">
        <v>17</v>
      </c>
      <c r="H401" s="6"/>
    </row>
    <row r="402" ht="15.75" customHeight="1">
      <c r="A402" s="2" t="s">
        <v>532</v>
      </c>
      <c r="B402" s="2" t="s">
        <v>7</v>
      </c>
      <c r="C402" s="3">
        <v>44091.0</v>
      </c>
      <c r="D402" s="2">
        <v>96.0</v>
      </c>
      <c r="E402" s="2">
        <v>6.8</v>
      </c>
      <c r="F402" s="2" t="s">
        <v>60</v>
      </c>
      <c r="H402" s="6"/>
    </row>
    <row r="403" ht="15.75" customHeight="1">
      <c r="A403" s="2" t="s">
        <v>533</v>
      </c>
      <c r="B403" s="2" t="s">
        <v>7</v>
      </c>
      <c r="C403" s="3">
        <v>43962.0</v>
      </c>
      <c r="D403" s="2">
        <v>85.0</v>
      </c>
      <c r="E403" s="2">
        <v>6.8</v>
      </c>
      <c r="F403" s="2" t="s">
        <v>17</v>
      </c>
      <c r="H403" s="6"/>
    </row>
    <row r="404" ht="15.75" customHeight="1">
      <c r="A404" s="2" t="s">
        <v>534</v>
      </c>
      <c r="B404" s="2" t="s">
        <v>7</v>
      </c>
      <c r="C404" s="3">
        <v>42990.0</v>
      </c>
      <c r="D404" s="2">
        <v>39.0</v>
      </c>
      <c r="E404" s="2">
        <v>6.8</v>
      </c>
      <c r="F404" s="2" t="s">
        <v>17</v>
      </c>
      <c r="H404" s="6"/>
    </row>
    <row r="405" ht="15.75" customHeight="1">
      <c r="A405" s="2" t="s">
        <v>535</v>
      </c>
      <c r="B405" s="2" t="s">
        <v>7</v>
      </c>
      <c r="C405" s="3">
        <v>43210.0</v>
      </c>
      <c r="D405" s="2">
        <v>79.0</v>
      </c>
      <c r="E405" s="2">
        <v>6.8</v>
      </c>
      <c r="F405" s="2" t="s">
        <v>17</v>
      </c>
      <c r="H405" s="6"/>
    </row>
    <row r="406" ht="15.75" customHeight="1">
      <c r="A406" s="2" t="s">
        <v>536</v>
      </c>
      <c r="B406" s="2" t="s">
        <v>7</v>
      </c>
      <c r="C406" s="3">
        <v>43060.0</v>
      </c>
      <c r="D406" s="2">
        <v>73.0</v>
      </c>
      <c r="E406" s="2">
        <v>6.8</v>
      </c>
      <c r="F406" s="2" t="s">
        <v>17</v>
      </c>
      <c r="H406" s="6"/>
    </row>
    <row r="407" ht="15.75" customHeight="1">
      <c r="A407" s="2" t="s">
        <v>537</v>
      </c>
      <c r="B407" s="2" t="s">
        <v>33</v>
      </c>
      <c r="C407" s="3">
        <v>44106.0</v>
      </c>
      <c r="D407" s="2">
        <v>114.0</v>
      </c>
      <c r="E407" s="2">
        <v>6.8</v>
      </c>
      <c r="F407" s="2" t="s">
        <v>20</v>
      </c>
      <c r="H407" s="6"/>
    </row>
    <row r="408" ht="15.75" customHeight="1">
      <c r="A408" s="2" t="s">
        <v>538</v>
      </c>
      <c r="B408" s="2" t="s">
        <v>33</v>
      </c>
      <c r="C408" s="3">
        <v>44104.0</v>
      </c>
      <c r="D408" s="2">
        <v>121.0</v>
      </c>
      <c r="E408" s="2">
        <v>6.8</v>
      </c>
      <c r="F408" s="2" t="s">
        <v>17</v>
      </c>
      <c r="H408" s="6"/>
    </row>
    <row r="409" ht="15.75" customHeight="1">
      <c r="A409" s="2" t="s">
        <v>539</v>
      </c>
      <c r="B409" s="2" t="s">
        <v>117</v>
      </c>
      <c r="C409" s="3">
        <v>44104.0</v>
      </c>
      <c r="D409" s="2">
        <v>28.0</v>
      </c>
      <c r="E409" s="2">
        <v>6.8</v>
      </c>
      <c r="F409" s="2" t="s">
        <v>17</v>
      </c>
      <c r="H409" s="6"/>
    </row>
    <row r="410" ht="15.75" customHeight="1">
      <c r="A410" s="2" t="s">
        <v>540</v>
      </c>
      <c r="B410" s="2" t="s">
        <v>33</v>
      </c>
      <c r="C410" s="3">
        <v>44148.0</v>
      </c>
      <c r="D410" s="2">
        <v>95.0</v>
      </c>
      <c r="E410" s="2">
        <v>6.8</v>
      </c>
      <c r="F410" s="2" t="s">
        <v>14</v>
      </c>
      <c r="H410" s="6"/>
    </row>
    <row r="411" ht="15.75" customHeight="1">
      <c r="A411" s="2" t="s">
        <v>541</v>
      </c>
      <c r="B411" s="2" t="s">
        <v>33</v>
      </c>
      <c r="C411" s="3">
        <v>43406.0</v>
      </c>
      <c r="D411" s="2">
        <v>122.0</v>
      </c>
      <c r="E411" s="2">
        <v>6.8</v>
      </c>
      <c r="F411" s="2" t="s">
        <v>17</v>
      </c>
      <c r="H411" s="6"/>
    </row>
    <row r="412" ht="15.75" customHeight="1">
      <c r="A412" s="2" t="s">
        <v>542</v>
      </c>
      <c r="B412" s="2" t="s">
        <v>7</v>
      </c>
      <c r="C412" s="3">
        <v>43140.0</v>
      </c>
      <c r="D412" s="2">
        <v>23.0</v>
      </c>
      <c r="E412" s="2">
        <v>6.8</v>
      </c>
      <c r="F412" s="2" t="s">
        <v>543</v>
      </c>
      <c r="H412" s="6"/>
    </row>
    <row r="413" ht="15.75" customHeight="1">
      <c r="A413" s="2" t="s">
        <v>544</v>
      </c>
      <c r="B413" s="2" t="s">
        <v>33</v>
      </c>
      <c r="C413" s="3">
        <v>42930.0</v>
      </c>
      <c r="D413" s="2">
        <v>107.0</v>
      </c>
      <c r="E413" s="2">
        <v>6.8</v>
      </c>
      <c r="F413" s="2" t="s">
        <v>17</v>
      </c>
      <c r="H413" s="6"/>
    </row>
    <row r="414" ht="15.75" customHeight="1">
      <c r="A414" s="2" t="s">
        <v>545</v>
      </c>
      <c r="B414" s="2" t="s">
        <v>7</v>
      </c>
      <c r="C414" s="3">
        <v>44202.0</v>
      </c>
      <c r="D414" s="2">
        <v>98.0</v>
      </c>
      <c r="E414" s="2">
        <v>6.8</v>
      </c>
      <c r="F414" s="2" t="s">
        <v>60</v>
      </c>
      <c r="H414" s="6"/>
    </row>
    <row r="415" ht="15.75" customHeight="1">
      <c r="A415" s="2" t="s">
        <v>546</v>
      </c>
      <c r="B415" s="2" t="s">
        <v>10</v>
      </c>
      <c r="C415" s="3">
        <v>44189.0</v>
      </c>
      <c r="D415" s="2">
        <v>108.0</v>
      </c>
      <c r="E415" s="2">
        <v>6.9</v>
      </c>
      <c r="F415" s="2" t="s">
        <v>20</v>
      </c>
      <c r="H415" s="6"/>
    </row>
    <row r="416" ht="15.75" customHeight="1">
      <c r="A416" s="2" t="s">
        <v>547</v>
      </c>
      <c r="B416" s="2" t="s">
        <v>7</v>
      </c>
      <c r="C416" s="3">
        <v>42643.0</v>
      </c>
      <c r="D416" s="2">
        <v>92.0</v>
      </c>
      <c r="E416" s="2">
        <v>6.9</v>
      </c>
      <c r="F416" s="2" t="s">
        <v>17</v>
      </c>
      <c r="H416" s="6"/>
    </row>
    <row r="417" ht="15.75" customHeight="1">
      <c r="A417" s="2" t="s">
        <v>548</v>
      </c>
      <c r="B417" s="2" t="s">
        <v>7</v>
      </c>
      <c r="C417" s="3">
        <v>44112.0</v>
      </c>
      <c r="D417" s="2">
        <v>100.0</v>
      </c>
      <c r="E417" s="2">
        <v>6.9</v>
      </c>
      <c r="F417" s="2" t="s">
        <v>60</v>
      </c>
      <c r="H417" s="6"/>
    </row>
    <row r="418" ht="15.75" customHeight="1">
      <c r="A418" s="2" t="s">
        <v>549</v>
      </c>
      <c r="B418" s="2" t="s">
        <v>7</v>
      </c>
      <c r="C418" s="3">
        <v>44256.0</v>
      </c>
      <c r="D418" s="2">
        <v>97.0</v>
      </c>
      <c r="E418" s="2">
        <v>6.9</v>
      </c>
      <c r="F418" s="2" t="s">
        <v>17</v>
      </c>
      <c r="H418" s="6"/>
    </row>
    <row r="419" ht="15.75" customHeight="1">
      <c r="A419" s="2" t="s">
        <v>550</v>
      </c>
      <c r="B419" s="2" t="s">
        <v>443</v>
      </c>
      <c r="C419" s="3">
        <v>44193.0</v>
      </c>
      <c r="D419" s="2">
        <v>7.0</v>
      </c>
      <c r="E419" s="2">
        <v>6.9</v>
      </c>
      <c r="F419" s="2" t="s">
        <v>17</v>
      </c>
      <c r="H419" s="6"/>
    </row>
    <row r="420" ht="15.75" customHeight="1">
      <c r="A420" s="2" t="s">
        <v>551</v>
      </c>
      <c r="B420" s="2" t="s">
        <v>33</v>
      </c>
      <c r="C420" s="3">
        <v>42790.0</v>
      </c>
      <c r="D420" s="2">
        <v>96.0</v>
      </c>
      <c r="E420" s="2">
        <v>6.9</v>
      </c>
      <c r="F420" s="2" t="s">
        <v>17</v>
      </c>
      <c r="H420" s="6"/>
    </row>
    <row r="421" ht="15.75" customHeight="1">
      <c r="A421" s="2" t="s">
        <v>552</v>
      </c>
      <c r="B421" s="2" t="s">
        <v>7</v>
      </c>
      <c r="C421" s="3">
        <v>42874.0</v>
      </c>
      <c r="D421" s="2">
        <v>100.0</v>
      </c>
      <c r="E421" s="2">
        <v>6.9</v>
      </c>
      <c r="F421" s="2" t="s">
        <v>69</v>
      </c>
      <c r="H421" s="6"/>
    </row>
    <row r="422" ht="15.75" customHeight="1">
      <c r="A422" s="2" t="s">
        <v>553</v>
      </c>
      <c r="B422" s="2" t="s">
        <v>247</v>
      </c>
      <c r="C422" s="3">
        <v>44169.0</v>
      </c>
      <c r="D422" s="2">
        <v>132.0</v>
      </c>
      <c r="E422" s="2">
        <v>6.9</v>
      </c>
      <c r="F422" s="2" t="s">
        <v>17</v>
      </c>
      <c r="H422" s="6"/>
    </row>
    <row r="423" ht="15.75" customHeight="1">
      <c r="A423" s="2" t="s">
        <v>554</v>
      </c>
      <c r="B423" s="2" t="s">
        <v>206</v>
      </c>
      <c r="C423" s="3">
        <v>43007.0</v>
      </c>
      <c r="D423" s="2">
        <v>103.0</v>
      </c>
      <c r="E423" s="2">
        <v>6.9</v>
      </c>
      <c r="F423" s="2" t="s">
        <v>17</v>
      </c>
      <c r="H423" s="6"/>
    </row>
    <row r="424" ht="15.75" customHeight="1">
      <c r="A424" s="2" t="s">
        <v>555</v>
      </c>
      <c r="B424" s="2" t="s">
        <v>556</v>
      </c>
      <c r="C424" s="3">
        <v>43413.0</v>
      </c>
      <c r="D424" s="2">
        <v>121.0</v>
      </c>
      <c r="E424" s="2">
        <v>6.9</v>
      </c>
      <c r="F424" s="2" t="s">
        <v>17</v>
      </c>
      <c r="H424" s="6"/>
    </row>
    <row r="425" ht="15.75" customHeight="1">
      <c r="A425" s="2" t="s">
        <v>557</v>
      </c>
      <c r="B425" s="2" t="s">
        <v>139</v>
      </c>
      <c r="C425" s="3">
        <v>44281.0</v>
      </c>
      <c r="D425" s="2">
        <v>114.0</v>
      </c>
      <c r="E425" s="2">
        <v>6.9</v>
      </c>
      <c r="F425" s="2" t="s">
        <v>20</v>
      </c>
      <c r="H425" s="6"/>
    </row>
    <row r="426" ht="15.75" customHeight="1">
      <c r="A426" s="2" t="s">
        <v>558</v>
      </c>
      <c r="B426" s="2" t="s">
        <v>7</v>
      </c>
      <c r="C426" s="3">
        <v>43385.0</v>
      </c>
      <c r="D426" s="2">
        <v>57.0</v>
      </c>
      <c r="E426" s="2">
        <v>6.9</v>
      </c>
      <c r="F426" s="2" t="s">
        <v>17</v>
      </c>
      <c r="H426" s="6"/>
    </row>
    <row r="427" ht="15.75" customHeight="1">
      <c r="A427" s="2" t="s">
        <v>559</v>
      </c>
      <c r="B427" s="2" t="s">
        <v>7</v>
      </c>
      <c r="C427" s="3">
        <v>43140.0</v>
      </c>
      <c r="D427" s="2">
        <v>95.0</v>
      </c>
      <c r="E427" s="2">
        <v>6.9</v>
      </c>
      <c r="F427" s="2" t="s">
        <v>17</v>
      </c>
      <c r="H427" s="6"/>
    </row>
    <row r="428" ht="15.75" customHeight="1">
      <c r="A428" s="2" t="s">
        <v>560</v>
      </c>
      <c r="B428" s="2" t="s">
        <v>7</v>
      </c>
      <c r="C428" s="3">
        <v>43985.0</v>
      </c>
      <c r="D428" s="2">
        <v>83.0</v>
      </c>
      <c r="E428" s="2">
        <v>6.9</v>
      </c>
      <c r="F428" s="2" t="s">
        <v>17</v>
      </c>
      <c r="H428" s="6"/>
    </row>
    <row r="429" ht="15.75" customHeight="1">
      <c r="A429" s="2" t="s">
        <v>561</v>
      </c>
      <c r="B429" s="2" t="s">
        <v>7</v>
      </c>
      <c r="C429" s="3">
        <v>44022.0</v>
      </c>
      <c r="D429" s="2">
        <v>17.0</v>
      </c>
      <c r="E429" s="2">
        <v>6.9</v>
      </c>
      <c r="F429" s="2" t="s">
        <v>17</v>
      </c>
      <c r="H429" s="6"/>
    </row>
    <row r="430" ht="15.75" customHeight="1">
      <c r="A430" s="2" t="s">
        <v>562</v>
      </c>
      <c r="B430" s="2" t="s">
        <v>206</v>
      </c>
      <c r="C430" s="3">
        <v>43952.0</v>
      </c>
      <c r="D430" s="2">
        <v>105.0</v>
      </c>
      <c r="E430" s="2">
        <v>6.9</v>
      </c>
      <c r="F430" s="2" t="s">
        <v>17</v>
      </c>
      <c r="H430" s="6"/>
    </row>
    <row r="431" ht="15.75" customHeight="1">
      <c r="A431" s="2" t="s">
        <v>563</v>
      </c>
      <c r="B431" s="2" t="s">
        <v>183</v>
      </c>
      <c r="C431" s="3">
        <v>43553.0</v>
      </c>
      <c r="D431" s="2">
        <v>131.0</v>
      </c>
      <c r="E431" s="2">
        <v>6.9</v>
      </c>
      <c r="F431" s="2" t="s">
        <v>17</v>
      </c>
      <c r="H431" s="6"/>
    </row>
    <row r="432" ht="15.75" customHeight="1">
      <c r="A432" s="2" t="s">
        <v>564</v>
      </c>
      <c r="B432" s="2" t="s">
        <v>171</v>
      </c>
      <c r="C432" s="3">
        <v>43608.0</v>
      </c>
      <c r="D432" s="2">
        <v>30.0</v>
      </c>
      <c r="E432" s="2">
        <v>6.9</v>
      </c>
      <c r="F432" s="2" t="s">
        <v>17</v>
      </c>
      <c r="H432" s="6"/>
    </row>
    <row r="433" ht="15.75" customHeight="1">
      <c r="A433" s="2" t="s">
        <v>565</v>
      </c>
      <c r="B433" s="2" t="s">
        <v>139</v>
      </c>
      <c r="C433" s="3">
        <v>43021.0</v>
      </c>
      <c r="D433" s="2">
        <v>112.0</v>
      </c>
      <c r="E433" s="2">
        <v>6.9</v>
      </c>
      <c r="F433" s="2" t="s">
        <v>17</v>
      </c>
      <c r="H433" s="6"/>
    </row>
    <row r="434" ht="15.75" customHeight="1">
      <c r="A434" s="2" t="s">
        <v>566</v>
      </c>
      <c r="B434" s="2" t="s">
        <v>7</v>
      </c>
      <c r="C434" s="3">
        <v>43385.0</v>
      </c>
      <c r="D434" s="2">
        <v>86.0</v>
      </c>
      <c r="E434" s="2">
        <v>7.0</v>
      </c>
      <c r="F434" s="2" t="s">
        <v>17</v>
      </c>
      <c r="H434" s="6"/>
    </row>
    <row r="435" ht="15.75" customHeight="1">
      <c r="A435" s="2" t="s">
        <v>567</v>
      </c>
      <c r="B435" s="2" t="s">
        <v>7</v>
      </c>
      <c r="C435" s="3">
        <v>43000.0</v>
      </c>
      <c r="D435" s="2">
        <v>100.0</v>
      </c>
      <c r="E435" s="2">
        <v>7.0</v>
      </c>
      <c r="F435" s="2" t="s">
        <v>17</v>
      </c>
      <c r="H435" s="6"/>
    </row>
    <row r="436" ht="15.75" customHeight="1">
      <c r="A436" s="2" t="s">
        <v>568</v>
      </c>
      <c r="B436" s="2" t="s">
        <v>117</v>
      </c>
      <c r="C436" s="3">
        <v>44138.0</v>
      </c>
      <c r="D436" s="2">
        <v>14.0</v>
      </c>
      <c r="E436" s="2">
        <v>7.0</v>
      </c>
      <c r="F436" s="2" t="s">
        <v>17</v>
      </c>
      <c r="H436" s="6"/>
    </row>
    <row r="437" ht="15.75" customHeight="1">
      <c r="A437" s="2" t="s">
        <v>569</v>
      </c>
      <c r="B437" s="2" t="s">
        <v>7</v>
      </c>
      <c r="C437" s="3">
        <v>43021.0</v>
      </c>
      <c r="D437" s="2">
        <v>109.0</v>
      </c>
      <c r="E437" s="2">
        <v>7.0</v>
      </c>
      <c r="F437" s="2" t="s">
        <v>17</v>
      </c>
      <c r="H437" s="6"/>
    </row>
    <row r="438" ht="15.75" customHeight="1">
      <c r="A438" s="2" t="s">
        <v>570</v>
      </c>
      <c r="B438" s="2" t="s">
        <v>7</v>
      </c>
      <c r="C438" s="3">
        <v>43789.0</v>
      </c>
      <c r="D438" s="2">
        <v>28.0</v>
      </c>
      <c r="E438" s="2">
        <v>7.0</v>
      </c>
      <c r="F438" s="2" t="s">
        <v>11</v>
      </c>
      <c r="H438" s="6"/>
    </row>
    <row r="439" ht="15.75" customHeight="1">
      <c r="A439" s="2" t="s">
        <v>571</v>
      </c>
      <c r="B439" s="2" t="s">
        <v>7</v>
      </c>
      <c r="C439" s="3">
        <v>43723.0</v>
      </c>
      <c r="D439" s="2">
        <v>64.0</v>
      </c>
      <c r="E439" s="2">
        <v>7.0</v>
      </c>
      <c r="F439" s="2" t="s">
        <v>11</v>
      </c>
      <c r="H439" s="6"/>
    </row>
    <row r="440" ht="15.75" customHeight="1">
      <c r="A440" s="2" t="s">
        <v>572</v>
      </c>
      <c r="B440" s="2" t="s">
        <v>33</v>
      </c>
      <c r="C440" s="3">
        <v>44183.0</v>
      </c>
      <c r="D440" s="2">
        <v>94.0</v>
      </c>
      <c r="E440" s="2">
        <v>7.0</v>
      </c>
      <c r="F440" s="2" t="s">
        <v>17</v>
      </c>
      <c r="H440" s="6"/>
    </row>
    <row r="441" ht="15.75" customHeight="1">
      <c r="A441" s="2" t="s">
        <v>573</v>
      </c>
      <c r="B441" s="2" t="s">
        <v>117</v>
      </c>
      <c r="C441" s="3">
        <v>44183.0</v>
      </c>
      <c r="D441" s="2">
        <v>31.0</v>
      </c>
      <c r="E441" s="2">
        <v>7.0</v>
      </c>
      <c r="F441" s="2" t="s">
        <v>17</v>
      </c>
      <c r="H441" s="6"/>
    </row>
    <row r="442" ht="15.75" customHeight="1">
      <c r="A442" s="2" t="s">
        <v>574</v>
      </c>
      <c r="B442" s="2" t="s">
        <v>7</v>
      </c>
      <c r="C442" s="3">
        <v>44272.0</v>
      </c>
      <c r="D442" s="2">
        <v>99.0</v>
      </c>
      <c r="E442" s="2">
        <v>7.0</v>
      </c>
      <c r="F442" s="2" t="s">
        <v>17</v>
      </c>
      <c r="H442" s="6"/>
    </row>
    <row r="443" ht="15.75" customHeight="1">
      <c r="A443" s="2" t="s">
        <v>575</v>
      </c>
      <c r="B443" s="2" t="s">
        <v>7</v>
      </c>
      <c r="C443" s="3">
        <v>44250.0</v>
      </c>
      <c r="D443" s="2">
        <v>108.0</v>
      </c>
      <c r="E443" s="2">
        <v>7.0</v>
      </c>
      <c r="F443" s="2" t="s">
        <v>17</v>
      </c>
      <c r="H443" s="6"/>
    </row>
    <row r="444" ht="15.75" customHeight="1">
      <c r="A444" s="2" t="s">
        <v>576</v>
      </c>
      <c r="B444" s="2" t="s">
        <v>7</v>
      </c>
      <c r="C444" s="3">
        <v>43581.0</v>
      </c>
      <c r="D444" s="2">
        <v>48.0</v>
      </c>
      <c r="E444" s="2">
        <v>7.0</v>
      </c>
      <c r="F444" s="2" t="s">
        <v>17</v>
      </c>
      <c r="H444" s="6"/>
    </row>
    <row r="445" ht="15.75" customHeight="1">
      <c r="A445" s="2" t="s">
        <v>577</v>
      </c>
      <c r="B445" s="2" t="s">
        <v>7</v>
      </c>
      <c r="C445" s="3">
        <v>43602.0</v>
      </c>
      <c r="D445" s="2">
        <v>84.0</v>
      </c>
      <c r="E445" s="2">
        <v>7.0</v>
      </c>
      <c r="F445" s="2" t="s">
        <v>17</v>
      </c>
      <c r="H445" s="6"/>
    </row>
    <row r="446" ht="15.75" customHeight="1">
      <c r="A446" s="2" t="s">
        <v>578</v>
      </c>
      <c r="B446" s="2" t="s">
        <v>7</v>
      </c>
      <c r="C446" s="3">
        <v>43546.0</v>
      </c>
      <c r="D446" s="2">
        <v>70.0</v>
      </c>
      <c r="E446" s="2">
        <v>7.0</v>
      </c>
      <c r="F446" s="2" t="s">
        <v>17</v>
      </c>
      <c r="H446" s="6"/>
    </row>
    <row r="447" ht="15.75" customHeight="1">
      <c r="A447" s="2" t="s">
        <v>579</v>
      </c>
      <c r="B447" s="2" t="s">
        <v>7</v>
      </c>
      <c r="C447" s="3">
        <v>42979.0</v>
      </c>
      <c r="D447" s="2">
        <v>27.0</v>
      </c>
      <c r="E447" s="2">
        <v>7.0</v>
      </c>
      <c r="F447" s="2" t="s">
        <v>17</v>
      </c>
      <c r="H447" s="6"/>
    </row>
    <row r="448" ht="15.75" customHeight="1">
      <c r="A448" s="2" t="s">
        <v>580</v>
      </c>
      <c r="B448" s="2" t="s">
        <v>581</v>
      </c>
      <c r="C448" s="3">
        <v>43686.0</v>
      </c>
      <c r="D448" s="2">
        <v>45.0</v>
      </c>
      <c r="E448" s="2">
        <v>7.0</v>
      </c>
      <c r="F448" s="2" t="s">
        <v>17</v>
      </c>
      <c r="H448" s="6"/>
    </row>
    <row r="449" ht="15.75" customHeight="1">
      <c r="A449" s="2" t="s">
        <v>582</v>
      </c>
      <c r="B449" s="2" t="s">
        <v>24</v>
      </c>
      <c r="C449" s="3">
        <v>44174.0</v>
      </c>
      <c r="D449" s="2">
        <v>117.0</v>
      </c>
      <c r="E449" s="2">
        <v>7.0</v>
      </c>
      <c r="F449" s="2" t="s">
        <v>14</v>
      </c>
      <c r="H449" s="6"/>
    </row>
    <row r="450" ht="15.75" customHeight="1">
      <c r="A450" s="2" t="s">
        <v>583</v>
      </c>
      <c r="B450" s="2" t="s">
        <v>584</v>
      </c>
      <c r="C450" s="3">
        <v>43426.0</v>
      </c>
      <c r="D450" s="2">
        <v>104.0</v>
      </c>
      <c r="E450" s="2">
        <v>7.0</v>
      </c>
      <c r="F450" s="2" t="s">
        <v>17</v>
      </c>
      <c r="H450" s="6"/>
    </row>
    <row r="451" ht="15.75" customHeight="1">
      <c r="A451" s="2" t="s">
        <v>585</v>
      </c>
      <c r="B451" s="2" t="s">
        <v>247</v>
      </c>
      <c r="C451" s="3">
        <v>43546.0</v>
      </c>
      <c r="D451" s="2">
        <v>108.0</v>
      </c>
      <c r="E451" s="2">
        <v>7.0</v>
      </c>
      <c r="F451" s="2" t="s">
        <v>17</v>
      </c>
      <c r="H451" s="6"/>
    </row>
    <row r="452" ht="15.75" customHeight="1">
      <c r="A452" s="2" t="s">
        <v>586</v>
      </c>
      <c r="B452" s="2" t="s">
        <v>101</v>
      </c>
      <c r="C452" s="3">
        <v>43392.0</v>
      </c>
      <c r="D452" s="2">
        <v>121.0</v>
      </c>
      <c r="E452" s="2">
        <v>7.0</v>
      </c>
      <c r="F452" s="2" t="s">
        <v>37</v>
      </c>
      <c r="H452" s="6"/>
    </row>
    <row r="453" ht="15.75" customHeight="1">
      <c r="A453" s="2" t="s">
        <v>587</v>
      </c>
      <c r="B453" s="2" t="s">
        <v>117</v>
      </c>
      <c r="C453" s="3">
        <v>42761.0</v>
      </c>
      <c r="D453" s="2">
        <v>36.0</v>
      </c>
      <c r="E453" s="2">
        <v>7.1</v>
      </c>
      <c r="F453" s="2" t="s">
        <v>17</v>
      </c>
      <c r="H453" s="6"/>
    </row>
    <row r="454" ht="15.75" customHeight="1">
      <c r="A454" s="2" t="s">
        <v>588</v>
      </c>
      <c r="B454" s="2" t="s">
        <v>114</v>
      </c>
      <c r="C454" s="3">
        <v>43434.0</v>
      </c>
      <c r="D454" s="2">
        <v>30.0</v>
      </c>
      <c r="E454" s="2">
        <v>7.1</v>
      </c>
      <c r="F454" s="2" t="s">
        <v>17</v>
      </c>
      <c r="H454" s="6"/>
    </row>
    <row r="455" ht="15.75" customHeight="1">
      <c r="A455" s="2" t="s">
        <v>589</v>
      </c>
      <c r="B455" s="2" t="s">
        <v>114</v>
      </c>
      <c r="C455" s="3">
        <v>44166.0</v>
      </c>
      <c r="D455" s="2">
        <v>47.0</v>
      </c>
      <c r="E455" s="2">
        <v>7.1</v>
      </c>
      <c r="F455" s="2" t="s">
        <v>17</v>
      </c>
      <c r="H455" s="6"/>
    </row>
    <row r="456" ht="15.75" customHeight="1">
      <c r="A456" s="2" t="s">
        <v>590</v>
      </c>
      <c r="B456" s="2" t="s">
        <v>33</v>
      </c>
      <c r="C456" s="3">
        <v>43635.0</v>
      </c>
      <c r="D456" s="2">
        <v>110.0</v>
      </c>
      <c r="E456" s="2">
        <v>7.1</v>
      </c>
      <c r="F456" s="2" t="s">
        <v>17</v>
      </c>
      <c r="H456" s="6"/>
    </row>
    <row r="457" ht="15.75" customHeight="1">
      <c r="A457" s="2" t="s">
        <v>591</v>
      </c>
      <c r="B457" s="2" t="s">
        <v>7</v>
      </c>
      <c r="C457" s="3">
        <v>43943.0</v>
      </c>
      <c r="D457" s="2">
        <v>92.0</v>
      </c>
      <c r="E457" s="2">
        <v>7.1</v>
      </c>
      <c r="F457" s="2" t="s">
        <v>17</v>
      </c>
      <c r="H457" s="6"/>
    </row>
    <row r="458" ht="15.75" customHeight="1">
      <c r="A458" s="2" t="s">
        <v>592</v>
      </c>
      <c r="B458" s="2" t="s">
        <v>7</v>
      </c>
      <c r="C458" s="3">
        <v>44162.0</v>
      </c>
      <c r="D458" s="2">
        <v>80.0</v>
      </c>
      <c r="E458" s="2">
        <v>7.1</v>
      </c>
      <c r="F458" s="2" t="s">
        <v>17</v>
      </c>
      <c r="H458" s="6"/>
    </row>
    <row r="459" ht="15.75" customHeight="1">
      <c r="A459" s="2" t="s">
        <v>593</v>
      </c>
      <c r="B459" s="2" t="s">
        <v>594</v>
      </c>
      <c r="C459" s="3">
        <v>43392.0</v>
      </c>
      <c r="D459" s="2">
        <v>49.0</v>
      </c>
      <c r="E459" s="2">
        <v>7.1</v>
      </c>
      <c r="F459" s="2" t="s">
        <v>17</v>
      </c>
      <c r="H459" s="6"/>
    </row>
    <row r="460" ht="15.75" customHeight="1">
      <c r="A460" s="2" t="s">
        <v>595</v>
      </c>
      <c r="B460" s="2" t="s">
        <v>7</v>
      </c>
      <c r="C460" s="3">
        <v>43826.0</v>
      </c>
      <c r="D460" s="2">
        <v>73.0</v>
      </c>
      <c r="E460" s="2">
        <v>7.1</v>
      </c>
      <c r="F460" s="2" t="s">
        <v>11</v>
      </c>
      <c r="H460" s="6"/>
    </row>
    <row r="461" ht="15.75" customHeight="1">
      <c r="A461" s="2" t="s">
        <v>596</v>
      </c>
      <c r="B461" s="2" t="s">
        <v>7</v>
      </c>
      <c r="C461" s="3">
        <v>43224.0</v>
      </c>
      <c r="D461" s="2">
        <v>40.0</v>
      </c>
      <c r="E461" s="2">
        <v>7.1</v>
      </c>
      <c r="F461" s="2" t="s">
        <v>17</v>
      </c>
      <c r="H461" s="6"/>
    </row>
    <row r="462" ht="15.75" customHeight="1">
      <c r="A462" s="2" t="s">
        <v>597</v>
      </c>
      <c r="B462" s="2" t="s">
        <v>7</v>
      </c>
      <c r="C462" s="3">
        <v>43718.0</v>
      </c>
      <c r="D462" s="2">
        <v>96.0</v>
      </c>
      <c r="E462" s="2">
        <v>7.1</v>
      </c>
      <c r="F462" s="2" t="s">
        <v>17</v>
      </c>
      <c r="H462" s="6"/>
    </row>
    <row r="463" ht="15.75" customHeight="1">
      <c r="A463" s="2" t="s">
        <v>598</v>
      </c>
      <c r="B463" s="2" t="s">
        <v>183</v>
      </c>
      <c r="C463" s="3">
        <v>44330.0</v>
      </c>
      <c r="D463" s="2">
        <v>106.0</v>
      </c>
      <c r="E463" s="2">
        <v>7.1</v>
      </c>
      <c r="F463" s="2" t="s">
        <v>57</v>
      </c>
      <c r="H463" s="6"/>
    </row>
    <row r="464" ht="15.75" customHeight="1">
      <c r="A464" s="2" t="s">
        <v>599</v>
      </c>
      <c r="B464" s="2" t="s">
        <v>7</v>
      </c>
      <c r="C464" s="3">
        <v>43575.0</v>
      </c>
      <c r="D464" s="2">
        <v>97.0</v>
      </c>
      <c r="E464" s="2">
        <v>7.1</v>
      </c>
      <c r="F464" s="2" t="s">
        <v>17</v>
      </c>
      <c r="H464" s="6"/>
    </row>
    <row r="465" ht="15.75" customHeight="1">
      <c r="A465" s="2" t="s">
        <v>600</v>
      </c>
      <c r="B465" s="2" t="s">
        <v>7</v>
      </c>
      <c r="C465" s="3">
        <v>44131.0</v>
      </c>
      <c r="D465" s="2">
        <v>94.0</v>
      </c>
      <c r="E465" s="2">
        <v>7.1</v>
      </c>
      <c r="F465" s="2" t="s">
        <v>11</v>
      </c>
      <c r="H465" s="6"/>
    </row>
    <row r="466" ht="15.75" customHeight="1">
      <c r="A466" s="2" t="s">
        <v>601</v>
      </c>
      <c r="B466" s="2" t="s">
        <v>7</v>
      </c>
      <c r="C466" s="3">
        <v>42881.0</v>
      </c>
      <c r="D466" s="2">
        <v>78.0</v>
      </c>
      <c r="E466" s="2">
        <v>7.1</v>
      </c>
      <c r="F466" s="2" t="s">
        <v>17</v>
      </c>
      <c r="H466" s="6"/>
    </row>
    <row r="467" ht="15.75" customHeight="1">
      <c r="A467" s="2" t="s">
        <v>602</v>
      </c>
      <c r="B467" s="2" t="s">
        <v>7</v>
      </c>
      <c r="C467" s="3">
        <v>42265.0</v>
      </c>
      <c r="D467" s="2">
        <v>81.0</v>
      </c>
      <c r="E467" s="2">
        <v>7.1</v>
      </c>
      <c r="F467" s="2" t="s">
        <v>17</v>
      </c>
      <c r="H467" s="6"/>
    </row>
    <row r="468" ht="15.75" customHeight="1">
      <c r="A468" s="2" t="s">
        <v>603</v>
      </c>
      <c r="B468" s="2" t="s">
        <v>7</v>
      </c>
      <c r="C468" s="3">
        <v>43586.0</v>
      </c>
      <c r="D468" s="2">
        <v>87.0</v>
      </c>
      <c r="E468" s="2">
        <v>7.1</v>
      </c>
      <c r="F468" s="2" t="s">
        <v>17</v>
      </c>
      <c r="H468" s="6"/>
    </row>
    <row r="469" ht="15.75" customHeight="1">
      <c r="A469" s="2" t="s">
        <v>604</v>
      </c>
      <c r="B469" s="2" t="s">
        <v>264</v>
      </c>
      <c r="C469" s="3">
        <v>43417.0</v>
      </c>
      <c r="D469" s="2">
        <v>91.0</v>
      </c>
      <c r="E469" s="2">
        <v>7.1</v>
      </c>
      <c r="F469" s="2" t="s">
        <v>17</v>
      </c>
      <c r="H469" s="6"/>
    </row>
    <row r="470" ht="15.75" customHeight="1">
      <c r="A470" s="2" t="s">
        <v>605</v>
      </c>
      <c r="B470" s="2" t="s">
        <v>7</v>
      </c>
      <c r="C470" s="3">
        <v>42447.0</v>
      </c>
      <c r="D470" s="2">
        <v>91.0</v>
      </c>
      <c r="E470" s="2">
        <v>7.1</v>
      </c>
      <c r="F470" s="2" t="s">
        <v>17</v>
      </c>
      <c r="H470" s="6"/>
    </row>
    <row r="471" ht="15.75" customHeight="1">
      <c r="A471" s="2" t="s">
        <v>606</v>
      </c>
      <c r="B471" s="2" t="s">
        <v>7</v>
      </c>
      <c r="C471" s="3">
        <v>43028.0</v>
      </c>
      <c r="D471" s="2">
        <v>95.0</v>
      </c>
      <c r="E471" s="2">
        <v>7.1</v>
      </c>
      <c r="F471" s="2" t="s">
        <v>17</v>
      </c>
      <c r="H471" s="6"/>
    </row>
    <row r="472" ht="15.75" customHeight="1">
      <c r="A472" s="2" t="s">
        <v>607</v>
      </c>
      <c r="B472" s="2" t="s">
        <v>33</v>
      </c>
      <c r="C472" s="3">
        <v>44203.0</v>
      </c>
      <c r="D472" s="2">
        <v>126.0</v>
      </c>
      <c r="E472" s="2">
        <v>7.1</v>
      </c>
      <c r="F472" s="2" t="s">
        <v>17</v>
      </c>
      <c r="H472" s="6"/>
    </row>
    <row r="473" ht="15.75" customHeight="1">
      <c r="A473" s="2" t="s">
        <v>608</v>
      </c>
      <c r="B473" s="2" t="s">
        <v>7</v>
      </c>
      <c r="C473" s="3">
        <v>43196.0</v>
      </c>
      <c r="D473" s="2">
        <v>31.0</v>
      </c>
      <c r="E473" s="2">
        <v>7.1</v>
      </c>
      <c r="F473" s="2" t="s">
        <v>17</v>
      </c>
      <c r="H473" s="6"/>
    </row>
    <row r="474" ht="15.75" customHeight="1">
      <c r="A474" s="2" t="s">
        <v>609</v>
      </c>
      <c r="B474" s="2" t="s">
        <v>7</v>
      </c>
      <c r="C474" s="3">
        <v>43406.0</v>
      </c>
      <c r="D474" s="2">
        <v>58.0</v>
      </c>
      <c r="E474" s="2">
        <v>7.1</v>
      </c>
      <c r="F474" s="2" t="s">
        <v>17</v>
      </c>
      <c r="H474" s="6"/>
    </row>
    <row r="475" ht="15.75" customHeight="1">
      <c r="A475" s="2" t="s">
        <v>610</v>
      </c>
      <c r="B475" s="2" t="s">
        <v>7</v>
      </c>
      <c r="C475" s="3">
        <v>44119.0</v>
      </c>
      <c r="D475" s="2">
        <v>41.0</v>
      </c>
      <c r="E475" s="2">
        <v>7.1</v>
      </c>
      <c r="F475" s="2" t="s">
        <v>611</v>
      </c>
      <c r="H475" s="6"/>
    </row>
    <row r="476" ht="15.75" customHeight="1">
      <c r="A476" s="2" t="s">
        <v>612</v>
      </c>
      <c r="B476" s="2" t="s">
        <v>238</v>
      </c>
      <c r="C476" s="3">
        <v>44090.0</v>
      </c>
      <c r="D476" s="2">
        <v>138.0</v>
      </c>
      <c r="E476" s="2">
        <v>7.1</v>
      </c>
      <c r="F476" s="2" t="s">
        <v>17</v>
      </c>
      <c r="H476" s="6"/>
    </row>
    <row r="477" ht="15.75" customHeight="1">
      <c r="A477" s="2" t="s">
        <v>613</v>
      </c>
      <c r="B477" s="2" t="s">
        <v>33</v>
      </c>
      <c r="C477" s="3">
        <v>44225.0</v>
      </c>
      <c r="D477" s="2">
        <v>112.0</v>
      </c>
      <c r="E477" s="2">
        <v>7.1</v>
      </c>
      <c r="F477" s="2" t="s">
        <v>17</v>
      </c>
      <c r="H477" s="6"/>
    </row>
    <row r="478" ht="15.75" customHeight="1">
      <c r="A478" s="2" t="s">
        <v>614</v>
      </c>
      <c r="B478" s="2" t="s">
        <v>7</v>
      </c>
      <c r="C478" s="3">
        <v>43670.0</v>
      </c>
      <c r="D478" s="2">
        <v>114.0</v>
      </c>
      <c r="E478" s="2">
        <v>7.1</v>
      </c>
      <c r="F478" s="2" t="s">
        <v>17</v>
      </c>
      <c r="H478" s="6"/>
    </row>
    <row r="479" ht="15.75" customHeight="1">
      <c r="A479" s="2" t="s">
        <v>615</v>
      </c>
      <c r="B479" s="2" t="s">
        <v>33</v>
      </c>
      <c r="C479" s="3">
        <v>44218.0</v>
      </c>
      <c r="D479" s="2">
        <v>125.0</v>
      </c>
      <c r="E479" s="2">
        <v>7.1</v>
      </c>
      <c r="F479" s="2" t="s">
        <v>17</v>
      </c>
      <c r="H479" s="6"/>
    </row>
    <row r="480" ht="15.75" customHeight="1">
      <c r="A480" s="2" t="s">
        <v>616</v>
      </c>
      <c r="B480" s="2" t="s">
        <v>36</v>
      </c>
      <c r="C480" s="3">
        <v>43329.0</v>
      </c>
      <c r="D480" s="2">
        <v>99.0</v>
      </c>
      <c r="E480" s="2">
        <v>7.1</v>
      </c>
      <c r="F480" s="2" t="s">
        <v>17</v>
      </c>
      <c r="H480" s="6"/>
    </row>
    <row r="481" ht="15.75" customHeight="1">
      <c r="A481" s="2" t="s">
        <v>617</v>
      </c>
      <c r="B481" s="2" t="s">
        <v>7</v>
      </c>
      <c r="C481" s="3">
        <v>44104.0</v>
      </c>
      <c r="D481" s="2">
        <v>82.0</v>
      </c>
      <c r="E481" s="2">
        <v>7.2</v>
      </c>
      <c r="F481" s="2" t="s">
        <v>17</v>
      </c>
      <c r="H481" s="6"/>
    </row>
    <row r="482" ht="15.75" customHeight="1">
      <c r="A482" s="2" t="s">
        <v>618</v>
      </c>
      <c r="B482" s="2" t="s">
        <v>7</v>
      </c>
      <c r="C482" s="3">
        <v>42636.0</v>
      </c>
      <c r="D482" s="2">
        <v>98.0</v>
      </c>
      <c r="E482" s="2">
        <v>7.2</v>
      </c>
      <c r="F482" s="2" t="s">
        <v>17</v>
      </c>
      <c r="H482" s="6"/>
    </row>
    <row r="483" ht="15.75" customHeight="1">
      <c r="A483" s="2" t="s">
        <v>619</v>
      </c>
      <c r="B483" s="2" t="s">
        <v>33</v>
      </c>
      <c r="C483" s="3">
        <v>42993.0</v>
      </c>
      <c r="D483" s="2">
        <v>136.0</v>
      </c>
      <c r="E483" s="2">
        <v>7.2</v>
      </c>
      <c r="F483" s="2" t="s">
        <v>620</v>
      </c>
      <c r="H483" s="6"/>
    </row>
    <row r="484" ht="15.75" customHeight="1">
      <c r="A484" s="2" t="s">
        <v>621</v>
      </c>
      <c r="B484" s="2" t="s">
        <v>7</v>
      </c>
      <c r="C484" s="3">
        <v>43483.0</v>
      </c>
      <c r="D484" s="2">
        <v>97.0</v>
      </c>
      <c r="E484" s="2">
        <v>7.2</v>
      </c>
      <c r="F484" s="2" t="s">
        <v>17</v>
      </c>
      <c r="H484" s="6"/>
    </row>
    <row r="485" ht="15.75" customHeight="1">
      <c r="A485" s="2" t="s">
        <v>622</v>
      </c>
      <c r="B485" s="2" t="s">
        <v>7</v>
      </c>
      <c r="C485" s="3">
        <v>42671.0</v>
      </c>
      <c r="D485" s="2">
        <v>107.0</v>
      </c>
      <c r="E485" s="2">
        <v>7.2</v>
      </c>
      <c r="F485" s="2" t="s">
        <v>17</v>
      </c>
      <c r="H485" s="6"/>
    </row>
    <row r="486" ht="15.75" customHeight="1">
      <c r="A486" s="2" t="s">
        <v>623</v>
      </c>
      <c r="B486" s="2" t="s">
        <v>7</v>
      </c>
      <c r="C486" s="3">
        <v>43931.0</v>
      </c>
      <c r="D486" s="2">
        <v>92.0</v>
      </c>
      <c r="E486" s="2">
        <v>7.2</v>
      </c>
      <c r="F486" s="2" t="s">
        <v>17</v>
      </c>
      <c r="H486" s="6"/>
    </row>
    <row r="487" ht="15.75" customHeight="1">
      <c r="A487" s="2" t="s">
        <v>624</v>
      </c>
      <c r="B487" s="2" t="s">
        <v>7</v>
      </c>
      <c r="C487" s="3">
        <v>43167.0</v>
      </c>
      <c r="D487" s="2">
        <v>39.0</v>
      </c>
      <c r="E487" s="2">
        <v>7.2</v>
      </c>
      <c r="F487" s="2" t="s">
        <v>625</v>
      </c>
      <c r="H487" s="6"/>
    </row>
    <row r="488" ht="15.75" customHeight="1">
      <c r="A488" s="2" t="s">
        <v>626</v>
      </c>
      <c r="B488" s="2" t="s">
        <v>36</v>
      </c>
      <c r="C488" s="3">
        <v>43145.0</v>
      </c>
      <c r="D488" s="2">
        <v>133.0</v>
      </c>
      <c r="E488" s="2">
        <v>7.2</v>
      </c>
      <c r="F488" s="2" t="s">
        <v>20</v>
      </c>
      <c r="H488" s="6"/>
    </row>
    <row r="489" ht="15.75" customHeight="1">
      <c r="A489" s="2" t="s">
        <v>627</v>
      </c>
      <c r="B489" s="2" t="s">
        <v>628</v>
      </c>
      <c r="C489" s="3">
        <v>43518.0</v>
      </c>
      <c r="D489" s="2">
        <v>89.0</v>
      </c>
      <c r="E489" s="2">
        <v>7.2</v>
      </c>
      <c r="F489" s="2" t="s">
        <v>17</v>
      </c>
      <c r="H489" s="6"/>
    </row>
    <row r="490" ht="15.75" customHeight="1">
      <c r="A490" s="2" t="s">
        <v>629</v>
      </c>
      <c r="B490" s="2" t="s">
        <v>33</v>
      </c>
      <c r="C490" s="3">
        <v>43378.0</v>
      </c>
      <c r="D490" s="2">
        <v>124.0</v>
      </c>
      <c r="E490" s="2">
        <v>7.2</v>
      </c>
      <c r="F490" s="2" t="s">
        <v>17</v>
      </c>
      <c r="H490" s="6"/>
    </row>
    <row r="491" ht="15.75" customHeight="1">
      <c r="A491" s="2" t="s">
        <v>630</v>
      </c>
      <c r="B491" s="2" t="s">
        <v>631</v>
      </c>
      <c r="C491" s="3">
        <v>43756.0</v>
      </c>
      <c r="D491" s="2">
        <v>99.0</v>
      </c>
      <c r="E491" s="2">
        <v>7.2</v>
      </c>
      <c r="F491" s="2" t="s">
        <v>11</v>
      </c>
      <c r="H491" s="6"/>
    </row>
    <row r="492" ht="15.75" customHeight="1">
      <c r="A492" s="2" t="s">
        <v>632</v>
      </c>
      <c r="B492" s="2" t="s">
        <v>33</v>
      </c>
      <c r="C492" s="3">
        <v>43221.0</v>
      </c>
      <c r="D492" s="2">
        <v>101.0</v>
      </c>
      <c r="E492" s="2">
        <v>7.2</v>
      </c>
      <c r="F492" s="2" t="s">
        <v>633</v>
      </c>
      <c r="H492" s="6"/>
    </row>
    <row r="493" ht="15.75" customHeight="1">
      <c r="A493" s="2" t="s">
        <v>634</v>
      </c>
      <c r="B493" s="2" t="s">
        <v>183</v>
      </c>
      <c r="C493" s="3">
        <v>43483.0</v>
      </c>
      <c r="D493" s="2">
        <v>97.0</v>
      </c>
      <c r="E493" s="2">
        <v>7.2</v>
      </c>
      <c r="F493" s="2" t="s">
        <v>20</v>
      </c>
      <c r="H493" s="6"/>
    </row>
    <row r="494" ht="15.75" customHeight="1">
      <c r="A494" s="2" t="s">
        <v>635</v>
      </c>
      <c r="B494" s="2" t="s">
        <v>24</v>
      </c>
      <c r="C494" s="3">
        <v>44113.0</v>
      </c>
      <c r="D494" s="2">
        <v>124.0</v>
      </c>
      <c r="E494" s="2">
        <v>7.2</v>
      </c>
      <c r="F494" s="2" t="s">
        <v>17</v>
      </c>
      <c r="H494" s="6"/>
    </row>
    <row r="495" ht="15.75" customHeight="1">
      <c r="A495" s="2" t="s">
        <v>636</v>
      </c>
      <c r="B495" s="2" t="s">
        <v>33</v>
      </c>
      <c r="C495" s="3">
        <v>44316.0</v>
      </c>
      <c r="D495" s="2">
        <v>129.0</v>
      </c>
      <c r="E495" s="2">
        <v>7.2</v>
      </c>
      <c r="F495" s="2" t="s">
        <v>123</v>
      </c>
      <c r="H495" s="6"/>
    </row>
    <row r="496" ht="15.75" customHeight="1">
      <c r="A496" s="2" t="s">
        <v>637</v>
      </c>
      <c r="B496" s="2" t="s">
        <v>7</v>
      </c>
      <c r="C496" s="3">
        <v>43635.0</v>
      </c>
      <c r="D496" s="2">
        <v>121.0</v>
      </c>
      <c r="E496" s="2">
        <v>7.2</v>
      </c>
      <c r="F496" s="2" t="s">
        <v>69</v>
      </c>
      <c r="H496" s="6"/>
    </row>
    <row r="497" ht="15.75" customHeight="1">
      <c r="A497" s="2" t="s">
        <v>638</v>
      </c>
      <c r="B497" s="2" t="s">
        <v>639</v>
      </c>
      <c r="C497" s="3">
        <v>43770.0</v>
      </c>
      <c r="D497" s="2">
        <v>140.0</v>
      </c>
      <c r="E497" s="2">
        <v>7.2</v>
      </c>
      <c r="F497" s="2" t="s">
        <v>17</v>
      </c>
      <c r="H497" s="6"/>
    </row>
    <row r="498" ht="15.75" customHeight="1">
      <c r="A498" s="2" t="s">
        <v>640</v>
      </c>
      <c r="B498" s="2" t="s">
        <v>641</v>
      </c>
      <c r="C498" s="3">
        <v>43767.0</v>
      </c>
      <c r="D498" s="2">
        <v>13.0</v>
      </c>
      <c r="E498" s="2">
        <v>7.2</v>
      </c>
      <c r="F498" s="2" t="s">
        <v>17</v>
      </c>
      <c r="H498" s="6"/>
    </row>
    <row r="499" ht="15.75" customHeight="1">
      <c r="A499" s="2" t="s">
        <v>642</v>
      </c>
      <c r="B499" s="2" t="s">
        <v>385</v>
      </c>
      <c r="C499" s="3">
        <v>42650.0</v>
      </c>
      <c r="D499" s="2">
        <v>108.0</v>
      </c>
      <c r="E499" s="2">
        <v>7.2</v>
      </c>
      <c r="F499" s="2" t="s">
        <v>17</v>
      </c>
      <c r="H499" s="6"/>
    </row>
    <row r="500" ht="15.75" customHeight="1">
      <c r="A500" s="2" t="s">
        <v>643</v>
      </c>
      <c r="B500" s="2" t="s">
        <v>7</v>
      </c>
      <c r="C500" s="3">
        <v>43322.0</v>
      </c>
      <c r="D500" s="2">
        <v>11.0</v>
      </c>
      <c r="E500" s="2">
        <v>7.2</v>
      </c>
      <c r="F500" s="2" t="s">
        <v>17</v>
      </c>
      <c r="H500" s="6"/>
    </row>
    <row r="501" ht="15.75" customHeight="1">
      <c r="A501" s="2" t="s">
        <v>644</v>
      </c>
      <c r="B501" s="2" t="s">
        <v>247</v>
      </c>
      <c r="C501" s="3">
        <v>43763.0</v>
      </c>
      <c r="D501" s="2">
        <v>118.0</v>
      </c>
      <c r="E501" s="2">
        <v>7.3</v>
      </c>
      <c r="F501" s="2" t="s">
        <v>17</v>
      </c>
      <c r="H501" s="6"/>
    </row>
    <row r="502" ht="15.75" customHeight="1">
      <c r="A502" s="2" t="s">
        <v>645</v>
      </c>
      <c r="B502" s="2" t="s">
        <v>183</v>
      </c>
      <c r="C502" s="3">
        <v>43749.0</v>
      </c>
      <c r="D502" s="2">
        <v>121.0</v>
      </c>
      <c r="E502" s="2">
        <v>7.3</v>
      </c>
      <c r="F502" s="2" t="s">
        <v>17</v>
      </c>
      <c r="H502" s="6"/>
    </row>
    <row r="503" ht="15.75" customHeight="1">
      <c r="A503" s="2" t="s">
        <v>646</v>
      </c>
      <c r="B503" s="2" t="s">
        <v>7</v>
      </c>
      <c r="C503" s="3">
        <v>42626.0</v>
      </c>
      <c r="D503" s="2">
        <v>24.0</v>
      </c>
      <c r="E503" s="2">
        <v>7.3</v>
      </c>
      <c r="F503" s="2" t="s">
        <v>17</v>
      </c>
      <c r="H503" s="6"/>
    </row>
    <row r="504" ht="15.75" customHeight="1">
      <c r="A504" s="2" t="s">
        <v>647</v>
      </c>
      <c r="B504" s="2" t="s">
        <v>7</v>
      </c>
      <c r="C504" s="3">
        <v>44029.0</v>
      </c>
      <c r="D504" s="2">
        <v>100.0</v>
      </c>
      <c r="E504" s="2">
        <v>7.3</v>
      </c>
      <c r="F504" s="2" t="s">
        <v>17</v>
      </c>
      <c r="H504" s="6"/>
    </row>
    <row r="505" ht="15.75" customHeight="1">
      <c r="A505" s="2" t="s">
        <v>648</v>
      </c>
      <c r="B505" s="2" t="s">
        <v>7</v>
      </c>
      <c r="C505" s="3">
        <v>42867.0</v>
      </c>
      <c r="D505" s="2">
        <v>101.0</v>
      </c>
      <c r="E505" s="2">
        <v>7.3</v>
      </c>
      <c r="F505" s="2" t="s">
        <v>17</v>
      </c>
      <c r="H505" s="6"/>
    </row>
    <row r="506" ht="15.75" customHeight="1">
      <c r="A506" s="2" t="s">
        <v>649</v>
      </c>
      <c r="B506" s="2" t="s">
        <v>33</v>
      </c>
      <c r="C506" s="3">
        <v>43978.0</v>
      </c>
      <c r="D506" s="2">
        <v>105.0</v>
      </c>
      <c r="E506" s="2">
        <v>7.3</v>
      </c>
      <c r="F506" s="2" t="s">
        <v>11</v>
      </c>
      <c r="H506" s="6"/>
    </row>
    <row r="507" ht="15.75" customHeight="1">
      <c r="A507" s="2" t="s">
        <v>650</v>
      </c>
      <c r="B507" s="2" t="s">
        <v>7</v>
      </c>
      <c r="C507" s="3">
        <v>44020.0</v>
      </c>
      <c r="D507" s="2">
        <v>96.0</v>
      </c>
      <c r="E507" s="2">
        <v>7.3</v>
      </c>
      <c r="F507" s="2" t="s">
        <v>651</v>
      </c>
      <c r="H507" s="6"/>
    </row>
    <row r="508" ht="15.75" customHeight="1">
      <c r="A508" s="2" t="s">
        <v>652</v>
      </c>
      <c r="B508" s="2" t="s">
        <v>114</v>
      </c>
      <c r="C508" s="3">
        <v>44117.0</v>
      </c>
      <c r="D508" s="2">
        <v>47.0</v>
      </c>
      <c r="E508" s="2">
        <v>7.3</v>
      </c>
      <c r="F508" s="2" t="s">
        <v>17</v>
      </c>
      <c r="H508" s="6"/>
    </row>
    <row r="509" ht="15.75" customHeight="1">
      <c r="A509" s="2" t="s">
        <v>653</v>
      </c>
      <c r="B509" s="2" t="s">
        <v>654</v>
      </c>
      <c r="C509" s="3">
        <v>42914.0</v>
      </c>
      <c r="D509" s="2">
        <v>121.0</v>
      </c>
      <c r="E509" s="2">
        <v>7.3</v>
      </c>
      <c r="F509" s="2" t="s">
        <v>655</v>
      </c>
      <c r="H509" s="6"/>
    </row>
    <row r="510" ht="15.75" customHeight="1">
      <c r="A510" s="2" t="s">
        <v>656</v>
      </c>
      <c r="B510" s="2" t="s">
        <v>183</v>
      </c>
      <c r="C510" s="3">
        <v>43355.0</v>
      </c>
      <c r="D510" s="2">
        <v>100.0</v>
      </c>
      <c r="E510" s="2">
        <v>7.3</v>
      </c>
      <c r="F510" s="2" t="s">
        <v>14</v>
      </c>
      <c r="H510" s="6"/>
    </row>
    <row r="511" ht="15.75" customHeight="1">
      <c r="A511" s="2" t="s">
        <v>657</v>
      </c>
      <c r="B511" s="2" t="s">
        <v>10</v>
      </c>
      <c r="C511" s="3">
        <v>44043.0</v>
      </c>
      <c r="D511" s="2">
        <v>149.0</v>
      </c>
      <c r="E511" s="2">
        <v>7.3</v>
      </c>
      <c r="F511" s="2" t="s">
        <v>20</v>
      </c>
      <c r="H511" s="6"/>
    </row>
    <row r="512" ht="15.75" customHeight="1">
      <c r="A512" s="2" t="s">
        <v>658</v>
      </c>
      <c r="B512" s="2" t="s">
        <v>7</v>
      </c>
      <c r="C512" s="3">
        <v>43476.0</v>
      </c>
      <c r="D512" s="2">
        <v>64.0</v>
      </c>
      <c r="E512" s="2">
        <v>7.3</v>
      </c>
      <c r="F512" s="2" t="s">
        <v>63</v>
      </c>
      <c r="H512" s="6"/>
    </row>
    <row r="513" ht="15.75" customHeight="1">
      <c r="A513" s="2" t="s">
        <v>659</v>
      </c>
      <c r="B513" s="2" t="s">
        <v>7</v>
      </c>
      <c r="C513" s="3">
        <v>43504.0</v>
      </c>
      <c r="D513" s="2">
        <v>64.0</v>
      </c>
      <c r="E513" s="2">
        <v>7.3</v>
      </c>
      <c r="F513" s="2" t="s">
        <v>17</v>
      </c>
      <c r="H513" s="6"/>
    </row>
    <row r="514" ht="15.75" customHeight="1">
      <c r="A514" s="2" t="s">
        <v>660</v>
      </c>
      <c r="B514" s="2" t="s">
        <v>7</v>
      </c>
      <c r="C514" s="3">
        <v>44132.0</v>
      </c>
      <c r="D514" s="2">
        <v>114.0</v>
      </c>
      <c r="E514" s="2">
        <v>7.3</v>
      </c>
      <c r="F514" s="2" t="s">
        <v>661</v>
      </c>
      <c r="H514" s="6"/>
    </row>
    <row r="515" ht="15.75" customHeight="1">
      <c r="A515" s="2" t="s">
        <v>662</v>
      </c>
      <c r="B515" s="2" t="s">
        <v>443</v>
      </c>
      <c r="C515" s="3">
        <v>43898.0</v>
      </c>
      <c r="D515" s="2">
        <v>15.0</v>
      </c>
      <c r="E515" s="2">
        <v>7.3</v>
      </c>
      <c r="F515" s="2" t="s">
        <v>17</v>
      </c>
      <c r="H515" s="6"/>
    </row>
    <row r="516" ht="15.75" customHeight="1">
      <c r="A516" s="2" t="s">
        <v>663</v>
      </c>
      <c r="B516" s="2" t="s">
        <v>7</v>
      </c>
      <c r="C516" s="3">
        <v>42657.0</v>
      </c>
      <c r="D516" s="2">
        <v>79.0</v>
      </c>
      <c r="E516" s="2">
        <v>7.3</v>
      </c>
      <c r="F516" s="2" t="s">
        <v>526</v>
      </c>
      <c r="H516" s="6"/>
    </row>
    <row r="517" ht="15.75" customHeight="1">
      <c r="A517" s="2" t="s">
        <v>664</v>
      </c>
      <c r="B517" s="2" t="s">
        <v>7</v>
      </c>
      <c r="C517" s="3">
        <v>42489.0</v>
      </c>
      <c r="D517" s="2">
        <v>90.0</v>
      </c>
      <c r="E517" s="2">
        <v>7.3</v>
      </c>
      <c r="F517" s="2" t="s">
        <v>665</v>
      </c>
      <c r="H517" s="6"/>
    </row>
    <row r="518" ht="15.75" customHeight="1">
      <c r="A518" s="2" t="s">
        <v>666</v>
      </c>
      <c r="B518" s="2" t="s">
        <v>92</v>
      </c>
      <c r="C518" s="3">
        <v>43420.0</v>
      </c>
      <c r="D518" s="2">
        <v>132.0</v>
      </c>
      <c r="E518" s="2">
        <v>7.3</v>
      </c>
      <c r="F518" s="2" t="s">
        <v>17</v>
      </c>
      <c r="H518" s="6"/>
    </row>
    <row r="519" ht="15.75" customHeight="1">
      <c r="A519" s="2" t="s">
        <v>667</v>
      </c>
      <c r="B519" s="2" t="s">
        <v>7</v>
      </c>
      <c r="C519" s="3">
        <v>43014.0</v>
      </c>
      <c r="D519" s="2">
        <v>105.0</v>
      </c>
      <c r="E519" s="2">
        <v>7.3</v>
      </c>
      <c r="F519" s="2" t="s">
        <v>17</v>
      </c>
      <c r="H519" s="6"/>
    </row>
    <row r="520" ht="15.75" customHeight="1">
      <c r="A520" s="2" t="s">
        <v>668</v>
      </c>
      <c r="B520" s="2" t="s">
        <v>139</v>
      </c>
      <c r="C520" s="3">
        <v>42545.0</v>
      </c>
      <c r="D520" s="2">
        <v>97.0</v>
      </c>
      <c r="E520" s="2">
        <v>7.3</v>
      </c>
      <c r="F520" s="2" t="s">
        <v>17</v>
      </c>
      <c r="H520" s="6"/>
    </row>
    <row r="521" ht="15.75" customHeight="1">
      <c r="A521" s="2" t="s">
        <v>669</v>
      </c>
      <c r="B521" s="2" t="s">
        <v>7</v>
      </c>
      <c r="C521" s="3">
        <v>42146.0</v>
      </c>
      <c r="D521" s="2">
        <v>83.0</v>
      </c>
      <c r="E521" s="2">
        <v>7.3</v>
      </c>
      <c r="F521" s="2" t="s">
        <v>17</v>
      </c>
      <c r="H521" s="6"/>
    </row>
    <row r="522" ht="15.75" customHeight="1">
      <c r="A522" s="2" t="s">
        <v>670</v>
      </c>
      <c r="B522" s="2" t="s">
        <v>7</v>
      </c>
      <c r="C522" s="3">
        <v>43698.0</v>
      </c>
      <c r="D522" s="2">
        <v>110.0</v>
      </c>
      <c r="E522" s="2">
        <v>7.4</v>
      </c>
      <c r="F522" s="2" t="s">
        <v>17</v>
      </c>
      <c r="H522" s="6"/>
    </row>
    <row r="523" ht="15.75" customHeight="1">
      <c r="A523" s="2" t="s">
        <v>671</v>
      </c>
      <c r="B523" s="2" t="s">
        <v>7</v>
      </c>
      <c r="C523" s="3">
        <v>43770.0</v>
      </c>
      <c r="D523" s="2">
        <v>39.0</v>
      </c>
      <c r="E523" s="2">
        <v>7.4</v>
      </c>
      <c r="F523" s="2" t="s">
        <v>17</v>
      </c>
      <c r="H523" s="6"/>
    </row>
    <row r="524" ht="15.75" customHeight="1">
      <c r="A524" s="2" t="s">
        <v>672</v>
      </c>
      <c r="B524" s="2" t="s">
        <v>7</v>
      </c>
      <c r="C524" s="3">
        <v>43007.0</v>
      </c>
      <c r="D524" s="2">
        <v>40.0</v>
      </c>
      <c r="E524" s="2">
        <v>7.4</v>
      </c>
      <c r="F524" s="2" t="s">
        <v>17</v>
      </c>
      <c r="H524" s="6"/>
    </row>
    <row r="525" ht="15.75" customHeight="1">
      <c r="A525" s="2" t="s">
        <v>673</v>
      </c>
      <c r="B525" s="2" t="s">
        <v>7</v>
      </c>
      <c r="C525" s="3">
        <v>43861.0</v>
      </c>
      <c r="D525" s="2">
        <v>85.0</v>
      </c>
      <c r="E525" s="2">
        <v>7.4</v>
      </c>
      <c r="F525" s="2" t="s">
        <v>17</v>
      </c>
      <c r="H525" s="6"/>
    </row>
    <row r="526" ht="15.75" customHeight="1">
      <c r="A526" s="2" t="s">
        <v>674</v>
      </c>
      <c r="B526" s="2" t="s">
        <v>7</v>
      </c>
      <c r="C526" s="3">
        <v>43508.0</v>
      </c>
      <c r="D526" s="2">
        <v>26.0</v>
      </c>
      <c r="E526" s="2">
        <v>7.4</v>
      </c>
      <c r="F526" s="2" t="s">
        <v>625</v>
      </c>
      <c r="H526" s="6"/>
    </row>
    <row r="527" ht="15.75" customHeight="1">
      <c r="A527" s="2" t="s">
        <v>675</v>
      </c>
      <c r="B527" s="2" t="s">
        <v>403</v>
      </c>
      <c r="C527" s="3">
        <v>44160.0</v>
      </c>
      <c r="D527" s="2">
        <v>87.0</v>
      </c>
      <c r="E527" s="2">
        <v>7.4</v>
      </c>
      <c r="F527" s="2" t="s">
        <v>17</v>
      </c>
      <c r="H527" s="6"/>
    </row>
    <row r="528" ht="15.75" customHeight="1">
      <c r="A528" s="2" t="s">
        <v>676</v>
      </c>
      <c r="B528" s="2" t="s">
        <v>7</v>
      </c>
      <c r="C528" s="3">
        <v>43399.0</v>
      </c>
      <c r="D528" s="2">
        <v>97.0</v>
      </c>
      <c r="E528" s="2">
        <v>7.4</v>
      </c>
      <c r="F528" s="2" t="s">
        <v>17</v>
      </c>
      <c r="H528" s="6"/>
    </row>
    <row r="529" ht="15.75" customHeight="1">
      <c r="A529" s="2" t="s">
        <v>677</v>
      </c>
      <c r="B529" s="2" t="s">
        <v>7</v>
      </c>
      <c r="C529" s="3">
        <v>43623.0</v>
      </c>
      <c r="D529" s="2">
        <v>118.0</v>
      </c>
      <c r="E529" s="2">
        <v>7.4</v>
      </c>
      <c r="F529" s="2" t="s">
        <v>17</v>
      </c>
      <c r="H529" s="6"/>
    </row>
    <row r="530" ht="15.75" customHeight="1">
      <c r="A530" s="2" t="s">
        <v>678</v>
      </c>
      <c r="B530" s="2" t="s">
        <v>117</v>
      </c>
      <c r="C530" s="3">
        <v>43796.0</v>
      </c>
      <c r="D530" s="2">
        <v>23.0</v>
      </c>
      <c r="E530" s="2">
        <v>7.4</v>
      </c>
      <c r="F530" s="2" t="s">
        <v>17</v>
      </c>
      <c r="H530" s="6"/>
    </row>
    <row r="531" ht="15.75" customHeight="1">
      <c r="A531" s="2" t="s">
        <v>679</v>
      </c>
      <c r="B531" s="2" t="s">
        <v>7</v>
      </c>
      <c r="C531" s="3">
        <v>44041.0</v>
      </c>
      <c r="D531" s="2">
        <v>40.0</v>
      </c>
      <c r="E531" s="2">
        <v>7.4</v>
      </c>
      <c r="F531" s="2" t="s">
        <v>17</v>
      </c>
      <c r="H531" s="6"/>
    </row>
    <row r="532" ht="15.75" customHeight="1">
      <c r="A532" s="2" t="s">
        <v>680</v>
      </c>
      <c r="B532" s="2" t="s">
        <v>7</v>
      </c>
      <c r="C532" s="3">
        <v>43406.0</v>
      </c>
      <c r="D532" s="2">
        <v>98.0</v>
      </c>
      <c r="E532" s="2">
        <v>7.4</v>
      </c>
      <c r="F532" s="2" t="s">
        <v>17</v>
      </c>
      <c r="H532" s="6"/>
    </row>
    <row r="533" ht="15.75" customHeight="1">
      <c r="A533" s="2" t="s">
        <v>681</v>
      </c>
      <c r="B533" s="2" t="s">
        <v>7</v>
      </c>
      <c r="C533" s="3">
        <v>42202.0</v>
      </c>
      <c r="D533" s="2">
        <v>80.0</v>
      </c>
      <c r="E533" s="2">
        <v>7.4</v>
      </c>
      <c r="F533" s="2" t="s">
        <v>17</v>
      </c>
      <c r="H533" s="6"/>
    </row>
    <row r="534" ht="15.75" customHeight="1">
      <c r="A534" s="2" t="s">
        <v>682</v>
      </c>
      <c r="B534" s="2" t="s">
        <v>403</v>
      </c>
      <c r="C534" s="3">
        <v>43061.0</v>
      </c>
      <c r="D534" s="2">
        <v>108.0</v>
      </c>
      <c r="E534" s="2">
        <v>7.5</v>
      </c>
      <c r="F534" s="2" t="s">
        <v>17</v>
      </c>
      <c r="H534" s="6"/>
    </row>
    <row r="535" ht="15.75" customHeight="1">
      <c r="A535" s="2" t="s">
        <v>683</v>
      </c>
      <c r="B535" s="2" t="s">
        <v>7</v>
      </c>
      <c r="C535" s="3">
        <v>44118.0</v>
      </c>
      <c r="D535" s="2">
        <v>79.0</v>
      </c>
      <c r="E535" s="2">
        <v>7.5</v>
      </c>
      <c r="F535" s="2" t="s">
        <v>34</v>
      </c>
      <c r="H535" s="6"/>
    </row>
    <row r="536" ht="15.75" customHeight="1">
      <c r="A536" s="2" t="s">
        <v>684</v>
      </c>
      <c r="B536" s="2" t="s">
        <v>7</v>
      </c>
      <c r="C536" s="3">
        <v>43350.0</v>
      </c>
      <c r="D536" s="2">
        <v>74.0</v>
      </c>
      <c r="E536" s="2">
        <v>7.5</v>
      </c>
      <c r="F536" s="2" t="s">
        <v>17</v>
      </c>
      <c r="H536" s="6"/>
    </row>
    <row r="537" ht="15.75" customHeight="1">
      <c r="A537" s="2" t="s">
        <v>685</v>
      </c>
      <c r="B537" s="2" t="s">
        <v>7</v>
      </c>
      <c r="C537" s="3">
        <v>44106.0</v>
      </c>
      <c r="D537" s="2">
        <v>90.0</v>
      </c>
      <c r="E537" s="2">
        <v>7.5</v>
      </c>
      <c r="F537" s="2" t="s">
        <v>17</v>
      </c>
      <c r="H537" s="6"/>
    </row>
    <row r="538" ht="15.75" customHeight="1">
      <c r="A538" s="2" t="s">
        <v>686</v>
      </c>
      <c r="B538" s="2" t="s">
        <v>7</v>
      </c>
      <c r="C538" s="3">
        <v>43572.0</v>
      </c>
      <c r="D538" s="2">
        <v>137.0</v>
      </c>
      <c r="E538" s="2">
        <v>7.5</v>
      </c>
      <c r="F538" s="2" t="s">
        <v>17</v>
      </c>
      <c r="H538" s="6"/>
    </row>
    <row r="539" ht="15.75" customHeight="1">
      <c r="A539" s="2" t="s">
        <v>687</v>
      </c>
      <c r="B539" s="2" t="s">
        <v>688</v>
      </c>
      <c r="C539" s="3">
        <v>43693.0</v>
      </c>
      <c r="D539" s="2">
        <v>71.0</v>
      </c>
      <c r="E539" s="2">
        <v>7.5</v>
      </c>
      <c r="F539" s="2" t="s">
        <v>17</v>
      </c>
      <c r="H539" s="6"/>
    </row>
    <row r="540" ht="15.75" customHeight="1">
      <c r="A540" s="2" t="s">
        <v>689</v>
      </c>
      <c r="B540" s="2" t="s">
        <v>7</v>
      </c>
      <c r="C540" s="7">
        <v>43035.0</v>
      </c>
      <c r="D540" s="2">
        <v>98.0</v>
      </c>
      <c r="E540" s="2">
        <v>7.5</v>
      </c>
      <c r="F540" s="2" t="s">
        <v>17</v>
      </c>
      <c r="H540" s="6"/>
    </row>
    <row r="541" ht="15.75" customHeight="1">
      <c r="A541" s="2" t="s">
        <v>690</v>
      </c>
      <c r="B541" s="2" t="s">
        <v>136</v>
      </c>
      <c r="C541" s="3">
        <v>43823.0</v>
      </c>
      <c r="D541" s="2">
        <v>70.0</v>
      </c>
      <c r="E541" s="2">
        <v>7.5</v>
      </c>
      <c r="F541" s="2" t="s">
        <v>17</v>
      </c>
      <c r="H541" s="6"/>
    </row>
    <row r="542" ht="15.75" customHeight="1">
      <c r="A542" s="2" t="s">
        <v>691</v>
      </c>
      <c r="B542" s="2" t="s">
        <v>7</v>
      </c>
      <c r="C542" s="3">
        <v>43356.0</v>
      </c>
      <c r="D542" s="2">
        <v>99.0</v>
      </c>
      <c r="E542" s="2">
        <v>7.5</v>
      </c>
      <c r="F542" s="2" t="s">
        <v>17</v>
      </c>
      <c r="H542" s="6"/>
    </row>
    <row r="543" ht="15.75" customHeight="1">
      <c r="A543" s="2" t="s">
        <v>692</v>
      </c>
      <c r="B543" s="2" t="s">
        <v>7</v>
      </c>
      <c r="C543" s="7">
        <v>42629.0</v>
      </c>
      <c r="D543" s="2">
        <v>40.0</v>
      </c>
      <c r="E543" s="2">
        <v>7.5</v>
      </c>
      <c r="F543" s="2" t="s">
        <v>17</v>
      </c>
      <c r="H543" s="6"/>
    </row>
    <row r="544" ht="15.75" customHeight="1">
      <c r="A544" s="2" t="s">
        <v>693</v>
      </c>
      <c r="B544" s="2" t="s">
        <v>7</v>
      </c>
      <c r="C544" s="3">
        <v>44006.0</v>
      </c>
      <c r="D544" s="2">
        <v>104.0</v>
      </c>
      <c r="E544" s="2">
        <v>7.6</v>
      </c>
      <c r="F544" s="2" t="s">
        <v>17</v>
      </c>
      <c r="H544" s="6"/>
    </row>
    <row r="545" ht="15.75" customHeight="1">
      <c r="A545" s="2" t="s">
        <v>694</v>
      </c>
      <c r="B545" s="2" t="s">
        <v>695</v>
      </c>
      <c r="C545" s="3">
        <v>44147.0</v>
      </c>
      <c r="D545" s="2">
        <v>149.0</v>
      </c>
      <c r="E545" s="2">
        <v>7.6</v>
      </c>
      <c r="F545" s="2" t="s">
        <v>20</v>
      </c>
      <c r="H545" s="6"/>
    </row>
    <row r="546" ht="15.75" customHeight="1">
      <c r="A546" s="2" t="s">
        <v>696</v>
      </c>
      <c r="B546" s="2" t="s">
        <v>7</v>
      </c>
      <c r="C546" s="3">
        <v>43364.0</v>
      </c>
      <c r="D546" s="2">
        <v>124.0</v>
      </c>
      <c r="E546" s="2">
        <v>7.6</v>
      </c>
      <c r="F546" s="2" t="s">
        <v>17</v>
      </c>
      <c r="H546" s="6"/>
    </row>
    <row r="547" ht="15.75" customHeight="1">
      <c r="A547" s="2" t="s">
        <v>697</v>
      </c>
      <c r="B547" s="2" t="s">
        <v>7</v>
      </c>
      <c r="C547" s="3">
        <v>43628.0</v>
      </c>
      <c r="D547" s="2">
        <v>144.0</v>
      </c>
      <c r="E547" s="2">
        <v>7.6</v>
      </c>
      <c r="F547" s="2" t="s">
        <v>17</v>
      </c>
      <c r="H547" s="6"/>
    </row>
    <row r="548" ht="15.75" customHeight="1">
      <c r="A548" s="2" t="s">
        <v>698</v>
      </c>
      <c r="B548" s="2" t="s">
        <v>7</v>
      </c>
      <c r="C548" s="3">
        <v>43756.0</v>
      </c>
      <c r="D548" s="2">
        <v>85.0</v>
      </c>
      <c r="E548" s="2">
        <v>7.6</v>
      </c>
      <c r="F548" s="2" t="s">
        <v>17</v>
      </c>
      <c r="H548" s="6"/>
    </row>
    <row r="549" ht="15.75" customHeight="1">
      <c r="A549" s="2" t="s">
        <v>699</v>
      </c>
      <c r="B549" s="2" t="s">
        <v>7</v>
      </c>
      <c r="C549" s="3">
        <v>43308.0</v>
      </c>
      <c r="D549" s="2">
        <v>100.0</v>
      </c>
      <c r="E549" s="2">
        <v>7.6</v>
      </c>
      <c r="F549" s="2" t="s">
        <v>17</v>
      </c>
      <c r="H549" s="6"/>
    </row>
    <row r="550" ht="15.75" customHeight="1">
      <c r="A550" s="2" t="s">
        <v>700</v>
      </c>
      <c r="B550" s="2" t="s">
        <v>7</v>
      </c>
      <c r="C550" s="3">
        <v>44083.0</v>
      </c>
      <c r="D550" s="2">
        <v>94.0</v>
      </c>
      <c r="E550" s="2">
        <v>7.6</v>
      </c>
      <c r="F550" s="2" t="s">
        <v>17</v>
      </c>
      <c r="H550" s="6"/>
    </row>
    <row r="551" ht="15.75" customHeight="1">
      <c r="A551" s="2" t="s">
        <v>701</v>
      </c>
      <c r="B551" s="2" t="s">
        <v>33</v>
      </c>
      <c r="C551" s="3">
        <v>43819.0</v>
      </c>
      <c r="D551" s="2">
        <v>125.0</v>
      </c>
      <c r="E551" s="2">
        <v>7.6</v>
      </c>
      <c r="F551" s="2" t="s">
        <v>17</v>
      </c>
      <c r="H551" s="6"/>
    </row>
    <row r="552" ht="15.75" customHeight="1">
      <c r="A552" s="2" t="s">
        <v>702</v>
      </c>
      <c r="B552" s="2" t="s">
        <v>7</v>
      </c>
      <c r="C552" s="3">
        <v>42181.0</v>
      </c>
      <c r="D552" s="2">
        <v>84.0</v>
      </c>
      <c r="E552" s="2">
        <v>7.6</v>
      </c>
      <c r="F552" s="2" t="s">
        <v>17</v>
      </c>
      <c r="H552" s="6"/>
    </row>
    <row r="553" ht="15.75" customHeight="1">
      <c r="A553" s="2" t="s">
        <v>703</v>
      </c>
      <c r="B553" s="2" t="s">
        <v>33</v>
      </c>
      <c r="C553" s="3">
        <v>43882.0</v>
      </c>
      <c r="D553" s="2">
        <v>117.0</v>
      </c>
      <c r="E553" s="2">
        <v>7.6</v>
      </c>
      <c r="F553" s="2" t="s">
        <v>20</v>
      </c>
      <c r="H553" s="6"/>
    </row>
    <row r="554" ht="15.75" customHeight="1">
      <c r="A554" s="2" t="s">
        <v>704</v>
      </c>
      <c r="B554" s="2" t="s">
        <v>705</v>
      </c>
      <c r="C554" s="3">
        <v>43643.0</v>
      </c>
      <c r="D554" s="2">
        <v>15.0</v>
      </c>
      <c r="E554" s="2">
        <v>7.7</v>
      </c>
      <c r="F554" s="2" t="s">
        <v>17</v>
      </c>
      <c r="H554" s="6"/>
    </row>
    <row r="555" ht="15.75" customHeight="1">
      <c r="A555" s="2" t="s">
        <v>706</v>
      </c>
      <c r="B555" s="2" t="s">
        <v>447</v>
      </c>
      <c r="C555" s="3">
        <v>42293.0</v>
      </c>
      <c r="D555" s="2">
        <v>136.0</v>
      </c>
      <c r="E555" s="2">
        <v>7.7</v>
      </c>
      <c r="F555" s="2" t="s">
        <v>707</v>
      </c>
      <c r="H555" s="6"/>
    </row>
    <row r="556" ht="15.75" customHeight="1">
      <c r="A556" s="2" t="s">
        <v>708</v>
      </c>
      <c r="B556" s="2" t="s">
        <v>7</v>
      </c>
      <c r="C556" s="3">
        <v>43574.0</v>
      </c>
      <c r="D556" s="2">
        <v>76.0</v>
      </c>
      <c r="E556" s="2">
        <v>7.7</v>
      </c>
      <c r="F556" s="2" t="s">
        <v>17</v>
      </c>
      <c r="H556" s="6"/>
    </row>
    <row r="557" ht="15.75" customHeight="1">
      <c r="A557" s="2" t="s">
        <v>709</v>
      </c>
      <c r="B557" s="2" t="s">
        <v>7</v>
      </c>
      <c r="C557" s="3">
        <v>43915.0</v>
      </c>
      <c r="D557" s="2">
        <v>108.0</v>
      </c>
      <c r="E557" s="2">
        <v>7.7</v>
      </c>
      <c r="F557" s="2" t="s">
        <v>17</v>
      </c>
      <c r="H557" s="6"/>
    </row>
    <row r="558" ht="15.75" customHeight="1">
      <c r="A558" s="2" t="s">
        <v>710</v>
      </c>
      <c r="B558" s="2" t="s">
        <v>7</v>
      </c>
      <c r="C558" s="3">
        <v>43056.0</v>
      </c>
      <c r="D558" s="2">
        <v>94.0</v>
      </c>
      <c r="E558" s="2">
        <v>7.7</v>
      </c>
      <c r="F558" s="2" t="s">
        <v>17</v>
      </c>
      <c r="H558" s="6"/>
    </row>
    <row r="559" ht="15.75" customHeight="1">
      <c r="A559" s="2" t="s">
        <v>711</v>
      </c>
      <c r="B559" s="2" t="s">
        <v>403</v>
      </c>
      <c r="C559" s="3">
        <v>42655.0</v>
      </c>
      <c r="D559" s="2">
        <v>90.0</v>
      </c>
      <c r="E559" s="2">
        <v>7.7</v>
      </c>
      <c r="F559" s="2" t="s">
        <v>17</v>
      </c>
      <c r="H559" s="6"/>
    </row>
    <row r="560" ht="15.75" customHeight="1">
      <c r="A560" s="2" t="s">
        <v>712</v>
      </c>
      <c r="B560" s="2" t="s">
        <v>641</v>
      </c>
      <c r="C560" s="3">
        <v>43872.0</v>
      </c>
      <c r="D560" s="2">
        <v>72.0</v>
      </c>
      <c r="E560" s="2">
        <v>7.7</v>
      </c>
      <c r="F560" s="2" t="s">
        <v>11</v>
      </c>
      <c r="H560" s="6"/>
    </row>
    <row r="561" ht="15.75" customHeight="1">
      <c r="A561" s="2" t="s">
        <v>713</v>
      </c>
      <c r="B561" s="2" t="s">
        <v>33</v>
      </c>
      <c r="C561" s="3">
        <v>43448.0</v>
      </c>
      <c r="D561" s="2">
        <v>135.0</v>
      </c>
      <c r="E561" s="2">
        <v>7.7</v>
      </c>
      <c r="F561" s="2" t="s">
        <v>11</v>
      </c>
      <c r="H561" s="6"/>
    </row>
    <row r="562" ht="15.75" customHeight="1">
      <c r="A562" s="2" t="s">
        <v>714</v>
      </c>
      <c r="B562" s="2" t="s">
        <v>443</v>
      </c>
      <c r="C562" s="3">
        <v>44155.0</v>
      </c>
      <c r="D562" s="2">
        <v>12.0</v>
      </c>
      <c r="E562" s="2">
        <v>7.8</v>
      </c>
      <c r="F562" s="2" t="s">
        <v>17</v>
      </c>
      <c r="H562" s="6"/>
    </row>
    <row r="563" ht="15.75" customHeight="1">
      <c r="A563" s="2" t="s">
        <v>715</v>
      </c>
      <c r="B563" s="2" t="s">
        <v>183</v>
      </c>
      <c r="C563" s="3">
        <v>43796.0</v>
      </c>
      <c r="D563" s="2">
        <v>209.0</v>
      </c>
      <c r="E563" s="2">
        <v>7.8</v>
      </c>
      <c r="F563" s="2" t="s">
        <v>17</v>
      </c>
      <c r="H563" s="6"/>
    </row>
    <row r="564" ht="15.75" customHeight="1">
      <c r="A564" s="2" t="s">
        <v>716</v>
      </c>
      <c r="B564" s="2" t="s">
        <v>33</v>
      </c>
      <c r="C564" s="3">
        <v>44120.0</v>
      </c>
      <c r="D564" s="2">
        <v>130.0</v>
      </c>
      <c r="E564" s="2">
        <v>7.8</v>
      </c>
      <c r="F564" s="2" t="s">
        <v>17</v>
      </c>
      <c r="H564" s="6"/>
    </row>
    <row r="565" ht="15.75" customHeight="1">
      <c r="A565" s="2" t="s">
        <v>717</v>
      </c>
      <c r="B565" s="2" t="s">
        <v>7</v>
      </c>
      <c r="C565" s="3">
        <v>43950.0</v>
      </c>
      <c r="D565" s="2">
        <v>82.0</v>
      </c>
      <c r="E565" s="2">
        <v>7.9</v>
      </c>
      <c r="F565" s="2" t="s">
        <v>17</v>
      </c>
      <c r="H565" s="6"/>
    </row>
    <row r="566" ht="15.75" customHeight="1">
      <c r="A566" s="2" t="s">
        <v>718</v>
      </c>
      <c r="B566" s="2" t="s">
        <v>7</v>
      </c>
      <c r="C566" s="3">
        <v>42951.0</v>
      </c>
      <c r="D566" s="2">
        <v>120.0</v>
      </c>
      <c r="E566" s="2">
        <v>7.9</v>
      </c>
      <c r="F566" s="2" t="s">
        <v>17</v>
      </c>
      <c r="H566" s="6"/>
    </row>
    <row r="567" ht="15.75" customHeight="1">
      <c r="A567" s="2" t="s">
        <v>719</v>
      </c>
      <c r="B567" s="2" t="s">
        <v>33</v>
      </c>
      <c r="C567" s="3">
        <v>43805.0</v>
      </c>
      <c r="D567" s="2">
        <v>136.0</v>
      </c>
      <c r="E567" s="2">
        <v>7.9</v>
      </c>
      <c r="F567" s="2" t="s">
        <v>17</v>
      </c>
      <c r="H567" s="6"/>
    </row>
    <row r="568" ht="15.75" customHeight="1">
      <c r="A568" s="2" t="s">
        <v>720</v>
      </c>
      <c r="B568" s="2" t="s">
        <v>7</v>
      </c>
      <c r="C568" s="3">
        <v>42678.0</v>
      </c>
      <c r="D568" s="2">
        <v>112.0</v>
      </c>
      <c r="E568" s="2">
        <v>7.9</v>
      </c>
      <c r="F568" s="2" t="s">
        <v>17</v>
      </c>
      <c r="H568" s="6"/>
    </row>
    <row r="569" ht="15.75" customHeight="1">
      <c r="A569" s="2" t="s">
        <v>721</v>
      </c>
      <c r="B569" s="2" t="s">
        <v>7</v>
      </c>
      <c r="C569" s="3">
        <v>43455.0</v>
      </c>
      <c r="D569" s="2">
        <v>105.0</v>
      </c>
      <c r="E569" s="2">
        <v>8.0</v>
      </c>
      <c r="F569" s="2" t="s">
        <v>17</v>
      </c>
      <c r="H569" s="6"/>
    </row>
    <row r="570" ht="15.75" customHeight="1">
      <c r="A570" s="2" t="s">
        <v>722</v>
      </c>
      <c r="B570" s="2" t="s">
        <v>7</v>
      </c>
      <c r="C570" s="3">
        <v>42930.0</v>
      </c>
      <c r="D570" s="2">
        <v>89.0</v>
      </c>
      <c r="E570" s="2">
        <v>8.1</v>
      </c>
      <c r="F570" s="2" t="s">
        <v>17</v>
      </c>
      <c r="H570" s="6"/>
    </row>
    <row r="571" ht="15.75" customHeight="1">
      <c r="A571" s="2" t="s">
        <v>723</v>
      </c>
      <c r="B571" s="2" t="s">
        <v>7</v>
      </c>
      <c r="C571" s="3">
        <v>44081.0</v>
      </c>
      <c r="D571" s="2">
        <v>85.0</v>
      </c>
      <c r="E571" s="2">
        <v>8.1</v>
      </c>
      <c r="F571" s="2" t="s">
        <v>17</v>
      </c>
      <c r="H571" s="6"/>
    </row>
    <row r="572" ht="15.75" customHeight="1">
      <c r="A572" s="2" t="s">
        <v>724</v>
      </c>
      <c r="B572" s="2" t="s">
        <v>7</v>
      </c>
      <c r="C572" s="3">
        <v>44069.0</v>
      </c>
      <c r="D572" s="2">
        <v>106.0</v>
      </c>
      <c r="E572" s="2">
        <v>8.1</v>
      </c>
      <c r="F572" s="2" t="s">
        <v>17</v>
      </c>
      <c r="H572" s="6"/>
    </row>
    <row r="573" ht="15.75" customHeight="1">
      <c r="A573" s="2" t="s">
        <v>725</v>
      </c>
      <c r="B573" s="2" t="s">
        <v>7</v>
      </c>
      <c r="C573" s="3">
        <v>42650.0</v>
      </c>
      <c r="D573" s="2">
        <v>100.0</v>
      </c>
      <c r="E573" s="2">
        <v>8.2</v>
      </c>
      <c r="F573" s="2" t="s">
        <v>17</v>
      </c>
      <c r="H573" s="6"/>
    </row>
    <row r="574" ht="15.75" customHeight="1">
      <c r="A574" s="2" t="s">
        <v>726</v>
      </c>
      <c r="B574" s="2" t="s">
        <v>7</v>
      </c>
      <c r="C574" s="3">
        <v>44001.0</v>
      </c>
      <c r="D574" s="2">
        <v>107.0</v>
      </c>
      <c r="E574" s="2">
        <v>8.2</v>
      </c>
      <c r="F574" s="2" t="s">
        <v>17</v>
      </c>
      <c r="H574" s="6"/>
    </row>
    <row r="575" ht="15.75" customHeight="1">
      <c r="A575" s="2" t="s">
        <v>727</v>
      </c>
      <c r="B575" s="2" t="s">
        <v>728</v>
      </c>
      <c r="C575" s="3">
        <v>43784.0</v>
      </c>
      <c r="D575" s="2">
        <v>97.0</v>
      </c>
      <c r="E575" s="2">
        <v>8.2</v>
      </c>
      <c r="F575" s="2" t="s">
        <v>17</v>
      </c>
      <c r="H575" s="6"/>
    </row>
    <row r="576" ht="15.75" customHeight="1">
      <c r="A576" s="2" t="s">
        <v>729</v>
      </c>
      <c r="B576" s="2" t="s">
        <v>7</v>
      </c>
      <c r="C576" s="3">
        <v>44279.0</v>
      </c>
      <c r="D576" s="2">
        <v>89.0</v>
      </c>
      <c r="E576" s="2">
        <v>8.2</v>
      </c>
      <c r="F576" s="2" t="s">
        <v>17</v>
      </c>
      <c r="H576" s="6"/>
    </row>
    <row r="577" ht="15.75" customHeight="1">
      <c r="A577" s="2" t="s">
        <v>730</v>
      </c>
      <c r="B577" s="2" t="s">
        <v>7</v>
      </c>
      <c r="C577" s="3">
        <v>44118.0</v>
      </c>
      <c r="D577" s="2">
        <v>109.0</v>
      </c>
      <c r="E577" s="2">
        <v>8.2</v>
      </c>
      <c r="F577" s="2" t="s">
        <v>11</v>
      </c>
      <c r="H577" s="6"/>
    </row>
    <row r="578" ht="15.75" customHeight="1">
      <c r="A578" s="2" t="s">
        <v>731</v>
      </c>
      <c r="B578" s="2" t="s">
        <v>7</v>
      </c>
      <c r="C578" s="3">
        <v>43063.0</v>
      </c>
      <c r="D578" s="2">
        <v>114.0</v>
      </c>
      <c r="E578" s="2">
        <v>8.3</v>
      </c>
      <c r="F578" s="2" t="s">
        <v>17</v>
      </c>
      <c r="H578" s="6"/>
    </row>
    <row r="579" ht="15.75" customHeight="1">
      <c r="A579" s="2" t="s">
        <v>732</v>
      </c>
      <c r="B579" s="2" t="s">
        <v>7</v>
      </c>
      <c r="C579" s="3">
        <v>43761.0</v>
      </c>
      <c r="D579" s="2">
        <v>51.0</v>
      </c>
      <c r="E579" s="2">
        <v>8.3</v>
      </c>
      <c r="F579" s="2" t="s">
        <v>17</v>
      </c>
      <c r="H579" s="6"/>
    </row>
    <row r="580" ht="15.75" customHeight="1">
      <c r="A580" s="2" t="s">
        <v>733</v>
      </c>
      <c r="B580" s="2" t="s">
        <v>403</v>
      </c>
      <c r="C580" s="3">
        <v>43971.0</v>
      </c>
      <c r="D580" s="2">
        <v>85.0</v>
      </c>
      <c r="E580" s="2">
        <v>8.4</v>
      </c>
      <c r="F580" s="2" t="s">
        <v>17</v>
      </c>
      <c r="H580" s="6"/>
    </row>
    <row r="581" ht="15.75" customHeight="1">
      <c r="A581" s="2" t="s">
        <v>734</v>
      </c>
      <c r="B581" s="2" t="s">
        <v>403</v>
      </c>
      <c r="C581" s="3">
        <v>43465.0</v>
      </c>
      <c r="D581" s="2">
        <v>125.0</v>
      </c>
      <c r="E581" s="2">
        <v>8.4</v>
      </c>
      <c r="F581" s="2" t="s">
        <v>17</v>
      </c>
      <c r="H581" s="6"/>
    </row>
    <row r="582" ht="15.75" customHeight="1">
      <c r="A582" s="2" t="s">
        <v>735</v>
      </c>
      <c r="B582" s="2" t="s">
        <v>7</v>
      </c>
      <c r="C582" s="3">
        <v>42286.0</v>
      </c>
      <c r="D582" s="2">
        <v>91.0</v>
      </c>
      <c r="E582" s="2">
        <v>8.4</v>
      </c>
      <c r="F582" s="2" t="s">
        <v>736</v>
      </c>
      <c r="H582" s="6"/>
    </row>
    <row r="583" ht="15.75" customHeight="1">
      <c r="A583" s="2" t="s">
        <v>737</v>
      </c>
      <c r="B583" s="2" t="s">
        <v>264</v>
      </c>
      <c r="C583" s="3">
        <v>43450.0</v>
      </c>
      <c r="D583" s="2">
        <v>153.0</v>
      </c>
      <c r="E583" s="2">
        <v>8.5</v>
      </c>
      <c r="F583" s="2" t="s">
        <v>17</v>
      </c>
      <c r="H583" s="6"/>
    </row>
    <row r="584" ht="15.75" customHeight="1">
      <c r="A584" s="2" t="s">
        <v>738</v>
      </c>
      <c r="B584" s="2" t="s">
        <v>7</v>
      </c>
      <c r="C584" s="3">
        <v>44173.0</v>
      </c>
      <c r="D584" s="2">
        <v>89.0</v>
      </c>
      <c r="E584" s="2">
        <v>8.6</v>
      </c>
      <c r="F584" s="2" t="s">
        <v>69</v>
      </c>
      <c r="H584" s="6"/>
    </row>
    <row r="585" ht="15.75" customHeight="1">
      <c r="A585" s="2" t="s">
        <v>739</v>
      </c>
      <c r="B585" s="2" t="s">
        <v>7</v>
      </c>
      <c r="C585" s="3">
        <v>44108.0</v>
      </c>
      <c r="D585" s="2">
        <v>83.0</v>
      </c>
      <c r="E585" s="2">
        <v>9.0</v>
      </c>
      <c r="F585" s="2" t="s">
        <v>17</v>
      </c>
      <c r="H585" s="6"/>
    </row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5"/>
    <col customWidth="1" min="2" max="2" width="25.63"/>
    <col customWidth="1" min="3" max="3" width="25.5"/>
    <col customWidth="1" min="4" max="5" width="12.63"/>
    <col customWidth="1" min="6" max="6" width="21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9" t="s">
        <v>765</v>
      </c>
      <c r="J1" s="9"/>
      <c r="K1" s="9" t="s">
        <v>766</v>
      </c>
    </row>
    <row r="2" ht="15.75" customHeight="1">
      <c r="A2" s="2" t="s">
        <v>6</v>
      </c>
      <c r="B2" s="2" t="s">
        <v>7</v>
      </c>
      <c r="C2" s="3">
        <v>43682.0</v>
      </c>
      <c r="D2" s="2">
        <v>58.0</v>
      </c>
      <c r="E2" s="2">
        <v>2.5</v>
      </c>
      <c r="F2" s="2" t="s">
        <v>8</v>
      </c>
      <c r="H2" s="21"/>
      <c r="I2" s="22" t="str">
        <f t="shared" ref="I2:I585" si="1">IF(AND(B2="Documentary",E2&gt;=8),"YES", "NO")</f>
        <v>NO</v>
      </c>
      <c r="J2" s="21"/>
      <c r="K2" s="21">
        <f>COUNTIF(I2:I585,"YES")</f>
        <v>13</v>
      </c>
      <c r="L2" s="21"/>
      <c r="M2" s="21"/>
    </row>
    <row r="3" ht="15.75" customHeight="1">
      <c r="A3" s="2" t="s">
        <v>9</v>
      </c>
      <c r="B3" s="2" t="s">
        <v>10</v>
      </c>
      <c r="C3" s="3">
        <v>44064.0</v>
      </c>
      <c r="D3" s="2">
        <v>81.0</v>
      </c>
      <c r="E3" s="2">
        <v>2.6</v>
      </c>
      <c r="F3" s="2" t="s">
        <v>11</v>
      </c>
      <c r="H3" s="23"/>
      <c r="I3" s="22" t="str">
        <f t="shared" si="1"/>
        <v>NO</v>
      </c>
      <c r="J3" s="23"/>
      <c r="K3" s="23"/>
      <c r="L3" s="23"/>
      <c r="M3" s="23"/>
    </row>
    <row r="4" ht="15.75" customHeight="1">
      <c r="A4" s="2" t="s">
        <v>12</v>
      </c>
      <c r="B4" s="2" t="s">
        <v>13</v>
      </c>
      <c r="C4" s="3">
        <v>43825.0</v>
      </c>
      <c r="D4" s="2">
        <v>79.0</v>
      </c>
      <c r="E4" s="2">
        <v>2.6</v>
      </c>
      <c r="F4" s="2" t="s">
        <v>14</v>
      </c>
      <c r="H4" s="6"/>
      <c r="I4" s="22" t="str">
        <f t="shared" si="1"/>
        <v>NO</v>
      </c>
    </row>
    <row r="5" ht="15.75" customHeight="1">
      <c r="A5" s="2" t="s">
        <v>15</v>
      </c>
      <c r="B5" s="2" t="s">
        <v>16</v>
      </c>
      <c r="C5" s="3">
        <v>43119.0</v>
      </c>
      <c r="D5" s="2">
        <v>94.0</v>
      </c>
      <c r="E5" s="2">
        <v>3.2</v>
      </c>
      <c r="F5" s="2" t="s">
        <v>17</v>
      </c>
      <c r="H5" s="6"/>
      <c r="I5" s="22" t="str">
        <f t="shared" si="1"/>
        <v>NO</v>
      </c>
    </row>
    <row r="6" ht="15.75" customHeight="1">
      <c r="A6" s="2" t="s">
        <v>18</v>
      </c>
      <c r="B6" s="2" t="s">
        <v>19</v>
      </c>
      <c r="C6" s="3">
        <v>44134.0</v>
      </c>
      <c r="D6" s="2">
        <v>90.0</v>
      </c>
      <c r="E6" s="2">
        <v>3.4</v>
      </c>
      <c r="F6" s="2" t="s">
        <v>20</v>
      </c>
      <c r="H6" s="6"/>
      <c r="I6" s="22" t="str">
        <f t="shared" si="1"/>
        <v>NO</v>
      </c>
    </row>
    <row r="7" ht="15.75" customHeight="1">
      <c r="A7" s="2" t="s">
        <v>21</v>
      </c>
      <c r="B7" s="2" t="s">
        <v>22</v>
      </c>
      <c r="C7" s="3">
        <v>43770.0</v>
      </c>
      <c r="D7" s="2">
        <v>147.0</v>
      </c>
      <c r="E7" s="2">
        <v>3.5</v>
      </c>
      <c r="F7" s="2" t="s">
        <v>20</v>
      </c>
      <c r="H7" s="6"/>
      <c r="I7" s="22" t="str">
        <f t="shared" si="1"/>
        <v>NO</v>
      </c>
    </row>
    <row r="8" ht="15.75" customHeight="1">
      <c r="A8" s="2" t="s">
        <v>23</v>
      </c>
      <c r="B8" s="2" t="s">
        <v>24</v>
      </c>
      <c r="C8" s="3">
        <v>44169.0</v>
      </c>
      <c r="D8" s="2">
        <v>112.0</v>
      </c>
      <c r="E8" s="2">
        <v>3.7</v>
      </c>
      <c r="F8" s="2" t="s">
        <v>25</v>
      </c>
      <c r="H8" s="6"/>
      <c r="I8" s="22" t="str">
        <f t="shared" si="1"/>
        <v>NO</v>
      </c>
    </row>
    <row r="9" ht="15.75" customHeight="1">
      <c r="A9" s="2" t="s">
        <v>26</v>
      </c>
      <c r="B9" s="2" t="s">
        <v>27</v>
      </c>
      <c r="C9" s="3">
        <v>43987.0</v>
      </c>
      <c r="D9" s="2">
        <v>149.0</v>
      </c>
      <c r="E9" s="2">
        <v>3.7</v>
      </c>
      <c r="F9" s="2" t="s">
        <v>17</v>
      </c>
      <c r="H9" s="6"/>
      <c r="I9" s="22" t="str">
        <f t="shared" si="1"/>
        <v>NO</v>
      </c>
    </row>
    <row r="10" ht="15.75" customHeight="1">
      <c r="A10" s="2" t="s">
        <v>28</v>
      </c>
      <c r="B10" s="2" t="s">
        <v>29</v>
      </c>
      <c r="C10" s="3">
        <v>43182.0</v>
      </c>
      <c r="D10" s="2">
        <v>73.0</v>
      </c>
      <c r="E10" s="2">
        <v>3.9</v>
      </c>
      <c r="F10" s="2" t="s">
        <v>17</v>
      </c>
      <c r="H10" s="6"/>
      <c r="I10" s="22" t="str">
        <f t="shared" si="1"/>
        <v>NO</v>
      </c>
    </row>
    <row r="11" ht="15.75" customHeight="1">
      <c r="A11" s="2" t="s">
        <v>30</v>
      </c>
      <c r="B11" s="2" t="s">
        <v>24</v>
      </c>
      <c r="C11" s="3">
        <v>44334.0</v>
      </c>
      <c r="D11" s="2">
        <v>139.0</v>
      </c>
      <c r="E11" s="2">
        <v>4.1</v>
      </c>
      <c r="F11" s="2" t="s">
        <v>20</v>
      </c>
      <c r="H11" s="6"/>
      <c r="I11" s="22" t="str">
        <f t="shared" si="1"/>
        <v>NO</v>
      </c>
    </row>
    <row r="12" ht="15.75" customHeight="1">
      <c r="A12" s="2" t="s">
        <v>31</v>
      </c>
      <c r="B12" s="2" t="s">
        <v>7</v>
      </c>
      <c r="C12" s="3">
        <v>44308.0</v>
      </c>
      <c r="D12" s="2">
        <v>58.0</v>
      </c>
      <c r="E12" s="2">
        <v>4.1</v>
      </c>
      <c r="F12" s="2" t="s">
        <v>17</v>
      </c>
      <c r="H12" s="6"/>
      <c r="I12" s="22" t="str">
        <f t="shared" si="1"/>
        <v>NO</v>
      </c>
    </row>
    <row r="13" ht="15.75" customHeight="1">
      <c r="A13" s="2" t="s">
        <v>32</v>
      </c>
      <c r="B13" s="2" t="s">
        <v>33</v>
      </c>
      <c r="C13" s="3">
        <v>44162.0</v>
      </c>
      <c r="D13" s="2">
        <v>112.0</v>
      </c>
      <c r="E13" s="2">
        <v>4.1</v>
      </c>
      <c r="F13" s="2" t="s">
        <v>34</v>
      </c>
      <c r="H13" s="6"/>
      <c r="I13" s="22" t="str">
        <f t="shared" si="1"/>
        <v>NO</v>
      </c>
    </row>
    <row r="14" ht="15.75" customHeight="1">
      <c r="A14" s="2" t="s">
        <v>35</v>
      </c>
      <c r="B14" s="2" t="s">
        <v>36</v>
      </c>
      <c r="C14" s="3">
        <v>44092.0</v>
      </c>
      <c r="D14" s="2">
        <v>97.0</v>
      </c>
      <c r="E14" s="2">
        <v>4.1</v>
      </c>
      <c r="F14" s="2" t="s">
        <v>37</v>
      </c>
      <c r="H14" s="6"/>
      <c r="I14" s="22" t="str">
        <f t="shared" si="1"/>
        <v>NO</v>
      </c>
    </row>
    <row r="15" ht="15.75" customHeight="1">
      <c r="A15" s="2" t="s">
        <v>38</v>
      </c>
      <c r="B15" s="2" t="s">
        <v>39</v>
      </c>
      <c r="C15" s="3">
        <v>44105.0</v>
      </c>
      <c r="D15" s="2">
        <v>101.0</v>
      </c>
      <c r="E15" s="2">
        <v>4.2</v>
      </c>
      <c r="F15" s="2" t="s">
        <v>40</v>
      </c>
      <c r="H15" s="6"/>
      <c r="I15" s="22" t="str">
        <f t="shared" si="1"/>
        <v>NO</v>
      </c>
    </row>
    <row r="16" ht="15.75" customHeight="1">
      <c r="A16" s="2" t="s">
        <v>41</v>
      </c>
      <c r="B16" s="2" t="s">
        <v>10</v>
      </c>
      <c r="C16" s="3">
        <v>42696.0</v>
      </c>
      <c r="D16" s="2">
        <v>90.0</v>
      </c>
      <c r="E16" s="2">
        <v>4.2</v>
      </c>
      <c r="F16" s="2" t="s">
        <v>17</v>
      </c>
      <c r="H16" s="6"/>
      <c r="I16" s="22" t="str">
        <f t="shared" si="1"/>
        <v>NO</v>
      </c>
    </row>
    <row r="17" ht="15.75" customHeight="1">
      <c r="A17" s="2" t="s">
        <v>42</v>
      </c>
      <c r="B17" s="2" t="s">
        <v>7</v>
      </c>
      <c r="C17" s="3">
        <v>43818.0</v>
      </c>
      <c r="D17" s="2">
        <v>25.0</v>
      </c>
      <c r="E17" s="2">
        <v>4.3</v>
      </c>
      <c r="F17" s="2" t="s">
        <v>11</v>
      </c>
      <c r="H17" s="6"/>
      <c r="I17" s="22" t="str">
        <f t="shared" si="1"/>
        <v>NO</v>
      </c>
    </row>
    <row r="18" ht="15.75" customHeight="1">
      <c r="A18" s="2" t="s">
        <v>43</v>
      </c>
      <c r="B18" s="2" t="s">
        <v>44</v>
      </c>
      <c r="C18" s="3">
        <v>43831.0</v>
      </c>
      <c r="D18" s="2">
        <v>144.0</v>
      </c>
      <c r="E18" s="2">
        <v>4.3</v>
      </c>
      <c r="F18" s="2" t="s">
        <v>20</v>
      </c>
      <c r="H18" s="6"/>
      <c r="I18" s="22" t="str">
        <f t="shared" si="1"/>
        <v>NO</v>
      </c>
    </row>
    <row r="19" ht="15.75" customHeight="1">
      <c r="A19" s="2" t="s">
        <v>45</v>
      </c>
      <c r="B19" s="2" t="s">
        <v>46</v>
      </c>
      <c r="C19" s="3">
        <v>43882.0</v>
      </c>
      <c r="D19" s="2">
        <v>115.0</v>
      </c>
      <c r="E19" s="2">
        <v>4.3</v>
      </c>
      <c r="F19" s="2" t="s">
        <v>17</v>
      </c>
      <c r="H19" s="6"/>
      <c r="I19" s="22" t="str">
        <f t="shared" si="1"/>
        <v>NO</v>
      </c>
    </row>
    <row r="20" ht="15.75" customHeight="1">
      <c r="A20" s="2" t="s">
        <v>47</v>
      </c>
      <c r="B20" s="2" t="s">
        <v>24</v>
      </c>
      <c r="C20" s="3">
        <v>44197.0</v>
      </c>
      <c r="D20" s="2">
        <v>102.0</v>
      </c>
      <c r="E20" s="2">
        <v>4.3</v>
      </c>
      <c r="F20" s="2" t="s">
        <v>34</v>
      </c>
      <c r="H20" s="6"/>
      <c r="I20" s="22" t="str">
        <f t="shared" si="1"/>
        <v>NO</v>
      </c>
    </row>
    <row r="21" ht="15.75" customHeight="1">
      <c r="A21" s="2" t="s">
        <v>48</v>
      </c>
      <c r="B21" s="2" t="s">
        <v>16</v>
      </c>
      <c r="C21" s="3">
        <v>42972.0</v>
      </c>
      <c r="D21" s="2">
        <v>100.0</v>
      </c>
      <c r="E21" s="2">
        <v>4.4</v>
      </c>
      <c r="F21" s="2" t="s">
        <v>17</v>
      </c>
      <c r="H21" s="6"/>
      <c r="I21" s="22" t="str">
        <f t="shared" si="1"/>
        <v>NO</v>
      </c>
    </row>
    <row r="22" ht="15.75" customHeight="1">
      <c r="A22" s="2" t="s">
        <v>49</v>
      </c>
      <c r="B22" s="2" t="s">
        <v>7</v>
      </c>
      <c r="C22" s="3">
        <v>43721.0</v>
      </c>
      <c r="D22" s="2">
        <v>64.0</v>
      </c>
      <c r="E22" s="2">
        <v>4.4</v>
      </c>
      <c r="F22" s="2" t="s">
        <v>17</v>
      </c>
      <c r="H22" s="6"/>
      <c r="I22" s="22" t="str">
        <f t="shared" si="1"/>
        <v>NO</v>
      </c>
    </row>
    <row r="23" ht="15.75" customHeight="1">
      <c r="A23" s="2" t="s">
        <v>50</v>
      </c>
      <c r="B23" s="2" t="s">
        <v>10</v>
      </c>
      <c r="C23" s="3">
        <v>43664.0</v>
      </c>
      <c r="D23" s="2">
        <v>97.0</v>
      </c>
      <c r="E23" s="2">
        <v>4.4</v>
      </c>
      <c r="F23" s="2" t="s">
        <v>17</v>
      </c>
      <c r="H23" s="6"/>
      <c r="I23" s="22" t="str">
        <f t="shared" si="1"/>
        <v>NO</v>
      </c>
    </row>
    <row r="24" ht="15.75" customHeight="1">
      <c r="A24" s="2" t="s">
        <v>51</v>
      </c>
      <c r="B24" s="2" t="s">
        <v>24</v>
      </c>
      <c r="C24" s="3">
        <v>43693.0</v>
      </c>
      <c r="D24" s="2">
        <v>99.0</v>
      </c>
      <c r="E24" s="2">
        <v>4.4</v>
      </c>
      <c r="F24" s="2" t="s">
        <v>17</v>
      </c>
      <c r="H24" s="6"/>
      <c r="I24" s="22" t="str">
        <f t="shared" si="1"/>
        <v>NO</v>
      </c>
    </row>
    <row r="25" ht="15.75" customHeight="1">
      <c r="A25" s="2" t="s">
        <v>52</v>
      </c>
      <c r="B25" s="2" t="s">
        <v>10</v>
      </c>
      <c r="C25" s="3">
        <v>44253.0</v>
      </c>
      <c r="D25" s="2">
        <v>120.0</v>
      </c>
      <c r="E25" s="2">
        <v>4.4</v>
      </c>
      <c r="F25" s="2" t="s">
        <v>20</v>
      </c>
      <c r="H25" s="6"/>
      <c r="I25" s="22" t="str">
        <f t="shared" si="1"/>
        <v>NO</v>
      </c>
    </row>
    <row r="26" ht="15.75" customHeight="1">
      <c r="A26" s="2" t="s">
        <v>53</v>
      </c>
      <c r="B26" s="2" t="s">
        <v>54</v>
      </c>
      <c r="C26" s="3">
        <v>44295.0</v>
      </c>
      <c r="D26" s="2">
        <v>105.0</v>
      </c>
      <c r="E26" s="2">
        <v>4.4</v>
      </c>
      <c r="F26" s="2" t="s">
        <v>17</v>
      </c>
      <c r="H26" s="6"/>
      <c r="I26" s="22" t="str">
        <f t="shared" si="1"/>
        <v>NO</v>
      </c>
    </row>
    <row r="27" ht="15.75" customHeight="1">
      <c r="A27" s="2" t="s">
        <v>55</v>
      </c>
      <c r="B27" s="2" t="s">
        <v>10</v>
      </c>
      <c r="C27" s="3">
        <v>44028.0</v>
      </c>
      <c r="D27" s="2">
        <v>89.0</v>
      </c>
      <c r="E27" s="2">
        <v>4.5</v>
      </c>
      <c r="F27" s="2" t="s">
        <v>17</v>
      </c>
      <c r="H27" s="6"/>
      <c r="I27" s="22" t="str">
        <f t="shared" si="1"/>
        <v>NO</v>
      </c>
    </row>
    <row r="28" ht="15.75" customHeight="1">
      <c r="A28" s="2" t="s">
        <v>56</v>
      </c>
      <c r="B28" s="2" t="s">
        <v>36</v>
      </c>
      <c r="C28" s="3">
        <v>44288.0</v>
      </c>
      <c r="D28" s="2">
        <v>97.0</v>
      </c>
      <c r="E28" s="2">
        <v>4.5</v>
      </c>
      <c r="F28" s="2" t="s">
        <v>57</v>
      </c>
      <c r="H28" s="6"/>
      <c r="I28" s="22" t="str">
        <f t="shared" si="1"/>
        <v>NO</v>
      </c>
    </row>
    <row r="29" ht="15.75" customHeight="1">
      <c r="A29" s="2" t="s">
        <v>58</v>
      </c>
      <c r="B29" s="2" t="s">
        <v>24</v>
      </c>
      <c r="C29" s="3">
        <v>44043.0</v>
      </c>
      <c r="D29" s="2">
        <v>107.0</v>
      </c>
      <c r="E29" s="2">
        <v>4.5</v>
      </c>
      <c r="F29" s="2" t="s">
        <v>17</v>
      </c>
      <c r="H29" s="6"/>
      <c r="I29" s="22" t="str">
        <f t="shared" si="1"/>
        <v>NO</v>
      </c>
    </row>
    <row r="30" ht="15.75" customHeight="1">
      <c r="A30" s="2" t="s">
        <v>59</v>
      </c>
      <c r="B30" s="2" t="s">
        <v>24</v>
      </c>
      <c r="C30" s="3">
        <v>44237.0</v>
      </c>
      <c r="D30" s="2">
        <v>99.0</v>
      </c>
      <c r="E30" s="2">
        <v>4.5</v>
      </c>
      <c r="F30" s="2" t="s">
        <v>60</v>
      </c>
      <c r="H30" s="6"/>
      <c r="I30" s="22" t="str">
        <f t="shared" si="1"/>
        <v>NO</v>
      </c>
    </row>
    <row r="31" ht="15.75" customHeight="1">
      <c r="A31" s="2" t="s">
        <v>61</v>
      </c>
      <c r="B31" s="2" t="s">
        <v>24</v>
      </c>
      <c r="C31" s="3">
        <v>43441.0</v>
      </c>
      <c r="D31" s="2">
        <v>95.0</v>
      </c>
      <c r="E31" s="2">
        <v>4.6</v>
      </c>
      <c r="F31" s="2" t="s">
        <v>14</v>
      </c>
      <c r="H31" s="6"/>
      <c r="I31" s="22" t="str">
        <f t="shared" si="1"/>
        <v>NO</v>
      </c>
    </row>
    <row r="32" ht="15.75" customHeight="1">
      <c r="A32" s="2" t="s">
        <v>62</v>
      </c>
      <c r="B32" s="2" t="s">
        <v>7</v>
      </c>
      <c r="C32" s="3">
        <v>43609.0</v>
      </c>
      <c r="D32" s="2">
        <v>37.0</v>
      </c>
      <c r="E32" s="2">
        <v>4.6</v>
      </c>
      <c r="F32" s="2" t="s">
        <v>63</v>
      </c>
      <c r="H32" s="6"/>
      <c r="I32" s="22" t="str">
        <f t="shared" si="1"/>
        <v>NO</v>
      </c>
    </row>
    <row r="33" ht="15.75" customHeight="1">
      <c r="A33" s="2" t="s">
        <v>64</v>
      </c>
      <c r="B33" s="2" t="s">
        <v>65</v>
      </c>
      <c r="C33" s="3">
        <v>42671.0</v>
      </c>
      <c r="D33" s="2">
        <v>89.0</v>
      </c>
      <c r="E33" s="2">
        <v>4.6</v>
      </c>
      <c r="F33" s="2" t="s">
        <v>17</v>
      </c>
      <c r="H33" s="6"/>
      <c r="I33" s="22" t="str">
        <f t="shared" si="1"/>
        <v>NO</v>
      </c>
    </row>
    <row r="34" ht="15.75" customHeight="1">
      <c r="A34" s="2" t="s">
        <v>66</v>
      </c>
      <c r="B34" s="2" t="s">
        <v>67</v>
      </c>
      <c r="C34" s="3">
        <v>43518.0</v>
      </c>
      <c r="D34" s="2">
        <v>83.0</v>
      </c>
      <c r="E34" s="2">
        <v>4.6</v>
      </c>
      <c r="F34" s="2" t="s">
        <v>60</v>
      </c>
      <c r="H34" s="6"/>
      <c r="I34" s="22" t="str">
        <f t="shared" si="1"/>
        <v>NO</v>
      </c>
    </row>
    <row r="35" ht="15.75" customHeight="1">
      <c r="A35" s="2" t="s">
        <v>68</v>
      </c>
      <c r="B35" s="2" t="s">
        <v>24</v>
      </c>
      <c r="C35" s="3">
        <v>43802.0</v>
      </c>
      <c r="D35" s="2">
        <v>46.0</v>
      </c>
      <c r="E35" s="2">
        <v>4.6</v>
      </c>
      <c r="F35" s="2" t="s">
        <v>69</v>
      </c>
      <c r="H35" s="6"/>
      <c r="I35" s="22" t="str">
        <f t="shared" si="1"/>
        <v>NO</v>
      </c>
    </row>
    <row r="36" ht="15.75" customHeight="1">
      <c r="A36" s="2" t="s">
        <v>70</v>
      </c>
      <c r="B36" s="2" t="s">
        <v>65</v>
      </c>
      <c r="C36" s="3">
        <v>43763.0</v>
      </c>
      <c r="D36" s="2">
        <v>85.0</v>
      </c>
      <c r="E36" s="2">
        <v>4.6</v>
      </c>
      <c r="F36" s="2" t="s">
        <v>17</v>
      </c>
      <c r="H36" s="6"/>
      <c r="I36" s="22" t="str">
        <f t="shared" si="1"/>
        <v>NO</v>
      </c>
    </row>
    <row r="37" ht="15.75" customHeight="1">
      <c r="A37" s="2" t="s">
        <v>71</v>
      </c>
      <c r="B37" s="2" t="s">
        <v>24</v>
      </c>
      <c r="C37" s="3">
        <v>44027.0</v>
      </c>
      <c r="D37" s="2">
        <v>88.0</v>
      </c>
      <c r="E37" s="2">
        <v>4.6</v>
      </c>
      <c r="F37" s="2" t="s">
        <v>14</v>
      </c>
      <c r="H37" s="6"/>
      <c r="I37" s="22" t="str">
        <f t="shared" si="1"/>
        <v>NO</v>
      </c>
    </row>
    <row r="38" ht="15.75" customHeight="1">
      <c r="A38" s="2" t="s">
        <v>72</v>
      </c>
      <c r="B38" s="2" t="s">
        <v>7</v>
      </c>
      <c r="C38" s="3">
        <v>44026.0</v>
      </c>
      <c r="D38" s="2">
        <v>86.0</v>
      </c>
      <c r="E38" s="2">
        <v>4.6</v>
      </c>
      <c r="F38" s="2" t="s">
        <v>60</v>
      </c>
      <c r="H38" s="6"/>
      <c r="I38" s="22" t="str">
        <f t="shared" si="1"/>
        <v>NO</v>
      </c>
    </row>
    <row r="39" ht="15.75" customHeight="1">
      <c r="A39" s="2" t="s">
        <v>73</v>
      </c>
      <c r="B39" s="2" t="s">
        <v>33</v>
      </c>
      <c r="C39" s="3">
        <v>44165.0</v>
      </c>
      <c r="D39" s="2">
        <v>105.0</v>
      </c>
      <c r="E39" s="2">
        <v>4.7</v>
      </c>
      <c r="F39" s="2" t="s">
        <v>74</v>
      </c>
      <c r="H39" s="6"/>
      <c r="I39" s="22" t="str">
        <f t="shared" si="1"/>
        <v>NO</v>
      </c>
    </row>
    <row r="40" ht="15.75" customHeight="1">
      <c r="A40" s="2" t="s">
        <v>75</v>
      </c>
      <c r="B40" s="2" t="s">
        <v>13</v>
      </c>
      <c r="C40" s="3">
        <v>43483.0</v>
      </c>
      <c r="D40" s="2">
        <v>95.0</v>
      </c>
      <c r="E40" s="2">
        <v>4.7</v>
      </c>
      <c r="F40" s="2" t="s">
        <v>17</v>
      </c>
      <c r="H40" s="6"/>
      <c r="I40" s="22" t="str">
        <f t="shared" si="1"/>
        <v>NO</v>
      </c>
    </row>
    <row r="41" ht="15.75" customHeight="1">
      <c r="A41" s="2" t="s">
        <v>76</v>
      </c>
      <c r="B41" s="2" t="s">
        <v>22</v>
      </c>
      <c r="C41" s="3">
        <v>44260.0</v>
      </c>
      <c r="D41" s="2">
        <v>80.0</v>
      </c>
      <c r="E41" s="2">
        <v>4.7</v>
      </c>
      <c r="F41" s="2" t="s">
        <v>60</v>
      </c>
      <c r="H41" s="6"/>
      <c r="I41" s="22" t="str">
        <f t="shared" si="1"/>
        <v>NO</v>
      </c>
    </row>
    <row r="42" ht="15.75" customHeight="1">
      <c r="A42" s="2" t="s">
        <v>77</v>
      </c>
      <c r="B42" s="2" t="s">
        <v>78</v>
      </c>
      <c r="C42" s="3">
        <v>43923.0</v>
      </c>
      <c r="D42" s="2">
        <v>4.0</v>
      </c>
      <c r="E42" s="2">
        <v>4.7</v>
      </c>
      <c r="F42" s="2" t="s">
        <v>17</v>
      </c>
      <c r="H42" s="6"/>
      <c r="I42" s="22" t="str">
        <f t="shared" si="1"/>
        <v>NO</v>
      </c>
    </row>
    <row r="43" ht="15.75" customHeight="1">
      <c r="A43" s="2" t="s">
        <v>79</v>
      </c>
      <c r="B43" s="2" t="s">
        <v>33</v>
      </c>
      <c r="C43" s="3">
        <v>44106.0</v>
      </c>
      <c r="D43" s="2">
        <v>93.0</v>
      </c>
      <c r="E43" s="2">
        <v>4.7</v>
      </c>
      <c r="F43" s="2" t="s">
        <v>14</v>
      </c>
      <c r="H43" s="6"/>
      <c r="I43" s="22" t="str">
        <f t="shared" si="1"/>
        <v>NO</v>
      </c>
    </row>
    <row r="44" ht="15.75" customHeight="1">
      <c r="A44" s="2" t="s">
        <v>80</v>
      </c>
      <c r="B44" s="2" t="s">
        <v>81</v>
      </c>
      <c r="C44" s="3">
        <v>44190.0</v>
      </c>
      <c r="D44" s="2">
        <v>100.0</v>
      </c>
      <c r="E44" s="2">
        <v>4.7</v>
      </c>
      <c r="F44" s="2" t="s">
        <v>17</v>
      </c>
      <c r="H44" s="6"/>
      <c r="I44" s="22" t="str">
        <f t="shared" si="1"/>
        <v>NO</v>
      </c>
    </row>
    <row r="45" ht="15.75" customHeight="1">
      <c r="A45" s="2" t="s">
        <v>82</v>
      </c>
      <c r="B45" s="2" t="s">
        <v>10</v>
      </c>
      <c r="C45" s="3">
        <v>44169.0</v>
      </c>
      <c r="D45" s="2">
        <v>106.0</v>
      </c>
      <c r="E45" s="2">
        <v>4.8</v>
      </c>
      <c r="F45" s="2" t="s">
        <v>83</v>
      </c>
      <c r="H45" s="6"/>
      <c r="I45" s="22" t="str">
        <f t="shared" si="1"/>
        <v>NO</v>
      </c>
    </row>
    <row r="46" ht="15.75" customHeight="1">
      <c r="A46" s="2" t="s">
        <v>84</v>
      </c>
      <c r="B46" s="2" t="s">
        <v>85</v>
      </c>
      <c r="C46" s="3">
        <v>42741.0</v>
      </c>
      <c r="D46" s="2">
        <v>97.0</v>
      </c>
      <c r="E46" s="2">
        <v>4.8</v>
      </c>
      <c r="F46" s="2" t="s">
        <v>17</v>
      </c>
      <c r="H46" s="6"/>
      <c r="I46" s="22" t="str">
        <f t="shared" si="1"/>
        <v>NO</v>
      </c>
    </row>
    <row r="47" ht="15.75" customHeight="1">
      <c r="A47" s="2" t="s">
        <v>86</v>
      </c>
      <c r="B47" s="2" t="s">
        <v>10</v>
      </c>
      <c r="C47" s="3">
        <v>43952.0</v>
      </c>
      <c r="D47" s="2">
        <v>106.0</v>
      </c>
      <c r="E47" s="2">
        <v>4.8</v>
      </c>
      <c r="F47" s="2" t="s">
        <v>20</v>
      </c>
      <c r="H47" s="6"/>
      <c r="I47" s="22" t="str">
        <f t="shared" si="1"/>
        <v>NO</v>
      </c>
    </row>
    <row r="48" ht="15.75" customHeight="1">
      <c r="A48" s="2" t="s">
        <v>87</v>
      </c>
      <c r="B48" s="2" t="s">
        <v>65</v>
      </c>
      <c r="C48" s="3">
        <v>44132.0</v>
      </c>
      <c r="D48" s="2">
        <v>103.0</v>
      </c>
      <c r="E48" s="2">
        <v>4.8</v>
      </c>
      <c r="F48" s="2" t="s">
        <v>88</v>
      </c>
      <c r="H48" s="6"/>
      <c r="I48" s="22" t="str">
        <f t="shared" si="1"/>
        <v>NO</v>
      </c>
    </row>
    <row r="49" ht="15.75" customHeight="1">
      <c r="A49" s="2" t="s">
        <v>89</v>
      </c>
      <c r="B49" s="2" t="s">
        <v>24</v>
      </c>
      <c r="C49" s="3">
        <v>42755.0</v>
      </c>
      <c r="D49" s="2">
        <v>80.0</v>
      </c>
      <c r="E49" s="2">
        <v>4.8</v>
      </c>
      <c r="F49" s="2" t="s">
        <v>17</v>
      </c>
      <c r="H49" s="6"/>
      <c r="I49" s="22" t="str">
        <f t="shared" si="1"/>
        <v>NO</v>
      </c>
    </row>
    <row r="50" ht="15.75" customHeight="1">
      <c r="A50" s="2" t="s">
        <v>90</v>
      </c>
      <c r="B50" s="2" t="s">
        <v>24</v>
      </c>
      <c r="C50" s="3">
        <v>43931.0</v>
      </c>
      <c r="D50" s="2">
        <v>101.0</v>
      </c>
      <c r="E50" s="2">
        <v>4.8</v>
      </c>
      <c r="F50" s="2" t="s">
        <v>17</v>
      </c>
      <c r="H50" s="6"/>
      <c r="I50" s="22" t="str">
        <f t="shared" si="1"/>
        <v>NO</v>
      </c>
    </row>
    <row r="51" ht="15.75" customHeight="1">
      <c r="A51" s="2" t="s">
        <v>91</v>
      </c>
      <c r="B51" s="2" t="s">
        <v>92</v>
      </c>
      <c r="C51" s="3">
        <v>42349.0</v>
      </c>
      <c r="D51" s="2">
        <v>119.0</v>
      </c>
      <c r="E51" s="2">
        <v>4.8</v>
      </c>
      <c r="F51" s="2" t="s">
        <v>17</v>
      </c>
      <c r="H51" s="6"/>
      <c r="I51" s="22" t="str">
        <f t="shared" si="1"/>
        <v>NO</v>
      </c>
    </row>
    <row r="52" ht="15.75" customHeight="1">
      <c r="A52" s="2" t="s">
        <v>93</v>
      </c>
      <c r="B52" s="2" t="s">
        <v>22</v>
      </c>
      <c r="C52" s="3">
        <v>43938.0</v>
      </c>
      <c r="D52" s="2">
        <v>80.0</v>
      </c>
      <c r="E52" s="2">
        <v>4.9</v>
      </c>
      <c r="F52" s="2" t="s">
        <v>60</v>
      </c>
      <c r="H52" s="6"/>
      <c r="I52" s="22" t="str">
        <f t="shared" si="1"/>
        <v>NO</v>
      </c>
    </row>
    <row r="53" ht="15.75" customHeight="1">
      <c r="A53" s="2" t="s">
        <v>94</v>
      </c>
      <c r="B53" s="2" t="s">
        <v>95</v>
      </c>
      <c r="C53" s="3">
        <v>44057.0</v>
      </c>
      <c r="D53" s="2">
        <v>89.0</v>
      </c>
      <c r="E53" s="2">
        <v>4.9</v>
      </c>
      <c r="F53" s="2" t="s">
        <v>17</v>
      </c>
      <c r="H53" s="6"/>
      <c r="I53" s="22" t="str">
        <f t="shared" si="1"/>
        <v>NO</v>
      </c>
    </row>
    <row r="54" ht="15.75" customHeight="1">
      <c r="A54" s="2" t="s">
        <v>96</v>
      </c>
      <c r="B54" s="2" t="s">
        <v>97</v>
      </c>
      <c r="C54" s="3">
        <v>43797.0</v>
      </c>
      <c r="D54" s="2">
        <v>94.0</v>
      </c>
      <c r="E54" s="2">
        <v>4.9</v>
      </c>
      <c r="F54" s="2" t="s">
        <v>17</v>
      </c>
      <c r="H54" s="6"/>
      <c r="I54" s="22" t="str">
        <f t="shared" si="1"/>
        <v>NO</v>
      </c>
    </row>
    <row r="55" ht="15.75" customHeight="1">
      <c r="A55" s="2" t="s">
        <v>98</v>
      </c>
      <c r="B55" s="2" t="s">
        <v>33</v>
      </c>
      <c r="C55" s="3">
        <v>44134.0</v>
      </c>
      <c r="D55" s="2">
        <v>93.0</v>
      </c>
      <c r="E55" s="2">
        <v>4.9</v>
      </c>
      <c r="F55" s="2" t="s">
        <v>11</v>
      </c>
      <c r="H55" s="6"/>
      <c r="I55" s="22" t="str">
        <f t="shared" si="1"/>
        <v>NO</v>
      </c>
    </row>
    <row r="56" ht="15.75" customHeight="1">
      <c r="A56" s="2" t="s">
        <v>99</v>
      </c>
      <c r="B56" s="2" t="s">
        <v>24</v>
      </c>
      <c r="C56" s="3">
        <v>43853.0</v>
      </c>
      <c r="D56" s="2">
        <v>96.0</v>
      </c>
      <c r="E56" s="2">
        <v>5.0</v>
      </c>
      <c r="F56" s="2" t="s">
        <v>69</v>
      </c>
      <c r="H56" s="6"/>
      <c r="I56" s="22" t="str">
        <f t="shared" si="1"/>
        <v>NO</v>
      </c>
    </row>
    <row r="57" ht="15.75" customHeight="1">
      <c r="A57" s="2" t="s">
        <v>100</v>
      </c>
      <c r="B57" s="2" t="s">
        <v>101</v>
      </c>
      <c r="C57" s="3">
        <v>43294.0</v>
      </c>
      <c r="D57" s="2">
        <v>113.0</v>
      </c>
      <c r="E57" s="2">
        <v>5.0</v>
      </c>
      <c r="F57" s="2" t="s">
        <v>17</v>
      </c>
      <c r="H57" s="6"/>
      <c r="I57" s="22" t="str">
        <f t="shared" si="1"/>
        <v>NO</v>
      </c>
    </row>
    <row r="58" ht="15.75" customHeight="1">
      <c r="A58" s="2" t="s">
        <v>102</v>
      </c>
      <c r="B58" s="2" t="s">
        <v>33</v>
      </c>
      <c r="C58" s="3">
        <v>44119.0</v>
      </c>
      <c r="D58" s="2">
        <v>86.0</v>
      </c>
      <c r="E58" s="2">
        <v>5.0</v>
      </c>
      <c r="F58" s="2" t="s">
        <v>37</v>
      </c>
      <c r="H58" s="6"/>
      <c r="I58" s="22" t="str">
        <f t="shared" si="1"/>
        <v>NO</v>
      </c>
    </row>
    <row r="59" ht="15.75" customHeight="1">
      <c r="A59" s="2" t="s">
        <v>103</v>
      </c>
      <c r="B59" s="2" t="s">
        <v>10</v>
      </c>
      <c r="C59" s="3">
        <v>42566.0</v>
      </c>
      <c r="D59" s="2">
        <v>100.0</v>
      </c>
      <c r="E59" s="2">
        <v>5.0</v>
      </c>
      <c r="F59" s="2" t="s">
        <v>17</v>
      </c>
      <c r="H59" s="6"/>
      <c r="I59" s="22" t="str">
        <f t="shared" si="1"/>
        <v>NO</v>
      </c>
    </row>
    <row r="60" ht="15.75" customHeight="1">
      <c r="A60" s="2" t="s">
        <v>104</v>
      </c>
      <c r="B60" s="2" t="s">
        <v>36</v>
      </c>
      <c r="C60" s="3">
        <v>44238.0</v>
      </c>
      <c r="D60" s="2">
        <v>102.0</v>
      </c>
      <c r="E60" s="2">
        <v>5.0</v>
      </c>
      <c r="F60" s="2" t="s">
        <v>88</v>
      </c>
      <c r="H60" s="6"/>
      <c r="I60" s="22" t="str">
        <f t="shared" si="1"/>
        <v>NO</v>
      </c>
    </row>
    <row r="61" ht="15.75" customHeight="1">
      <c r="A61" s="2" t="s">
        <v>105</v>
      </c>
      <c r="B61" s="2" t="s">
        <v>65</v>
      </c>
      <c r="C61" s="3">
        <v>44126.0</v>
      </c>
      <c r="D61" s="2">
        <v>86.0</v>
      </c>
      <c r="E61" s="2">
        <v>5.1</v>
      </c>
      <c r="F61" s="2" t="s">
        <v>106</v>
      </c>
      <c r="H61" s="6"/>
      <c r="I61" s="22" t="str">
        <f t="shared" si="1"/>
        <v>NO</v>
      </c>
    </row>
    <row r="62" ht="15.75" customHeight="1">
      <c r="A62" s="2" t="s">
        <v>107</v>
      </c>
      <c r="B62" s="2" t="s">
        <v>10</v>
      </c>
      <c r="C62" s="3">
        <v>42748.0</v>
      </c>
      <c r="D62" s="2">
        <v>104.0</v>
      </c>
      <c r="E62" s="2">
        <v>5.1</v>
      </c>
      <c r="F62" s="2" t="s">
        <v>17</v>
      </c>
      <c r="H62" s="6"/>
      <c r="I62" s="22" t="str">
        <f t="shared" si="1"/>
        <v>NO</v>
      </c>
    </row>
    <row r="63" ht="15.75" customHeight="1">
      <c r="A63" s="2" t="s">
        <v>108</v>
      </c>
      <c r="B63" s="2" t="s">
        <v>39</v>
      </c>
      <c r="C63" s="3">
        <v>43924.0</v>
      </c>
      <c r="D63" s="2">
        <v>88.0</v>
      </c>
      <c r="E63" s="2">
        <v>5.1</v>
      </c>
      <c r="F63" s="2" t="s">
        <v>17</v>
      </c>
      <c r="H63" s="6"/>
      <c r="I63" s="22" t="str">
        <f t="shared" si="1"/>
        <v>NO</v>
      </c>
    </row>
    <row r="64" ht="15.75" customHeight="1">
      <c r="A64" s="2" t="s">
        <v>109</v>
      </c>
      <c r="B64" s="2" t="s">
        <v>110</v>
      </c>
      <c r="C64" s="3">
        <v>43210.0</v>
      </c>
      <c r="D64" s="2">
        <v>97.0</v>
      </c>
      <c r="E64" s="2">
        <v>5.1</v>
      </c>
      <c r="F64" s="2" t="s">
        <v>17</v>
      </c>
      <c r="H64" s="6"/>
      <c r="I64" s="22" t="str">
        <f t="shared" si="1"/>
        <v>NO</v>
      </c>
    </row>
    <row r="65" ht="15.75" customHeight="1">
      <c r="A65" s="2" t="s">
        <v>111</v>
      </c>
      <c r="B65" s="2" t="s">
        <v>112</v>
      </c>
      <c r="C65" s="3">
        <v>44252.0</v>
      </c>
      <c r="D65" s="2">
        <v>105.0</v>
      </c>
      <c r="E65" s="2">
        <v>5.1</v>
      </c>
      <c r="F65" s="2" t="s">
        <v>37</v>
      </c>
      <c r="H65" s="6"/>
      <c r="I65" s="22" t="str">
        <f t="shared" si="1"/>
        <v>NO</v>
      </c>
    </row>
    <row r="66" ht="15.75" customHeight="1">
      <c r="A66" s="2" t="s">
        <v>113</v>
      </c>
      <c r="B66" s="2" t="s">
        <v>114</v>
      </c>
      <c r="C66" s="3">
        <v>44035.0</v>
      </c>
      <c r="D66" s="2">
        <v>90.0</v>
      </c>
      <c r="E66" s="2">
        <v>5.1</v>
      </c>
      <c r="F66" s="2" t="s">
        <v>17</v>
      </c>
      <c r="H66" s="6"/>
      <c r="I66" s="22" t="str">
        <f t="shared" si="1"/>
        <v>NO</v>
      </c>
    </row>
    <row r="67" ht="15.75" customHeight="1">
      <c r="A67" s="2" t="s">
        <v>115</v>
      </c>
      <c r="B67" s="2" t="s">
        <v>24</v>
      </c>
      <c r="C67" s="3">
        <v>42986.0</v>
      </c>
      <c r="D67" s="2">
        <v>99.0</v>
      </c>
      <c r="E67" s="2">
        <v>5.2</v>
      </c>
      <c r="F67" s="2" t="s">
        <v>17</v>
      </c>
      <c r="H67" s="6"/>
      <c r="I67" s="22" t="str">
        <f t="shared" si="1"/>
        <v>NO</v>
      </c>
    </row>
    <row r="68" ht="15.75" customHeight="1">
      <c r="A68" s="2" t="s">
        <v>116</v>
      </c>
      <c r="B68" s="2" t="s">
        <v>117</v>
      </c>
      <c r="C68" s="3">
        <v>43698.0</v>
      </c>
      <c r="D68" s="2">
        <v>10.0</v>
      </c>
      <c r="E68" s="2">
        <v>5.2</v>
      </c>
      <c r="F68" s="2" t="s">
        <v>17</v>
      </c>
      <c r="H68" s="6"/>
      <c r="I68" s="22" t="str">
        <f t="shared" si="1"/>
        <v>NO</v>
      </c>
    </row>
    <row r="69" ht="15.75" customHeight="1">
      <c r="A69" s="2" t="s">
        <v>118</v>
      </c>
      <c r="B69" s="2" t="s">
        <v>36</v>
      </c>
      <c r="C69" s="3">
        <v>44015.0</v>
      </c>
      <c r="D69" s="2">
        <v>106.0</v>
      </c>
      <c r="E69" s="2">
        <v>5.2</v>
      </c>
      <c r="F69" s="2" t="s">
        <v>17</v>
      </c>
      <c r="H69" s="6"/>
      <c r="I69" s="22" t="str">
        <f t="shared" si="1"/>
        <v>NO</v>
      </c>
    </row>
    <row r="70" ht="15.75" customHeight="1">
      <c r="A70" s="2" t="s">
        <v>119</v>
      </c>
      <c r="B70" s="2" t="s">
        <v>120</v>
      </c>
      <c r="C70" s="3">
        <v>44157.0</v>
      </c>
      <c r="D70" s="2">
        <v>98.0</v>
      </c>
      <c r="E70" s="2">
        <v>5.2</v>
      </c>
      <c r="F70" s="2" t="s">
        <v>17</v>
      </c>
      <c r="H70" s="6"/>
      <c r="I70" s="22" t="str">
        <f t="shared" si="1"/>
        <v>NO</v>
      </c>
    </row>
    <row r="71" ht="15.75" customHeight="1">
      <c r="A71" s="2" t="s">
        <v>121</v>
      </c>
      <c r="B71" s="2" t="s">
        <v>24</v>
      </c>
      <c r="C71" s="3">
        <v>43301.0</v>
      </c>
      <c r="D71" s="2">
        <v>94.0</v>
      </c>
      <c r="E71" s="2">
        <v>5.2</v>
      </c>
      <c r="F71" s="2" t="s">
        <v>17</v>
      </c>
      <c r="H71" s="6"/>
      <c r="I71" s="22" t="str">
        <f t="shared" si="1"/>
        <v>NO</v>
      </c>
    </row>
    <row r="72" ht="15.75" customHeight="1">
      <c r="A72" s="2" t="s">
        <v>122</v>
      </c>
      <c r="B72" s="2" t="s">
        <v>33</v>
      </c>
      <c r="C72" s="3">
        <v>43518.0</v>
      </c>
      <c r="D72" s="2">
        <v>112.0</v>
      </c>
      <c r="E72" s="2">
        <v>5.2</v>
      </c>
      <c r="F72" s="2" t="s">
        <v>123</v>
      </c>
      <c r="H72" s="6"/>
      <c r="I72" s="22" t="str">
        <f t="shared" si="1"/>
        <v>NO</v>
      </c>
    </row>
    <row r="73" ht="15.75" customHeight="1">
      <c r="A73" s="2" t="s">
        <v>124</v>
      </c>
      <c r="B73" s="2" t="s">
        <v>65</v>
      </c>
      <c r="C73" s="3">
        <v>44342.0</v>
      </c>
      <c r="D73" s="2">
        <v>117.0</v>
      </c>
      <c r="E73" s="2">
        <v>5.2</v>
      </c>
      <c r="F73" s="2" t="s">
        <v>125</v>
      </c>
      <c r="H73" s="6"/>
      <c r="I73" s="22" t="str">
        <f t="shared" si="1"/>
        <v>NO</v>
      </c>
    </row>
    <row r="74" ht="15.75" customHeight="1">
      <c r="A74" s="2" t="s">
        <v>126</v>
      </c>
      <c r="B74" s="2" t="s">
        <v>24</v>
      </c>
      <c r="C74" s="3">
        <v>42780.0</v>
      </c>
      <c r="D74" s="2">
        <v>70.0</v>
      </c>
      <c r="E74" s="2">
        <v>5.2</v>
      </c>
      <c r="F74" s="2" t="s">
        <v>17</v>
      </c>
      <c r="H74" s="6"/>
      <c r="I74" s="22" t="str">
        <f t="shared" si="1"/>
        <v>NO</v>
      </c>
    </row>
    <row r="75" ht="15.75" customHeight="1">
      <c r="A75" s="2" t="s">
        <v>127</v>
      </c>
      <c r="B75" s="2" t="s">
        <v>24</v>
      </c>
      <c r="C75" s="3">
        <v>42860.0</v>
      </c>
      <c r="D75" s="2">
        <v>81.0</v>
      </c>
      <c r="E75" s="2">
        <v>5.2</v>
      </c>
      <c r="F75" s="2" t="s">
        <v>17</v>
      </c>
      <c r="H75" s="6"/>
      <c r="I75" s="22" t="str">
        <f t="shared" si="1"/>
        <v>NO</v>
      </c>
    </row>
    <row r="76" ht="15.75" customHeight="1">
      <c r="A76" s="2" t="s">
        <v>128</v>
      </c>
      <c r="B76" s="2" t="s">
        <v>24</v>
      </c>
      <c r="C76" s="3">
        <v>44111.0</v>
      </c>
      <c r="D76" s="2">
        <v>103.0</v>
      </c>
      <c r="E76" s="2">
        <v>5.2</v>
      </c>
      <c r="F76" s="2" t="s">
        <v>17</v>
      </c>
      <c r="H76" s="6"/>
      <c r="I76" s="22" t="str">
        <f t="shared" si="1"/>
        <v>NO</v>
      </c>
    </row>
    <row r="77" ht="15.75" customHeight="1">
      <c r="A77" s="2" t="s">
        <v>129</v>
      </c>
      <c r="B77" s="2" t="s">
        <v>24</v>
      </c>
      <c r="C77" s="3">
        <v>43245.0</v>
      </c>
      <c r="D77" s="2">
        <v>94.0</v>
      </c>
      <c r="E77" s="2">
        <v>5.2</v>
      </c>
      <c r="F77" s="2" t="s">
        <v>17</v>
      </c>
      <c r="H77" s="6"/>
      <c r="I77" s="22" t="str">
        <f t="shared" si="1"/>
        <v>NO</v>
      </c>
    </row>
    <row r="78" ht="15.75" customHeight="1">
      <c r="A78" s="2" t="s">
        <v>130</v>
      </c>
      <c r="B78" s="2" t="s">
        <v>131</v>
      </c>
      <c r="C78" s="3">
        <v>43609.0</v>
      </c>
      <c r="D78" s="2">
        <v>98.0</v>
      </c>
      <c r="E78" s="2">
        <v>5.2</v>
      </c>
      <c r="F78" s="2" t="s">
        <v>17</v>
      </c>
      <c r="H78" s="6"/>
      <c r="I78" s="22" t="str">
        <f t="shared" si="1"/>
        <v>NO</v>
      </c>
    </row>
    <row r="79" ht="15.75" customHeight="1">
      <c r="A79" s="2" t="s">
        <v>132</v>
      </c>
      <c r="B79" s="2" t="s">
        <v>24</v>
      </c>
      <c r="C79" s="3">
        <v>42839.0</v>
      </c>
      <c r="D79" s="2">
        <v>131.0</v>
      </c>
      <c r="E79" s="2">
        <v>5.2</v>
      </c>
      <c r="F79" s="2" t="s">
        <v>17</v>
      </c>
      <c r="H79" s="6"/>
      <c r="I79" s="22" t="str">
        <f t="shared" si="1"/>
        <v>NO</v>
      </c>
    </row>
    <row r="80" ht="15.75" customHeight="1">
      <c r="A80" s="2" t="s">
        <v>133</v>
      </c>
      <c r="B80" s="2" t="s">
        <v>134</v>
      </c>
      <c r="C80" s="3">
        <v>43602.0</v>
      </c>
      <c r="D80" s="2">
        <v>87.0</v>
      </c>
      <c r="E80" s="2">
        <v>5.2</v>
      </c>
      <c r="F80" s="2" t="s">
        <v>17</v>
      </c>
      <c r="H80" s="6"/>
      <c r="I80" s="22" t="str">
        <f t="shared" si="1"/>
        <v>NO</v>
      </c>
    </row>
    <row r="81" ht="15.75" customHeight="1">
      <c r="A81" s="2" t="s">
        <v>135</v>
      </c>
      <c r="B81" s="2" t="s">
        <v>136</v>
      </c>
      <c r="C81" s="3">
        <v>43599.0</v>
      </c>
      <c r="D81" s="2">
        <v>60.0</v>
      </c>
      <c r="E81" s="2">
        <v>5.2</v>
      </c>
      <c r="F81" s="2" t="s">
        <v>17</v>
      </c>
      <c r="H81" s="6"/>
      <c r="I81" s="22" t="str">
        <f t="shared" si="1"/>
        <v>NO</v>
      </c>
    </row>
    <row r="82" ht="15.75" customHeight="1">
      <c r="A82" s="2" t="s">
        <v>137</v>
      </c>
      <c r="B82" s="2" t="s">
        <v>7</v>
      </c>
      <c r="C82" s="3">
        <v>44232.0</v>
      </c>
      <c r="D82" s="2">
        <v>112.0</v>
      </c>
      <c r="E82" s="2">
        <v>5.2</v>
      </c>
      <c r="F82" s="2" t="s">
        <v>17</v>
      </c>
      <c r="H82" s="6"/>
      <c r="I82" s="22" t="str">
        <f t="shared" si="1"/>
        <v>NO</v>
      </c>
    </row>
    <row r="83" ht="15.75" customHeight="1">
      <c r="A83" s="2" t="s">
        <v>138</v>
      </c>
      <c r="B83" s="2" t="s">
        <v>139</v>
      </c>
      <c r="C83" s="3">
        <v>43721.0</v>
      </c>
      <c r="D83" s="2">
        <v>102.0</v>
      </c>
      <c r="E83" s="2">
        <v>5.2</v>
      </c>
      <c r="F83" s="2" t="s">
        <v>17</v>
      </c>
      <c r="H83" s="6"/>
      <c r="I83" s="22" t="str">
        <f t="shared" si="1"/>
        <v>NO</v>
      </c>
    </row>
    <row r="84" ht="15.75" customHeight="1">
      <c r="A84" s="2" t="s">
        <v>140</v>
      </c>
      <c r="B84" s="2" t="s">
        <v>33</v>
      </c>
      <c r="C84" s="3">
        <v>44162.0</v>
      </c>
      <c r="D84" s="2">
        <v>99.0</v>
      </c>
      <c r="E84" s="2">
        <v>5.2</v>
      </c>
      <c r="F84" s="2" t="s">
        <v>14</v>
      </c>
      <c r="H84" s="6"/>
      <c r="I84" s="22" t="str">
        <f t="shared" si="1"/>
        <v>NO</v>
      </c>
    </row>
    <row r="85" ht="15.75" customHeight="1">
      <c r="A85" s="2" t="s">
        <v>141</v>
      </c>
      <c r="B85" s="2" t="s">
        <v>24</v>
      </c>
      <c r="C85" s="3">
        <v>43217.0</v>
      </c>
      <c r="D85" s="2">
        <v>116.0</v>
      </c>
      <c r="E85" s="2">
        <v>5.2</v>
      </c>
      <c r="F85" s="2" t="s">
        <v>17</v>
      </c>
      <c r="H85" s="6"/>
      <c r="I85" s="22" t="str">
        <f t="shared" si="1"/>
        <v>NO</v>
      </c>
    </row>
    <row r="86" ht="15.75" customHeight="1">
      <c r="A86" s="2" t="s">
        <v>142</v>
      </c>
      <c r="B86" s="2" t="s">
        <v>36</v>
      </c>
      <c r="C86" s="3">
        <v>43434.0</v>
      </c>
      <c r="D86" s="2">
        <v>92.0</v>
      </c>
      <c r="E86" s="2">
        <v>5.3</v>
      </c>
      <c r="F86" s="2" t="s">
        <v>17</v>
      </c>
      <c r="H86" s="6"/>
      <c r="I86" s="22" t="str">
        <f t="shared" si="1"/>
        <v>NO</v>
      </c>
    </row>
    <row r="87" ht="15.75" customHeight="1">
      <c r="A87" s="2" t="s">
        <v>143</v>
      </c>
      <c r="B87" s="2" t="s">
        <v>24</v>
      </c>
      <c r="C87" s="3">
        <v>43707.0</v>
      </c>
      <c r="D87" s="2">
        <v>83.0</v>
      </c>
      <c r="E87" s="2">
        <v>5.3</v>
      </c>
      <c r="F87" s="2" t="s">
        <v>60</v>
      </c>
      <c r="H87" s="6"/>
      <c r="I87" s="22" t="str">
        <f t="shared" si="1"/>
        <v>NO</v>
      </c>
    </row>
    <row r="88" ht="15.75" customHeight="1">
      <c r="A88" s="2" t="s">
        <v>144</v>
      </c>
      <c r="B88" s="2" t="s">
        <v>10</v>
      </c>
      <c r="C88" s="3">
        <v>43951.0</v>
      </c>
      <c r="D88" s="2">
        <v>97.0</v>
      </c>
      <c r="E88" s="2">
        <v>5.3</v>
      </c>
      <c r="F88" s="2" t="s">
        <v>17</v>
      </c>
      <c r="H88" s="6"/>
      <c r="I88" s="22" t="str">
        <f t="shared" si="1"/>
        <v>NO</v>
      </c>
    </row>
    <row r="89" ht="15.75" customHeight="1">
      <c r="A89" s="2" t="s">
        <v>145</v>
      </c>
      <c r="B89" s="2" t="s">
        <v>33</v>
      </c>
      <c r="C89" s="3">
        <v>44055.0</v>
      </c>
      <c r="D89" s="2">
        <v>112.0</v>
      </c>
      <c r="E89" s="2">
        <v>5.3</v>
      </c>
      <c r="F89" s="2" t="s">
        <v>20</v>
      </c>
      <c r="H89" s="6"/>
      <c r="I89" s="22" t="str">
        <f t="shared" si="1"/>
        <v>NO</v>
      </c>
    </row>
    <row r="90" ht="15.75" customHeight="1">
      <c r="A90" s="2" t="s">
        <v>146</v>
      </c>
      <c r="B90" s="2" t="s">
        <v>10</v>
      </c>
      <c r="C90" s="3">
        <v>43979.0</v>
      </c>
      <c r="D90" s="2">
        <v>116.0</v>
      </c>
      <c r="E90" s="2">
        <v>5.3</v>
      </c>
      <c r="F90" s="2" t="s">
        <v>11</v>
      </c>
      <c r="H90" s="6"/>
      <c r="I90" s="22" t="str">
        <f t="shared" si="1"/>
        <v>NO</v>
      </c>
    </row>
    <row r="91" ht="15.75" customHeight="1">
      <c r="A91" s="2" t="s">
        <v>147</v>
      </c>
      <c r="B91" s="2" t="s">
        <v>10</v>
      </c>
      <c r="C91" s="3">
        <v>43350.0</v>
      </c>
      <c r="D91" s="2">
        <v>102.0</v>
      </c>
      <c r="E91" s="2">
        <v>5.3</v>
      </c>
      <c r="F91" s="2" t="s">
        <v>60</v>
      </c>
      <c r="H91" s="6"/>
      <c r="I91" s="22" t="str">
        <f t="shared" si="1"/>
        <v>NO</v>
      </c>
    </row>
    <row r="92" ht="15.75" customHeight="1">
      <c r="A92" s="2" t="s">
        <v>148</v>
      </c>
      <c r="B92" s="2" t="s">
        <v>65</v>
      </c>
      <c r="C92" s="3">
        <v>44315.0</v>
      </c>
      <c r="D92" s="2">
        <v>121.0</v>
      </c>
      <c r="E92" s="2">
        <v>5.3</v>
      </c>
      <c r="F92" s="2" t="s">
        <v>17</v>
      </c>
      <c r="H92" s="6"/>
      <c r="I92" s="22" t="str">
        <f t="shared" si="1"/>
        <v>NO</v>
      </c>
    </row>
    <row r="93" ht="15.75" customHeight="1">
      <c r="A93" s="2" t="s">
        <v>149</v>
      </c>
      <c r="B93" s="2" t="s">
        <v>36</v>
      </c>
      <c r="C93" s="3">
        <v>43275.0</v>
      </c>
      <c r="D93" s="2">
        <v>95.0</v>
      </c>
      <c r="E93" s="2">
        <v>5.3</v>
      </c>
      <c r="F93" s="2" t="s">
        <v>60</v>
      </c>
      <c r="H93" s="6"/>
      <c r="I93" s="22" t="str">
        <f t="shared" si="1"/>
        <v>NO</v>
      </c>
    </row>
    <row r="94" ht="15.75" customHeight="1">
      <c r="A94" s="2" t="s">
        <v>150</v>
      </c>
      <c r="B94" s="2" t="s">
        <v>33</v>
      </c>
      <c r="C94" s="3">
        <v>43567.0</v>
      </c>
      <c r="D94" s="2">
        <v>93.0</v>
      </c>
      <c r="E94" s="2">
        <v>5.3</v>
      </c>
      <c r="F94" s="2" t="s">
        <v>11</v>
      </c>
      <c r="H94" s="6"/>
      <c r="I94" s="22" t="str">
        <f t="shared" si="1"/>
        <v>NO</v>
      </c>
    </row>
    <row r="95" ht="15.75" customHeight="1">
      <c r="A95" s="2" t="s">
        <v>151</v>
      </c>
      <c r="B95" s="2" t="s">
        <v>33</v>
      </c>
      <c r="C95" s="3">
        <v>42608.0</v>
      </c>
      <c r="D95" s="2">
        <v>92.0</v>
      </c>
      <c r="E95" s="2">
        <v>5.3</v>
      </c>
      <c r="F95" s="2" t="s">
        <v>17</v>
      </c>
      <c r="H95" s="6"/>
      <c r="I95" s="22" t="str">
        <f t="shared" si="1"/>
        <v>NO</v>
      </c>
    </row>
    <row r="96" ht="15.75" customHeight="1">
      <c r="A96" s="2" t="s">
        <v>152</v>
      </c>
      <c r="B96" s="2" t="s">
        <v>153</v>
      </c>
      <c r="C96" s="3">
        <v>44119.0</v>
      </c>
      <c r="D96" s="2">
        <v>98.0</v>
      </c>
      <c r="E96" s="2">
        <v>5.4</v>
      </c>
      <c r="F96" s="2" t="s">
        <v>17</v>
      </c>
      <c r="H96" s="6"/>
      <c r="I96" s="22" t="str">
        <f t="shared" si="1"/>
        <v>NO</v>
      </c>
    </row>
    <row r="97" ht="15.75" customHeight="1">
      <c r="A97" s="2" t="s">
        <v>154</v>
      </c>
      <c r="B97" s="2" t="s">
        <v>36</v>
      </c>
      <c r="C97" s="3">
        <v>43804.0</v>
      </c>
      <c r="D97" s="2">
        <v>85.0</v>
      </c>
      <c r="E97" s="2">
        <v>5.4</v>
      </c>
      <c r="F97" s="2" t="s">
        <v>17</v>
      </c>
      <c r="H97" s="6"/>
      <c r="I97" s="22" t="str">
        <f t="shared" si="1"/>
        <v>NO</v>
      </c>
    </row>
    <row r="98" ht="15.75" customHeight="1">
      <c r="A98" s="2" t="s">
        <v>155</v>
      </c>
      <c r="B98" s="2" t="s">
        <v>24</v>
      </c>
      <c r="C98" s="3">
        <v>43588.0</v>
      </c>
      <c r="D98" s="2">
        <v>78.0</v>
      </c>
      <c r="E98" s="2">
        <v>5.4</v>
      </c>
      <c r="F98" s="2" t="s">
        <v>11</v>
      </c>
      <c r="H98" s="6"/>
      <c r="I98" s="22" t="str">
        <f t="shared" si="1"/>
        <v>NO</v>
      </c>
    </row>
    <row r="99" ht="15.75" customHeight="1">
      <c r="A99" s="2" t="s">
        <v>156</v>
      </c>
      <c r="B99" s="2" t="s">
        <v>33</v>
      </c>
      <c r="C99" s="3">
        <v>44092.0</v>
      </c>
      <c r="D99" s="2">
        <v>120.0</v>
      </c>
      <c r="E99" s="2">
        <v>5.4</v>
      </c>
      <c r="F99" s="2" t="s">
        <v>20</v>
      </c>
      <c r="H99" s="6"/>
      <c r="I99" s="22" t="str">
        <f t="shared" si="1"/>
        <v>NO</v>
      </c>
    </row>
    <row r="100" ht="15.75" customHeight="1">
      <c r="A100" s="2" t="s">
        <v>157</v>
      </c>
      <c r="B100" s="2" t="s">
        <v>158</v>
      </c>
      <c r="C100" s="3">
        <v>44076.0</v>
      </c>
      <c r="D100" s="2">
        <v>92.0</v>
      </c>
      <c r="E100" s="2">
        <v>5.4</v>
      </c>
      <c r="F100" s="2" t="s">
        <v>83</v>
      </c>
      <c r="H100" s="6"/>
      <c r="I100" s="22" t="str">
        <f t="shared" si="1"/>
        <v>NO</v>
      </c>
    </row>
    <row r="101" ht="15.75" customHeight="1">
      <c r="A101" s="2" t="s">
        <v>159</v>
      </c>
      <c r="B101" s="2" t="s">
        <v>160</v>
      </c>
      <c r="C101" s="3">
        <v>43182.0</v>
      </c>
      <c r="D101" s="2">
        <v>101.0</v>
      </c>
      <c r="E101" s="2">
        <v>5.4</v>
      </c>
      <c r="F101" s="2" t="s">
        <v>17</v>
      </c>
      <c r="H101" s="6"/>
      <c r="I101" s="22" t="str">
        <f t="shared" si="1"/>
        <v>NO</v>
      </c>
    </row>
    <row r="102" ht="15.75" customHeight="1">
      <c r="A102" s="2" t="s">
        <v>161</v>
      </c>
      <c r="B102" s="2" t="s">
        <v>10</v>
      </c>
      <c r="C102" s="3">
        <v>43896.0</v>
      </c>
      <c r="D102" s="2">
        <v>119.0</v>
      </c>
      <c r="E102" s="2">
        <v>5.4</v>
      </c>
      <c r="F102" s="2" t="s">
        <v>20</v>
      </c>
      <c r="H102" s="6"/>
      <c r="I102" s="22" t="str">
        <f t="shared" si="1"/>
        <v>NO</v>
      </c>
    </row>
    <row r="103" ht="15.75" customHeight="1">
      <c r="A103" s="2" t="s">
        <v>162</v>
      </c>
      <c r="B103" s="2" t="s">
        <v>65</v>
      </c>
      <c r="C103" s="3">
        <v>43742.0</v>
      </c>
      <c r="D103" s="2">
        <v>101.0</v>
      </c>
      <c r="E103" s="2">
        <v>5.4</v>
      </c>
      <c r="F103" s="2" t="s">
        <v>17</v>
      </c>
      <c r="H103" s="6"/>
      <c r="I103" s="22" t="str">
        <f t="shared" si="1"/>
        <v>NO</v>
      </c>
    </row>
    <row r="104" ht="15.75" customHeight="1">
      <c r="A104" s="2" t="s">
        <v>163</v>
      </c>
      <c r="B104" s="2" t="s">
        <v>33</v>
      </c>
      <c r="C104" s="3">
        <v>44288.0</v>
      </c>
      <c r="D104" s="2">
        <v>112.0</v>
      </c>
      <c r="E104" s="2">
        <v>5.4</v>
      </c>
      <c r="F104" s="2" t="s">
        <v>60</v>
      </c>
      <c r="H104" s="6"/>
      <c r="I104" s="22" t="str">
        <f t="shared" si="1"/>
        <v>NO</v>
      </c>
    </row>
    <row r="105" ht="15.75" customHeight="1">
      <c r="A105" s="2" t="s">
        <v>164</v>
      </c>
      <c r="B105" s="2" t="s">
        <v>24</v>
      </c>
      <c r="C105" s="3">
        <v>42958.0</v>
      </c>
      <c r="D105" s="2">
        <v>96.0</v>
      </c>
      <c r="E105" s="2">
        <v>5.4</v>
      </c>
      <c r="F105" s="2" t="s">
        <v>17</v>
      </c>
      <c r="H105" s="6"/>
      <c r="I105" s="22" t="str">
        <f t="shared" si="1"/>
        <v>NO</v>
      </c>
    </row>
    <row r="106" ht="15.75" customHeight="1">
      <c r="A106" s="2" t="s">
        <v>165</v>
      </c>
      <c r="B106" s="2" t="s">
        <v>166</v>
      </c>
      <c r="C106" s="3">
        <v>44211.0</v>
      </c>
      <c r="D106" s="2">
        <v>114.0</v>
      </c>
      <c r="E106" s="2">
        <v>5.4</v>
      </c>
      <c r="F106" s="2" t="s">
        <v>17</v>
      </c>
      <c r="H106" s="6"/>
      <c r="I106" s="22" t="str">
        <f t="shared" si="1"/>
        <v>NO</v>
      </c>
    </row>
    <row r="107" ht="15.75" customHeight="1">
      <c r="A107" s="2" t="s">
        <v>167</v>
      </c>
      <c r="B107" s="2" t="s">
        <v>36</v>
      </c>
      <c r="C107" s="3">
        <v>44154.0</v>
      </c>
      <c r="D107" s="2">
        <v>97.0</v>
      </c>
      <c r="E107" s="2">
        <v>5.4</v>
      </c>
      <c r="F107" s="2" t="s">
        <v>17</v>
      </c>
      <c r="H107" s="6"/>
      <c r="I107" s="22" t="str">
        <f t="shared" si="1"/>
        <v>NO</v>
      </c>
    </row>
    <row r="108" ht="15.75" customHeight="1">
      <c r="A108" s="2" t="s">
        <v>168</v>
      </c>
      <c r="B108" s="2" t="s">
        <v>169</v>
      </c>
      <c r="C108" s="3">
        <v>44013.0</v>
      </c>
      <c r="D108" s="2">
        <v>101.0</v>
      </c>
      <c r="E108" s="2">
        <v>5.4</v>
      </c>
      <c r="F108" s="2" t="s">
        <v>14</v>
      </c>
      <c r="H108" s="6"/>
      <c r="I108" s="22" t="str">
        <f t="shared" si="1"/>
        <v>NO</v>
      </c>
    </row>
    <row r="109" ht="15.75" customHeight="1">
      <c r="A109" s="2" t="s">
        <v>170</v>
      </c>
      <c r="B109" s="2" t="s">
        <v>171</v>
      </c>
      <c r="C109" s="3">
        <v>42342.0</v>
      </c>
      <c r="D109" s="2">
        <v>56.0</v>
      </c>
      <c r="E109" s="2">
        <v>5.5</v>
      </c>
      <c r="F109" s="2" t="s">
        <v>17</v>
      </c>
      <c r="H109" s="6"/>
      <c r="I109" s="22" t="str">
        <f t="shared" si="1"/>
        <v>NO</v>
      </c>
    </row>
    <row r="110" ht="15.75" customHeight="1">
      <c r="A110" s="2" t="s">
        <v>172</v>
      </c>
      <c r="B110" s="2" t="s">
        <v>173</v>
      </c>
      <c r="C110" s="3">
        <v>43399.0</v>
      </c>
      <c r="D110" s="2">
        <v>100.0</v>
      </c>
      <c r="E110" s="2">
        <v>5.5</v>
      </c>
      <c r="F110" s="2" t="s">
        <v>17</v>
      </c>
      <c r="H110" s="6"/>
      <c r="I110" s="22" t="str">
        <f t="shared" si="1"/>
        <v>NO</v>
      </c>
    </row>
    <row r="111" ht="15.75" customHeight="1">
      <c r="A111" s="2" t="s">
        <v>174</v>
      </c>
      <c r="B111" s="2" t="s">
        <v>10</v>
      </c>
      <c r="C111" s="3">
        <v>43800.0</v>
      </c>
      <c r="D111" s="2">
        <v>94.0</v>
      </c>
      <c r="E111" s="2">
        <v>5.5</v>
      </c>
      <c r="F111" s="2" t="s">
        <v>74</v>
      </c>
      <c r="H111" s="6"/>
      <c r="I111" s="22" t="str">
        <f t="shared" si="1"/>
        <v>NO</v>
      </c>
    </row>
    <row r="112" ht="15.75" customHeight="1">
      <c r="A112" s="2" t="s">
        <v>175</v>
      </c>
      <c r="B112" s="2" t="s">
        <v>24</v>
      </c>
      <c r="C112" s="3">
        <v>44314.0</v>
      </c>
      <c r="D112" s="2">
        <v>94.0</v>
      </c>
      <c r="E112" s="2">
        <v>5.5</v>
      </c>
      <c r="F112" s="2" t="s">
        <v>69</v>
      </c>
      <c r="H112" s="6"/>
      <c r="I112" s="22" t="str">
        <f t="shared" si="1"/>
        <v>NO</v>
      </c>
    </row>
    <row r="113" ht="15.75" customHeight="1">
      <c r="A113" s="2" t="s">
        <v>176</v>
      </c>
      <c r="B113" s="2" t="s">
        <v>7</v>
      </c>
      <c r="C113" s="7">
        <v>43754.0</v>
      </c>
      <c r="D113" s="2">
        <v>21.0</v>
      </c>
      <c r="E113" s="2">
        <v>5.5</v>
      </c>
      <c r="F113" s="2" t="s">
        <v>17</v>
      </c>
      <c r="H113" s="6"/>
      <c r="I113" s="22" t="str">
        <f t="shared" si="1"/>
        <v>NO</v>
      </c>
    </row>
    <row r="114" ht="15.75" customHeight="1">
      <c r="A114" s="2" t="s">
        <v>177</v>
      </c>
      <c r="B114" s="2" t="s">
        <v>24</v>
      </c>
      <c r="C114" s="3">
        <v>43784.0</v>
      </c>
      <c r="D114" s="2">
        <v>104.0</v>
      </c>
      <c r="E114" s="2">
        <v>5.5</v>
      </c>
      <c r="F114" s="2" t="s">
        <v>20</v>
      </c>
      <c r="H114" s="6"/>
      <c r="I114" s="22" t="str">
        <f t="shared" si="1"/>
        <v>NO</v>
      </c>
    </row>
    <row r="115" ht="15.75" customHeight="1">
      <c r="A115" s="2" t="s">
        <v>178</v>
      </c>
      <c r="B115" s="2" t="s">
        <v>136</v>
      </c>
      <c r="C115" s="3">
        <v>43504.0</v>
      </c>
      <c r="D115" s="2">
        <v>63.0</v>
      </c>
      <c r="E115" s="2">
        <v>5.5</v>
      </c>
      <c r="F115" s="2" t="s">
        <v>17</v>
      </c>
      <c r="H115" s="6"/>
      <c r="I115" s="22" t="str">
        <f t="shared" si="1"/>
        <v>NO</v>
      </c>
    </row>
    <row r="116" ht="15.75" customHeight="1">
      <c r="A116" s="2" t="s">
        <v>179</v>
      </c>
      <c r="B116" s="2" t="s">
        <v>36</v>
      </c>
      <c r="C116" s="3">
        <v>43931.0</v>
      </c>
      <c r="D116" s="2">
        <v>100.0</v>
      </c>
      <c r="E116" s="2">
        <v>5.5</v>
      </c>
      <c r="F116" s="2" t="s">
        <v>17</v>
      </c>
      <c r="H116" s="6"/>
      <c r="I116" s="22" t="str">
        <f t="shared" si="1"/>
        <v>NO</v>
      </c>
    </row>
    <row r="117" ht="15.75" customHeight="1">
      <c r="A117" s="2" t="s">
        <v>180</v>
      </c>
      <c r="B117" s="2" t="s">
        <v>181</v>
      </c>
      <c r="C117" s="3">
        <v>43154.0</v>
      </c>
      <c r="D117" s="2">
        <v>126.0</v>
      </c>
      <c r="E117" s="2">
        <v>5.5</v>
      </c>
      <c r="F117" s="2" t="s">
        <v>17</v>
      </c>
      <c r="H117" s="6"/>
      <c r="I117" s="22" t="str">
        <f t="shared" si="1"/>
        <v>NO</v>
      </c>
    </row>
    <row r="118" ht="15.75" customHeight="1">
      <c r="A118" s="2" t="s">
        <v>182</v>
      </c>
      <c r="B118" s="2" t="s">
        <v>183</v>
      </c>
      <c r="C118" s="3">
        <v>44106.0</v>
      </c>
      <c r="D118" s="2">
        <v>106.0</v>
      </c>
      <c r="E118" s="2">
        <v>5.5</v>
      </c>
      <c r="F118" s="2" t="s">
        <v>17</v>
      </c>
      <c r="H118" s="6"/>
      <c r="I118" s="22" t="str">
        <f t="shared" si="1"/>
        <v>NO</v>
      </c>
    </row>
    <row r="119" ht="15.75" customHeight="1">
      <c r="A119" s="2" t="s">
        <v>184</v>
      </c>
      <c r="B119" s="2" t="s">
        <v>10</v>
      </c>
      <c r="C119" s="3">
        <v>44238.0</v>
      </c>
      <c r="D119" s="2">
        <v>86.0</v>
      </c>
      <c r="E119" s="2">
        <v>5.5</v>
      </c>
      <c r="F119" s="2" t="s">
        <v>185</v>
      </c>
      <c r="H119" s="6"/>
      <c r="I119" s="22" t="str">
        <f t="shared" si="1"/>
        <v>NO</v>
      </c>
    </row>
    <row r="120" ht="15.75" customHeight="1">
      <c r="A120" s="2" t="s">
        <v>186</v>
      </c>
      <c r="B120" s="2" t="s">
        <v>187</v>
      </c>
      <c r="C120" s="3">
        <v>44301.0</v>
      </c>
      <c r="D120" s="2">
        <v>142.0</v>
      </c>
      <c r="E120" s="2">
        <v>5.5</v>
      </c>
      <c r="F120" s="2" t="s">
        <v>188</v>
      </c>
      <c r="H120" s="6"/>
      <c r="I120" s="22" t="str">
        <f t="shared" si="1"/>
        <v>NO</v>
      </c>
    </row>
    <row r="121" ht="15.75" customHeight="1">
      <c r="A121" s="2" t="s">
        <v>189</v>
      </c>
      <c r="B121" s="2" t="s">
        <v>24</v>
      </c>
      <c r="C121" s="3">
        <v>43119.0</v>
      </c>
      <c r="D121" s="2">
        <v>108.0</v>
      </c>
      <c r="E121" s="2">
        <v>5.5</v>
      </c>
      <c r="F121" s="2" t="s">
        <v>17</v>
      </c>
      <c r="H121" s="6"/>
      <c r="I121" s="22" t="str">
        <f t="shared" si="1"/>
        <v>NO</v>
      </c>
    </row>
    <row r="122" ht="15.75" customHeight="1">
      <c r="A122" s="2" t="s">
        <v>190</v>
      </c>
      <c r="B122" s="2" t="s">
        <v>134</v>
      </c>
      <c r="C122" s="3">
        <v>43135.0</v>
      </c>
      <c r="D122" s="2">
        <v>102.0</v>
      </c>
      <c r="E122" s="2">
        <v>5.5</v>
      </c>
      <c r="F122" s="2" t="s">
        <v>17</v>
      </c>
      <c r="H122" s="6"/>
      <c r="I122" s="22" t="str">
        <f t="shared" si="1"/>
        <v>NO</v>
      </c>
    </row>
    <row r="123" ht="15.75" customHeight="1">
      <c r="A123" s="2" t="s">
        <v>191</v>
      </c>
      <c r="B123" s="2" t="s">
        <v>36</v>
      </c>
      <c r="C123" s="3">
        <v>43790.0</v>
      </c>
      <c r="D123" s="2">
        <v>92.0</v>
      </c>
      <c r="E123" s="2">
        <v>5.5</v>
      </c>
      <c r="F123" s="2" t="s">
        <v>17</v>
      </c>
      <c r="H123" s="6"/>
      <c r="I123" s="22" t="str">
        <f t="shared" si="1"/>
        <v>NO</v>
      </c>
    </row>
    <row r="124" ht="15.75" customHeight="1">
      <c r="A124" s="2" t="s">
        <v>192</v>
      </c>
      <c r="B124" s="2" t="s">
        <v>193</v>
      </c>
      <c r="C124" s="3">
        <v>43287.0</v>
      </c>
      <c r="D124" s="2">
        <v>83.0</v>
      </c>
      <c r="E124" s="2">
        <v>5.5</v>
      </c>
      <c r="F124" s="2" t="s">
        <v>17</v>
      </c>
      <c r="H124" s="6"/>
      <c r="I124" s="22" t="str">
        <f t="shared" si="1"/>
        <v>NO</v>
      </c>
    </row>
    <row r="125" ht="15.75" customHeight="1">
      <c r="A125" s="2" t="s">
        <v>194</v>
      </c>
      <c r="B125" s="2" t="s">
        <v>195</v>
      </c>
      <c r="C125" s="3">
        <v>43322.0</v>
      </c>
      <c r="D125" s="2">
        <v>94.0</v>
      </c>
      <c r="E125" s="2">
        <v>5.5</v>
      </c>
      <c r="F125" s="2" t="s">
        <v>17</v>
      </c>
      <c r="H125" s="6"/>
      <c r="I125" s="22" t="str">
        <f t="shared" si="1"/>
        <v>NO</v>
      </c>
    </row>
    <row r="126" ht="15.75" customHeight="1">
      <c r="A126" s="2" t="s">
        <v>196</v>
      </c>
      <c r="B126" s="2" t="s">
        <v>24</v>
      </c>
      <c r="C126" s="3">
        <v>43560.0</v>
      </c>
      <c r="D126" s="2">
        <v>92.0</v>
      </c>
      <c r="E126" s="2">
        <v>5.5</v>
      </c>
      <c r="F126" s="2" t="s">
        <v>17</v>
      </c>
      <c r="H126" s="6"/>
      <c r="I126" s="22" t="str">
        <f t="shared" si="1"/>
        <v>NO</v>
      </c>
    </row>
    <row r="127" ht="15.75" customHeight="1">
      <c r="A127" s="2" t="s">
        <v>197</v>
      </c>
      <c r="B127" s="2" t="s">
        <v>24</v>
      </c>
      <c r="C127" s="3">
        <v>43595.0</v>
      </c>
      <c r="D127" s="2">
        <v>103.0</v>
      </c>
      <c r="E127" s="2">
        <v>5.5</v>
      </c>
      <c r="F127" s="2" t="s">
        <v>17</v>
      </c>
      <c r="H127" s="6"/>
      <c r="I127" s="22" t="str">
        <f t="shared" si="1"/>
        <v>NO</v>
      </c>
    </row>
    <row r="128" ht="15.75" customHeight="1">
      <c r="A128" s="2" t="s">
        <v>198</v>
      </c>
      <c r="B128" s="2" t="s">
        <v>195</v>
      </c>
      <c r="C128" s="3">
        <v>43020.0</v>
      </c>
      <c r="D128" s="2">
        <v>89.0</v>
      </c>
      <c r="E128" s="2">
        <v>5.6</v>
      </c>
      <c r="F128" s="2" t="s">
        <v>199</v>
      </c>
      <c r="H128" s="6"/>
      <c r="I128" s="22" t="str">
        <f t="shared" si="1"/>
        <v>NO</v>
      </c>
    </row>
    <row r="129" ht="15.75" customHeight="1">
      <c r="A129" s="2" t="s">
        <v>200</v>
      </c>
      <c r="B129" s="2" t="s">
        <v>24</v>
      </c>
      <c r="C129" s="3">
        <v>42558.0</v>
      </c>
      <c r="D129" s="2">
        <v>95.0</v>
      </c>
      <c r="E129" s="2">
        <v>5.6</v>
      </c>
      <c r="F129" s="2" t="s">
        <v>17</v>
      </c>
      <c r="H129" s="6"/>
      <c r="I129" s="22" t="str">
        <f t="shared" si="1"/>
        <v>NO</v>
      </c>
    </row>
    <row r="130" ht="15.75" customHeight="1">
      <c r="A130" s="2" t="s">
        <v>201</v>
      </c>
      <c r="B130" s="2" t="s">
        <v>139</v>
      </c>
      <c r="C130" s="3">
        <v>44211.0</v>
      </c>
      <c r="D130" s="2">
        <v>103.0</v>
      </c>
      <c r="E130" s="2">
        <v>5.6</v>
      </c>
      <c r="F130" s="2" t="s">
        <v>69</v>
      </c>
      <c r="H130" s="6"/>
      <c r="I130" s="22" t="str">
        <f t="shared" si="1"/>
        <v>NO</v>
      </c>
    </row>
    <row r="131" ht="15.75" customHeight="1">
      <c r="A131" s="2" t="s">
        <v>202</v>
      </c>
      <c r="B131" s="2" t="s">
        <v>36</v>
      </c>
      <c r="C131" s="3">
        <v>43706.0</v>
      </c>
      <c r="D131" s="2">
        <v>97.0</v>
      </c>
      <c r="E131" s="2">
        <v>5.6</v>
      </c>
      <c r="F131" s="2" t="s">
        <v>17</v>
      </c>
      <c r="H131" s="6"/>
      <c r="I131" s="22" t="str">
        <f t="shared" si="1"/>
        <v>NO</v>
      </c>
    </row>
    <row r="132" ht="15.75" customHeight="1">
      <c r="A132" s="2" t="s">
        <v>203</v>
      </c>
      <c r="B132" s="2" t="s">
        <v>10</v>
      </c>
      <c r="C132" s="3">
        <v>43371.0</v>
      </c>
      <c r="D132" s="2">
        <v>125.0</v>
      </c>
      <c r="E132" s="2">
        <v>5.6</v>
      </c>
      <c r="F132" s="2" t="s">
        <v>17</v>
      </c>
      <c r="H132" s="6"/>
      <c r="I132" s="22" t="str">
        <f t="shared" si="1"/>
        <v>NO</v>
      </c>
    </row>
    <row r="133" ht="15.75" customHeight="1">
      <c r="A133" s="2" t="s">
        <v>204</v>
      </c>
      <c r="B133" s="2" t="s">
        <v>36</v>
      </c>
      <c r="C133" s="3">
        <v>44077.0</v>
      </c>
      <c r="D133" s="2">
        <v>91.0</v>
      </c>
      <c r="E133" s="2">
        <v>5.6</v>
      </c>
      <c r="F133" s="2" t="s">
        <v>17</v>
      </c>
      <c r="H133" s="6"/>
      <c r="I133" s="22" t="str">
        <f t="shared" si="1"/>
        <v>NO</v>
      </c>
    </row>
    <row r="134" ht="15.75" customHeight="1">
      <c r="A134" s="2" t="s">
        <v>205</v>
      </c>
      <c r="B134" s="2" t="s">
        <v>206</v>
      </c>
      <c r="C134" s="3">
        <v>44001.0</v>
      </c>
      <c r="D134" s="2">
        <v>90.0</v>
      </c>
      <c r="E134" s="2">
        <v>5.6</v>
      </c>
      <c r="F134" s="2" t="s">
        <v>25</v>
      </c>
      <c r="H134" s="6"/>
      <c r="I134" s="22" t="str">
        <f t="shared" si="1"/>
        <v>NO</v>
      </c>
    </row>
    <row r="135" ht="15.75" customHeight="1">
      <c r="A135" s="2" t="s">
        <v>207</v>
      </c>
      <c r="B135" s="2" t="s">
        <v>136</v>
      </c>
      <c r="C135" s="3">
        <v>44131.0</v>
      </c>
      <c r="D135" s="2">
        <v>49.0</v>
      </c>
      <c r="E135" s="2">
        <v>5.6</v>
      </c>
      <c r="F135" s="2" t="s">
        <v>17</v>
      </c>
      <c r="H135" s="6"/>
      <c r="I135" s="22" t="str">
        <f t="shared" si="1"/>
        <v>NO</v>
      </c>
    </row>
    <row r="136" ht="15.75" customHeight="1">
      <c r="A136" s="2" t="s">
        <v>208</v>
      </c>
      <c r="B136" s="2" t="s">
        <v>139</v>
      </c>
      <c r="C136" s="3">
        <v>43476.0</v>
      </c>
      <c r="D136" s="2">
        <v>98.0</v>
      </c>
      <c r="E136" s="2">
        <v>5.6</v>
      </c>
      <c r="F136" s="2" t="s">
        <v>17</v>
      </c>
      <c r="H136" s="6"/>
      <c r="I136" s="22" t="str">
        <f t="shared" si="1"/>
        <v>NO</v>
      </c>
    </row>
    <row r="137" ht="15.75" customHeight="1">
      <c r="A137" s="2" t="s">
        <v>209</v>
      </c>
      <c r="B137" s="2" t="s">
        <v>112</v>
      </c>
      <c r="C137" s="3">
        <v>44232.0</v>
      </c>
      <c r="D137" s="2">
        <v>107.0</v>
      </c>
      <c r="E137" s="2">
        <v>5.6</v>
      </c>
      <c r="F137" s="2" t="s">
        <v>14</v>
      </c>
      <c r="H137" s="6"/>
      <c r="I137" s="22" t="str">
        <f t="shared" si="1"/>
        <v>NO</v>
      </c>
    </row>
    <row r="138" ht="15.75" customHeight="1">
      <c r="A138" s="2" t="s">
        <v>210</v>
      </c>
      <c r="B138" s="2" t="s">
        <v>134</v>
      </c>
      <c r="C138" s="3">
        <v>44188.0</v>
      </c>
      <c r="D138" s="2">
        <v>118.0</v>
      </c>
      <c r="E138" s="2">
        <v>5.6</v>
      </c>
      <c r="F138" s="2" t="s">
        <v>17</v>
      </c>
      <c r="H138" s="6"/>
      <c r="I138" s="22" t="str">
        <f t="shared" si="1"/>
        <v>NO</v>
      </c>
    </row>
    <row r="139" ht="15.75" customHeight="1">
      <c r="A139" s="2" t="s">
        <v>211</v>
      </c>
      <c r="B139" s="2" t="s">
        <v>10</v>
      </c>
      <c r="C139" s="3">
        <v>44090.0</v>
      </c>
      <c r="D139" s="2">
        <v>94.0</v>
      </c>
      <c r="E139" s="2">
        <v>5.6</v>
      </c>
      <c r="F139" s="2" t="s">
        <v>11</v>
      </c>
      <c r="H139" s="6"/>
      <c r="I139" s="22" t="str">
        <f t="shared" si="1"/>
        <v>NO</v>
      </c>
    </row>
    <row r="140" ht="15.75" customHeight="1">
      <c r="A140" s="2" t="s">
        <v>212</v>
      </c>
      <c r="B140" s="2" t="s">
        <v>24</v>
      </c>
      <c r="C140" s="3">
        <v>44064.0</v>
      </c>
      <c r="D140" s="2">
        <v>103.0</v>
      </c>
      <c r="E140" s="2">
        <v>5.6</v>
      </c>
      <c r="F140" s="2" t="s">
        <v>17</v>
      </c>
      <c r="H140" s="6"/>
      <c r="I140" s="22" t="str">
        <f t="shared" si="1"/>
        <v>NO</v>
      </c>
    </row>
    <row r="141" ht="15.75" customHeight="1">
      <c r="A141" s="2" t="s">
        <v>213</v>
      </c>
      <c r="B141" s="2" t="s">
        <v>214</v>
      </c>
      <c r="C141" s="3">
        <v>44106.0</v>
      </c>
      <c r="D141" s="2">
        <v>86.0</v>
      </c>
      <c r="E141" s="2">
        <v>5.6</v>
      </c>
      <c r="F141" s="2" t="s">
        <v>17</v>
      </c>
      <c r="H141" s="6"/>
      <c r="I141" s="22" t="str">
        <f t="shared" si="1"/>
        <v>NO</v>
      </c>
    </row>
    <row r="142" ht="15.75" customHeight="1">
      <c r="A142" s="2" t="s">
        <v>215</v>
      </c>
      <c r="B142" s="2" t="s">
        <v>7</v>
      </c>
      <c r="C142" s="3">
        <v>44300.0</v>
      </c>
      <c r="D142" s="2">
        <v>83.0</v>
      </c>
      <c r="E142" s="2">
        <v>5.6</v>
      </c>
      <c r="F142" s="2" t="s">
        <v>17</v>
      </c>
      <c r="H142" s="6"/>
      <c r="I142" s="22" t="str">
        <f t="shared" si="1"/>
        <v>NO</v>
      </c>
    </row>
    <row r="143" ht="15.75" customHeight="1">
      <c r="A143" s="2" t="s">
        <v>216</v>
      </c>
      <c r="B143" s="2" t="s">
        <v>217</v>
      </c>
      <c r="C143" s="3">
        <v>44281.0</v>
      </c>
      <c r="D143" s="2">
        <v>97.0</v>
      </c>
      <c r="E143" s="2">
        <v>5.7</v>
      </c>
      <c r="F143" s="2" t="s">
        <v>17</v>
      </c>
      <c r="H143" s="6"/>
      <c r="I143" s="22" t="str">
        <f t="shared" si="1"/>
        <v>NO</v>
      </c>
    </row>
    <row r="144" ht="15.75" customHeight="1">
      <c r="A144" s="2" t="s">
        <v>218</v>
      </c>
      <c r="B144" s="2" t="s">
        <v>219</v>
      </c>
      <c r="C144" s="3">
        <v>44280.0</v>
      </c>
      <c r="D144" s="2">
        <v>99.0</v>
      </c>
      <c r="E144" s="2">
        <v>5.7</v>
      </c>
      <c r="F144" s="2" t="s">
        <v>14</v>
      </c>
      <c r="H144" s="6"/>
      <c r="I144" s="22" t="str">
        <f t="shared" si="1"/>
        <v>NO</v>
      </c>
    </row>
    <row r="145" ht="15.75" customHeight="1">
      <c r="A145" s="2" t="s">
        <v>220</v>
      </c>
      <c r="B145" s="2" t="s">
        <v>112</v>
      </c>
      <c r="C145" s="3">
        <v>43084.0</v>
      </c>
      <c r="D145" s="2">
        <v>104.0</v>
      </c>
      <c r="E145" s="2">
        <v>5.7</v>
      </c>
      <c r="F145" s="2" t="s">
        <v>17</v>
      </c>
      <c r="H145" s="6"/>
      <c r="I145" s="22" t="str">
        <f t="shared" si="1"/>
        <v>NO</v>
      </c>
    </row>
    <row r="146" ht="15.75" customHeight="1">
      <c r="A146" s="2" t="s">
        <v>221</v>
      </c>
      <c r="B146" s="2" t="s">
        <v>222</v>
      </c>
      <c r="C146" s="3">
        <v>44085.0</v>
      </c>
      <c r="D146" s="2">
        <v>102.0</v>
      </c>
      <c r="E146" s="2">
        <v>5.7</v>
      </c>
      <c r="F146" s="2" t="s">
        <v>11</v>
      </c>
      <c r="H146" s="6"/>
      <c r="I146" s="22" t="str">
        <f t="shared" si="1"/>
        <v>NO</v>
      </c>
    </row>
    <row r="147" ht="15.75" customHeight="1">
      <c r="A147" s="2" t="s">
        <v>223</v>
      </c>
      <c r="B147" s="2" t="s">
        <v>224</v>
      </c>
      <c r="C147" s="3">
        <v>43077.0</v>
      </c>
      <c r="D147" s="2">
        <v>89.0</v>
      </c>
      <c r="E147" s="2">
        <v>5.7</v>
      </c>
      <c r="F147" s="2" t="s">
        <v>17</v>
      </c>
      <c r="H147" s="6"/>
      <c r="I147" s="22" t="str">
        <f t="shared" si="1"/>
        <v>NO</v>
      </c>
    </row>
    <row r="148" ht="15.75" customHeight="1">
      <c r="A148" s="2" t="s">
        <v>225</v>
      </c>
      <c r="B148" s="2" t="s">
        <v>65</v>
      </c>
      <c r="C148" s="3">
        <v>43756.0</v>
      </c>
      <c r="D148" s="2">
        <v>98.0</v>
      </c>
      <c r="E148" s="2">
        <v>5.7</v>
      </c>
      <c r="F148" s="2" t="s">
        <v>17</v>
      </c>
      <c r="H148" s="6"/>
      <c r="I148" s="22" t="str">
        <f t="shared" si="1"/>
        <v>NO</v>
      </c>
    </row>
    <row r="149" ht="15.75" customHeight="1">
      <c r="A149" s="2" t="s">
        <v>226</v>
      </c>
      <c r="B149" s="2" t="s">
        <v>36</v>
      </c>
      <c r="C149" s="3">
        <v>44113.0</v>
      </c>
      <c r="D149" s="2">
        <v>125.0</v>
      </c>
      <c r="E149" s="2">
        <v>5.7</v>
      </c>
      <c r="F149" s="2" t="s">
        <v>20</v>
      </c>
      <c r="H149" s="6"/>
      <c r="I149" s="22" t="str">
        <f t="shared" si="1"/>
        <v>NO</v>
      </c>
    </row>
    <row r="150" ht="15.75" customHeight="1">
      <c r="A150" s="2" t="s">
        <v>227</v>
      </c>
      <c r="B150" s="2" t="s">
        <v>33</v>
      </c>
      <c r="C150" s="3">
        <v>43601.0</v>
      </c>
      <c r="D150" s="2">
        <v>89.0</v>
      </c>
      <c r="E150" s="2">
        <v>5.7</v>
      </c>
      <c r="F150" s="2" t="s">
        <v>17</v>
      </c>
      <c r="H150" s="6"/>
      <c r="I150" s="22" t="str">
        <f t="shared" si="1"/>
        <v>NO</v>
      </c>
    </row>
    <row r="151" ht="15.75" customHeight="1">
      <c r="A151" s="2" t="s">
        <v>228</v>
      </c>
      <c r="B151" s="2" t="s">
        <v>24</v>
      </c>
      <c r="C151" s="3">
        <v>43469.0</v>
      </c>
      <c r="D151" s="2">
        <v>94.0</v>
      </c>
      <c r="E151" s="2">
        <v>5.7</v>
      </c>
      <c r="F151" s="2" t="s">
        <v>17</v>
      </c>
      <c r="H151" s="6"/>
      <c r="I151" s="22" t="str">
        <f t="shared" si="1"/>
        <v>NO</v>
      </c>
    </row>
    <row r="152" ht="15.75" customHeight="1">
      <c r="A152" s="2" t="s">
        <v>229</v>
      </c>
      <c r="B152" s="2" t="s">
        <v>230</v>
      </c>
      <c r="C152" s="3">
        <v>42979.0</v>
      </c>
      <c r="D152" s="2">
        <v>94.0</v>
      </c>
      <c r="E152" s="2">
        <v>5.7</v>
      </c>
      <c r="F152" s="2" t="s">
        <v>17</v>
      </c>
      <c r="H152" s="6"/>
      <c r="I152" s="22" t="str">
        <f t="shared" si="1"/>
        <v>NO</v>
      </c>
    </row>
    <row r="153" ht="15.75" customHeight="1">
      <c r="A153" s="2" t="s">
        <v>231</v>
      </c>
      <c r="B153" s="2" t="s">
        <v>7</v>
      </c>
      <c r="C153" s="3">
        <v>44000.0</v>
      </c>
      <c r="D153" s="2">
        <v>85.0</v>
      </c>
      <c r="E153" s="2">
        <v>5.7</v>
      </c>
      <c r="F153" s="2" t="s">
        <v>125</v>
      </c>
      <c r="H153" s="6"/>
      <c r="I153" s="22" t="str">
        <f t="shared" si="1"/>
        <v>NO</v>
      </c>
    </row>
    <row r="154" ht="15.75" customHeight="1">
      <c r="A154" s="2" t="s">
        <v>232</v>
      </c>
      <c r="B154" s="2" t="s">
        <v>7</v>
      </c>
      <c r="C154" s="3">
        <v>43446.0</v>
      </c>
      <c r="D154" s="2">
        <v>34.0</v>
      </c>
      <c r="E154" s="2">
        <v>5.7</v>
      </c>
      <c r="F154" s="2" t="s">
        <v>17</v>
      </c>
      <c r="H154" s="6"/>
      <c r="I154" s="22" t="str">
        <f t="shared" si="1"/>
        <v>NO</v>
      </c>
    </row>
    <row r="155" ht="15.75" customHeight="1">
      <c r="A155" s="2" t="s">
        <v>233</v>
      </c>
      <c r="B155" s="2" t="s">
        <v>22</v>
      </c>
      <c r="C155" s="3">
        <v>43658.0</v>
      </c>
      <c r="D155" s="2">
        <v>86.0</v>
      </c>
      <c r="E155" s="2">
        <v>5.7</v>
      </c>
      <c r="F155" s="2" t="s">
        <v>17</v>
      </c>
      <c r="H155" s="6"/>
      <c r="I155" s="22" t="str">
        <f t="shared" si="1"/>
        <v>NO</v>
      </c>
    </row>
    <row r="156" ht="15.75" customHeight="1">
      <c r="A156" s="2" t="s">
        <v>234</v>
      </c>
      <c r="B156" s="2" t="s">
        <v>10</v>
      </c>
      <c r="C156" s="3">
        <v>44300.0</v>
      </c>
      <c r="D156" s="2">
        <v>91.0</v>
      </c>
      <c r="E156" s="2">
        <v>5.7</v>
      </c>
      <c r="F156" s="2" t="s">
        <v>88</v>
      </c>
      <c r="H156" s="6"/>
      <c r="I156" s="22" t="str">
        <f t="shared" si="1"/>
        <v>NO</v>
      </c>
    </row>
    <row r="157" ht="15.75" customHeight="1">
      <c r="A157" s="2" t="s">
        <v>235</v>
      </c>
      <c r="B157" s="2" t="s">
        <v>39</v>
      </c>
      <c r="C157" s="3">
        <v>42517.0</v>
      </c>
      <c r="D157" s="2">
        <v>108.0</v>
      </c>
      <c r="E157" s="2">
        <v>5.7</v>
      </c>
      <c r="F157" s="2" t="s">
        <v>17</v>
      </c>
      <c r="H157" s="6"/>
      <c r="I157" s="22" t="str">
        <f t="shared" si="1"/>
        <v>NO</v>
      </c>
    </row>
    <row r="158" ht="15.75" customHeight="1">
      <c r="A158" s="2" t="s">
        <v>236</v>
      </c>
      <c r="B158" s="2" t="s">
        <v>36</v>
      </c>
      <c r="C158" s="3">
        <v>43406.0</v>
      </c>
      <c r="D158" s="2">
        <v>95.0</v>
      </c>
      <c r="E158" s="2">
        <v>5.7</v>
      </c>
      <c r="F158" s="2" t="s">
        <v>17</v>
      </c>
      <c r="H158" s="6"/>
      <c r="I158" s="22" t="str">
        <f t="shared" si="1"/>
        <v>NO</v>
      </c>
    </row>
    <row r="159" ht="15.75" customHeight="1">
      <c r="A159" s="2" t="s">
        <v>237</v>
      </c>
      <c r="B159" s="2" t="s">
        <v>238</v>
      </c>
      <c r="C159" s="3">
        <v>44330.0</v>
      </c>
      <c r="D159" s="2">
        <v>100.0</v>
      </c>
      <c r="E159" s="2">
        <v>5.7</v>
      </c>
      <c r="F159" s="2" t="s">
        <v>17</v>
      </c>
      <c r="H159" s="6"/>
      <c r="I159" s="22" t="str">
        <f t="shared" si="1"/>
        <v>NO</v>
      </c>
    </row>
    <row r="160" ht="15.75" customHeight="1">
      <c r="A160" s="2" t="s">
        <v>239</v>
      </c>
      <c r="B160" s="2" t="s">
        <v>24</v>
      </c>
      <c r="C160" s="3">
        <v>43964.0</v>
      </c>
      <c r="D160" s="2">
        <v>90.0</v>
      </c>
      <c r="E160" s="2">
        <v>5.7</v>
      </c>
      <c r="F160" s="2" t="s">
        <v>17</v>
      </c>
      <c r="H160" s="6"/>
      <c r="I160" s="22" t="str">
        <f t="shared" si="1"/>
        <v>NO</v>
      </c>
    </row>
    <row r="161" ht="15.75" customHeight="1">
      <c r="A161" s="2" t="s">
        <v>240</v>
      </c>
      <c r="B161" s="2" t="s">
        <v>10</v>
      </c>
      <c r="C161" s="3">
        <v>43497.0</v>
      </c>
      <c r="D161" s="2">
        <v>112.0</v>
      </c>
      <c r="E161" s="2">
        <v>5.7</v>
      </c>
      <c r="F161" s="2" t="s">
        <v>17</v>
      </c>
      <c r="H161" s="6"/>
      <c r="I161" s="22" t="str">
        <f t="shared" si="1"/>
        <v>NO</v>
      </c>
    </row>
    <row r="162" ht="15.75" customHeight="1">
      <c r="A162" s="2" t="s">
        <v>241</v>
      </c>
      <c r="B162" s="2" t="s">
        <v>24</v>
      </c>
      <c r="C162" s="3">
        <v>44267.0</v>
      </c>
      <c r="D162" s="2">
        <v>86.0</v>
      </c>
      <c r="E162" s="2">
        <v>5.7</v>
      </c>
      <c r="F162" s="2" t="s">
        <v>17</v>
      </c>
      <c r="H162" s="6"/>
      <c r="I162" s="22" t="str">
        <f t="shared" si="1"/>
        <v>NO</v>
      </c>
    </row>
    <row r="163" ht="15.75" customHeight="1">
      <c r="A163" s="8">
        <v>44788.0</v>
      </c>
      <c r="B163" s="2" t="s">
        <v>139</v>
      </c>
      <c r="C163" s="3">
        <v>43553.0</v>
      </c>
      <c r="D163" s="2">
        <v>124.0</v>
      </c>
      <c r="E163" s="2">
        <v>5.8</v>
      </c>
      <c r="F163" s="2" t="s">
        <v>123</v>
      </c>
      <c r="H163" s="6"/>
      <c r="I163" s="22" t="str">
        <f t="shared" si="1"/>
        <v>NO</v>
      </c>
    </row>
    <row r="164" ht="15.75" customHeight="1">
      <c r="A164" s="2" t="s">
        <v>242</v>
      </c>
      <c r="B164" s="2" t="s">
        <v>36</v>
      </c>
      <c r="C164" s="3">
        <v>44179.0</v>
      </c>
      <c r="D164" s="2">
        <v>107.0</v>
      </c>
      <c r="E164" s="2">
        <v>5.8</v>
      </c>
      <c r="F164" s="2" t="s">
        <v>17</v>
      </c>
      <c r="H164" s="6"/>
      <c r="I164" s="22" t="str">
        <f t="shared" si="1"/>
        <v>NO</v>
      </c>
    </row>
    <row r="165" ht="15.75" customHeight="1">
      <c r="A165" s="2" t="s">
        <v>243</v>
      </c>
      <c r="B165" s="2" t="s">
        <v>36</v>
      </c>
      <c r="C165" s="3">
        <v>43056.0</v>
      </c>
      <c r="D165" s="2">
        <v>92.0</v>
      </c>
      <c r="E165" s="2">
        <v>5.8</v>
      </c>
      <c r="F165" s="2" t="s">
        <v>17</v>
      </c>
      <c r="H165" s="6"/>
      <c r="I165" s="22" t="str">
        <f t="shared" si="1"/>
        <v>NO</v>
      </c>
    </row>
    <row r="166" ht="15.75" customHeight="1">
      <c r="A166" s="2" t="s">
        <v>244</v>
      </c>
      <c r="B166" s="2" t="s">
        <v>33</v>
      </c>
      <c r="C166" s="3">
        <v>43952.0</v>
      </c>
      <c r="D166" s="2">
        <v>121.0</v>
      </c>
      <c r="E166" s="2">
        <v>5.8</v>
      </c>
      <c r="F166" s="2" t="s">
        <v>17</v>
      </c>
      <c r="H166" s="6"/>
      <c r="I166" s="22" t="str">
        <f t="shared" si="1"/>
        <v>NO</v>
      </c>
    </row>
    <row r="167" ht="15.75" customHeight="1">
      <c r="A167" s="2" t="s">
        <v>245</v>
      </c>
      <c r="B167" s="2" t="s">
        <v>33</v>
      </c>
      <c r="C167" s="3">
        <v>43770.0</v>
      </c>
      <c r="D167" s="2">
        <v>90.0</v>
      </c>
      <c r="E167" s="2">
        <v>5.8</v>
      </c>
      <c r="F167" s="2" t="s">
        <v>17</v>
      </c>
      <c r="H167" s="6"/>
      <c r="I167" s="22" t="str">
        <f t="shared" si="1"/>
        <v>NO</v>
      </c>
    </row>
    <row r="168" ht="15.75" customHeight="1">
      <c r="A168" s="2" t="s">
        <v>246</v>
      </c>
      <c r="B168" s="2" t="s">
        <v>247</v>
      </c>
      <c r="C168" s="3">
        <v>42720.0</v>
      </c>
      <c r="D168" s="2">
        <v>104.0</v>
      </c>
      <c r="E168" s="2">
        <v>5.8</v>
      </c>
      <c r="F168" s="2" t="s">
        <v>17</v>
      </c>
      <c r="H168" s="6"/>
      <c r="I168" s="22" t="str">
        <f t="shared" si="1"/>
        <v>NO</v>
      </c>
    </row>
    <row r="169" ht="15.75" customHeight="1">
      <c r="A169" s="2" t="s">
        <v>248</v>
      </c>
      <c r="B169" s="2" t="s">
        <v>24</v>
      </c>
      <c r="C169" s="3">
        <v>43217.0</v>
      </c>
      <c r="D169" s="2">
        <v>92.0</v>
      </c>
      <c r="E169" s="2">
        <v>5.8</v>
      </c>
      <c r="F169" s="2" t="s">
        <v>17</v>
      </c>
      <c r="H169" s="6"/>
      <c r="I169" s="22" t="str">
        <f t="shared" si="1"/>
        <v>NO</v>
      </c>
    </row>
    <row r="170" ht="15.75" customHeight="1">
      <c r="A170" s="2" t="s">
        <v>249</v>
      </c>
      <c r="B170" s="2" t="s">
        <v>33</v>
      </c>
      <c r="C170" s="3">
        <v>43987.0</v>
      </c>
      <c r="D170" s="2">
        <v>114.0</v>
      </c>
      <c r="E170" s="2">
        <v>5.8</v>
      </c>
      <c r="F170" s="2" t="s">
        <v>20</v>
      </c>
      <c r="H170" s="6"/>
      <c r="I170" s="22" t="str">
        <f t="shared" si="1"/>
        <v>NO</v>
      </c>
    </row>
    <row r="171" ht="15.75" customHeight="1">
      <c r="A171" s="2" t="s">
        <v>250</v>
      </c>
      <c r="B171" s="2" t="s">
        <v>33</v>
      </c>
      <c r="C171" s="3">
        <v>44064.0</v>
      </c>
      <c r="D171" s="2">
        <v>98.0</v>
      </c>
      <c r="E171" s="2">
        <v>5.8</v>
      </c>
      <c r="F171" s="2" t="s">
        <v>20</v>
      </c>
      <c r="H171" s="6"/>
      <c r="I171" s="22" t="str">
        <f t="shared" si="1"/>
        <v>NO</v>
      </c>
    </row>
    <row r="172" ht="15.75" customHeight="1">
      <c r="A172" s="2" t="s">
        <v>251</v>
      </c>
      <c r="B172" s="2" t="s">
        <v>252</v>
      </c>
      <c r="C172" s="3">
        <v>43308.0</v>
      </c>
      <c r="D172" s="2">
        <v>95.0</v>
      </c>
      <c r="E172" s="2">
        <v>5.8</v>
      </c>
      <c r="F172" s="2" t="s">
        <v>17</v>
      </c>
      <c r="H172" s="6"/>
      <c r="I172" s="22" t="str">
        <f t="shared" si="1"/>
        <v>NO</v>
      </c>
    </row>
    <row r="173" ht="15.75" customHeight="1">
      <c r="A173" s="2" t="s">
        <v>253</v>
      </c>
      <c r="B173" s="2" t="s">
        <v>36</v>
      </c>
      <c r="C173" s="3">
        <v>43189.0</v>
      </c>
      <c r="D173" s="2">
        <v>78.0</v>
      </c>
      <c r="E173" s="2">
        <v>5.8</v>
      </c>
      <c r="F173" s="2" t="s">
        <v>17</v>
      </c>
      <c r="H173" s="6"/>
      <c r="I173" s="22" t="str">
        <f t="shared" si="1"/>
        <v>NO</v>
      </c>
    </row>
    <row r="174" ht="15.75" customHeight="1">
      <c r="A174" s="2" t="s">
        <v>254</v>
      </c>
      <c r="B174" s="2" t="s">
        <v>10</v>
      </c>
      <c r="C174" s="3">
        <v>44330.0</v>
      </c>
      <c r="D174" s="2">
        <v>107.0</v>
      </c>
      <c r="E174" s="2">
        <v>5.8</v>
      </c>
      <c r="F174" s="2" t="s">
        <v>17</v>
      </c>
      <c r="H174" s="6"/>
      <c r="I174" s="22" t="str">
        <f t="shared" si="1"/>
        <v>NO</v>
      </c>
    </row>
    <row r="175" ht="15.75" customHeight="1">
      <c r="A175" s="2" t="s">
        <v>255</v>
      </c>
      <c r="B175" s="2" t="s">
        <v>36</v>
      </c>
      <c r="C175" s="3">
        <v>43777.0</v>
      </c>
      <c r="D175" s="2">
        <v>92.0</v>
      </c>
      <c r="E175" s="2">
        <v>5.8</v>
      </c>
      <c r="F175" s="2" t="s">
        <v>17</v>
      </c>
      <c r="H175" s="6"/>
      <c r="I175" s="22" t="str">
        <f t="shared" si="1"/>
        <v>NO</v>
      </c>
    </row>
    <row r="176" ht="15.75" customHeight="1">
      <c r="A176" s="2" t="s">
        <v>256</v>
      </c>
      <c r="B176" s="2" t="s">
        <v>257</v>
      </c>
      <c r="C176" s="3">
        <v>42656.0</v>
      </c>
      <c r="D176" s="2">
        <v>95.0</v>
      </c>
      <c r="E176" s="2">
        <v>5.8</v>
      </c>
      <c r="F176" s="2" t="s">
        <v>17</v>
      </c>
      <c r="H176" s="6"/>
      <c r="I176" s="22" t="str">
        <f t="shared" si="1"/>
        <v>NO</v>
      </c>
    </row>
    <row r="177" ht="15.75" customHeight="1">
      <c r="A177" s="2" t="s">
        <v>258</v>
      </c>
      <c r="B177" s="2" t="s">
        <v>36</v>
      </c>
      <c r="C177" s="3">
        <v>44140.0</v>
      </c>
      <c r="D177" s="2">
        <v>96.0</v>
      </c>
      <c r="E177" s="2">
        <v>5.8</v>
      </c>
      <c r="F177" s="2" t="s">
        <v>17</v>
      </c>
      <c r="H177" s="6"/>
      <c r="I177" s="22" t="str">
        <f t="shared" si="1"/>
        <v>NO</v>
      </c>
    </row>
    <row r="178" ht="15.75" customHeight="1">
      <c r="A178" s="2" t="s">
        <v>259</v>
      </c>
      <c r="B178" s="2" t="s">
        <v>139</v>
      </c>
      <c r="C178" s="3">
        <v>43434.0</v>
      </c>
      <c r="D178" s="2">
        <v>118.0</v>
      </c>
      <c r="E178" s="2">
        <v>5.8</v>
      </c>
      <c r="F178" s="2" t="s">
        <v>20</v>
      </c>
      <c r="H178" s="6"/>
      <c r="I178" s="22" t="str">
        <f t="shared" si="1"/>
        <v>NO</v>
      </c>
    </row>
    <row r="179" ht="15.75" customHeight="1">
      <c r="A179" s="2" t="s">
        <v>260</v>
      </c>
      <c r="B179" s="2" t="s">
        <v>36</v>
      </c>
      <c r="C179" s="3">
        <v>43951.0</v>
      </c>
      <c r="D179" s="2">
        <v>105.0</v>
      </c>
      <c r="E179" s="2">
        <v>5.8</v>
      </c>
      <c r="F179" s="2" t="s">
        <v>69</v>
      </c>
      <c r="H179" s="6"/>
      <c r="I179" s="22" t="str">
        <f t="shared" si="1"/>
        <v>NO</v>
      </c>
    </row>
    <row r="180" ht="15.75" customHeight="1">
      <c r="A180" s="2" t="s">
        <v>261</v>
      </c>
      <c r="B180" s="2" t="s">
        <v>262</v>
      </c>
      <c r="C180" s="3">
        <v>43938.0</v>
      </c>
      <c r="D180" s="2">
        <v>94.0</v>
      </c>
      <c r="E180" s="2">
        <v>5.8</v>
      </c>
      <c r="F180" s="2" t="s">
        <v>83</v>
      </c>
      <c r="H180" s="6"/>
      <c r="I180" s="22" t="str">
        <f t="shared" si="1"/>
        <v>NO</v>
      </c>
    </row>
    <row r="181" ht="15.75" customHeight="1">
      <c r="A181" s="2" t="s">
        <v>263</v>
      </c>
      <c r="B181" s="2" t="s">
        <v>264</v>
      </c>
      <c r="C181" s="3">
        <v>42853.0</v>
      </c>
      <c r="D181" s="2">
        <v>52.0</v>
      </c>
      <c r="E181" s="2">
        <v>5.8</v>
      </c>
      <c r="F181" s="2" t="s">
        <v>17</v>
      </c>
      <c r="H181" s="6"/>
      <c r="I181" s="22" t="str">
        <f t="shared" si="1"/>
        <v>NO</v>
      </c>
    </row>
    <row r="182" ht="15.75" customHeight="1">
      <c r="A182" s="2" t="s">
        <v>265</v>
      </c>
      <c r="B182" s="2" t="s">
        <v>266</v>
      </c>
      <c r="C182" s="3">
        <v>43350.0</v>
      </c>
      <c r="D182" s="2">
        <v>105.0</v>
      </c>
      <c r="E182" s="2">
        <v>5.8</v>
      </c>
      <c r="F182" s="2" t="s">
        <v>17</v>
      </c>
      <c r="H182" s="6"/>
      <c r="I182" s="22" t="str">
        <f t="shared" si="1"/>
        <v>NO</v>
      </c>
    </row>
    <row r="183" ht="15.75" customHeight="1">
      <c r="A183" s="2" t="s">
        <v>267</v>
      </c>
      <c r="B183" s="2" t="s">
        <v>224</v>
      </c>
      <c r="C183" s="3">
        <v>42853.0</v>
      </c>
      <c r="D183" s="2">
        <v>95.0</v>
      </c>
      <c r="E183" s="2">
        <v>5.8</v>
      </c>
      <c r="F183" s="2" t="s">
        <v>17</v>
      </c>
      <c r="H183" s="6"/>
      <c r="I183" s="22" t="str">
        <f t="shared" si="1"/>
        <v>NO</v>
      </c>
    </row>
    <row r="184" ht="15.75" customHeight="1">
      <c r="A184" s="2" t="s">
        <v>268</v>
      </c>
      <c r="B184" s="2" t="s">
        <v>262</v>
      </c>
      <c r="C184" s="3">
        <v>42489.0</v>
      </c>
      <c r="D184" s="2">
        <v>100.0</v>
      </c>
      <c r="E184" s="2">
        <v>5.8</v>
      </c>
      <c r="F184" s="2" t="s">
        <v>17</v>
      </c>
      <c r="H184" s="6"/>
      <c r="I184" s="22" t="str">
        <f t="shared" si="1"/>
        <v>NO</v>
      </c>
    </row>
    <row r="185" ht="15.75" customHeight="1">
      <c r="A185" s="2" t="s">
        <v>269</v>
      </c>
      <c r="B185" s="2" t="s">
        <v>252</v>
      </c>
      <c r="C185" s="3">
        <v>43280.0</v>
      </c>
      <c r="D185" s="2">
        <v>97.0</v>
      </c>
      <c r="E185" s="2">
        <v>5.8</v>
      </c>
      <c r="F185" s="2" t="s">
        <v>17</v>
      </c>
      <c r="H185" s="6"/>
      <c r="I185" s="22" t="str">
        <f t="shared" si="1"/>
        <v>NO</v>
      </c>
    </row>
    <row r="186" ht="15.75" customHeight="1">
      <c r="A186" s="2" t="s">
        <v>270</v>
      </c>
      <c r="B186" s="2" t="s">
        <v>24</v>
      </c>
      <c r="C186" s="3">
        <v>43336.0</v>
      </c>
      <c r="D186" s="2">
        <v>89.0</v>
      </c>
      <c r="E186" s="2">
        <v>5.8</v>
      </c>
      <c r="F186" s="2" t="s">
        <v>17</v>
      </c>
      <c r="H186" s="6"/>
      <c r="I186" s="22" t="str">
        <f t="shared" si="1"/>
        <v>NO</v>
      </c>
    </row>
    <row r="187" ht="15.75" customHeight="1">
      <c r="A187" s="2" t="s">
        <v>271</v>
      </c>
      <c r="B187" s="2" t="s">
        <v>272</v>
      </c>
      <c r="C187" s="3">
        <v>44084.0</v>
      </c>
      <c r="D187" s="2">
        <v>102.0</v>
      </c>
      <c r="E187" s="2">
        <v>5.8</v>
      </c>
      <c r="F187" s="2" t="s">
        <v>17</v>
      </c>
      <c r="H187" s="6"/>
      <c r="I187" s="22" t="str">
        <f t="shared" si="1"/>
        <v>NO</v>
      </c>
    </row>
    <row r="188" ht="15.75" customHeight="1">
      <c r="A188" s="2" t="s">
        <v>273</v>
      </c>
      <c r="B188" s="2" t="s">
        <v>274</v>
      </c>
      <c r="C188" s="3">
        <v>44172.0</v>
      </c>
      <c r="D188" s="2">
        <v>96.0</v>
      </c>
      <c r="E188" s="2">
        <v>5.8</v>
      </c>
      <c r="F188" s="2" t="s">
        <v>57</v>
      </c>
      <c r="H188" s="6"/>
      <c r="I188" s="22" t="str">
        <f t="shared" si="1"/>
        <v>NO</v>
      </c>
    </row>
    <row r="189" ht="15.75" customHeight="1">
      <c r="A189" s="2" t="s">
        <v>275</v>
      </c>
      <c r="B189" s="2" t="s">
        <v>36</v>
      </c>
      <c r="C189" s="3">
        <v>44036.0</v>
      </c>
      <c r="D189" s="2">
        <v>131.0</v>
      </c>
      <c r="E189" s="2">
        <v>5.8</v>
      </c>
      <c r="F189" s="2" t="s">
        <v>17</v>
      </c>
      <c r="H189" s="6"/>
      <c r="I189" s="22" t="str">
        <f t="shared" si="1"/>
        <v>NO</v>
      </c>
    </row>
    <row r="190" ht="15.75" customHeight="1">
      <c r="A190" s="2" t="s">
        <v>276</v>
      </c>
      <c r="B190" s="2" t="s">
        <v>36</v>
      </c>
      <c r="C190" s="3">
        <v>43567.0</v>
      </c>
      <c r="D190" s="2">
        <v>89.0</v>
      </c>
      <c r="E190" s="2">
        <v>5.8</v>
      </c>
      <c r="F190" s="2" t="s">
        <v>17</v>
      </c>
      <c r="H190" s="6"/>
      <c r="I190" s="22" t="str">
        <f t="shared" si="1"/>
        <v>NO</v>
      </c>
    </row>
    <row r="191" ht="15.75" customHeight="1">
      <c r="A191" s="2" t="s">
        <v>277</v>
      </c>
      <c r="B191" s="2" t="s">
        <v>33</v>
      </c>
      <c r="C191" s="3">
        <v>44146.0</v>
      </c>
      <c r="D191" s="2">
        <v>93.0</v>
      </c>
      <c r="E191" s="2">
        <v>5.8</v>
      </c>
      <c r="F191" s="2" t="s">
        <v>83</v>
      </c>
      <c r="H191" s="6"/>
      <c r="I191" s="22" t="str">
        <f t="shared" si="1"/>
        <v>NO</v>
      </c>
    </row>
    <row r="192" ht="15.75" customHeight="1">
      <c r="A192" s="2" t="s">
        <v>278</v>
      </c>
      <c r="B192" s="2" t="s">
        <v>36</v>
      </c>
      <c r="C192" s="3">
        <v>44106.0</v>
      </c>
      <c r="D192" s="2">
        <v>111.0</v>
      </c>
      <c r="E192" s="2">
        <v>5.8</v>
      </c>
      <c r="F192" s="2" t="s">
        <v>11</v>
      </c>
      <c r="H192" s="6"/>
      <c r="I192" s="22" t="str">
        <f t="shared" si="1"/>
        <v>NO</v>
      </c>
    </row>
    <row r="193" ht="15.75" customHeight="1">
      <c r="A193" s="2" t="s">
        <v>279</v>
      </c>
      <c r="B193" s="2" t="s">
        <v>33</v>
      </c>
      <c r="C193" s="3">
        <v>43196.0</v>
      </c>
      <c r="D193" s="2">
        <v>75.0</v>
      </c>
      <c r="E193" s="2">
        <v>5.9</v>
      </c>
      <c r="F193" s="2" t="s">
        <v>17</v>
      </c>
      <c r="H193" s="6"/>
      <c r="I193" s="22" t="str">
        <f t="shared" si="1"/>
        <v>NO</v>
      </c>
    </row>
    <row r="194" ht="15.75" customHeight="1">
      <c r="A194" s="2" t="s">
        <v>280</v>
      </c>
      <c r="B194" s="2" t="s">
        <v>10</v>
      </c>
      <c r="C194" s="3">
        <v>43847.0</v>
      </c>
      <c r="D194" s="2">
        <v>120.0</v>
      </c>
      <c r="E194" s="2">
        <v>5.9</v>
      </c>
      <c r="F194" s="2" t="s">
        <v>17</v>
      </c>
      <c r="H194" s="6"/>
      <c r="I194" s="22" t="str">
        <f t="shared" si="1"/>
        <v>NO</v>
      </c>
    </row>
    <row r="195" ht="15.75" customHeight="1">
      <c r="A195" s="2" t="s">
        <v>281</v>
      </c>
      <c r="B195" s="2" t="s">
        <v>282</v>
      </c>
      <c r="C195" s="3">
        <v>43196.0</v>
      </c>
      <c r="D195" s="2">
        <v>96.0</v>
      </c>
      <c r="E195" s="2">
        <v>5.9</v>
      </c>
      <c r="F195" s="2" t="s">
        <v>17</v>
      </c>
      <c r="H195" s="6"/>
      <c r="I195" s="22" t="str">
        <f t="shared" si="1"/>
        <v>NO</v>
      </c>
    </row>
    <row r="196" ht="15.75" customHeight="1">
      <c r="A196" s="2" t="s">
        <v>283</v>
      </c>
      <c r="B196" s="2" t="s">
        <v>284</v>
      </c>
      <c r="C196" s="3">
        <v>44337.0</v>
      </c>
      <c r="D196" s="2">
        <v>148.0</v>
      </c>
      <c r="E196" s="2">
        <v>5.9</v>
      </c>
      <c r="F196" s="2" t="s">
        <v>17</v>
      </c>
      <c r="H196" s="6"/>
      <c r="I196" s="22" t="str">
        <f t="shared" si="1"/>
        <v>NO</v>
      </c>
    </row>
    <row r="197" ht="15.75" customHeight="1">
      <c r="A197" s="2" t="s">
        <v>285</v>
      </c>
      <c r="B197" s="2" t="s">
        <v>286</v>
      </c>
      <c r="C197" s="3">
        <v>43420.0</v>
      </c>
      <c r="D197" s="2">
        <v>94.0</v>
      </c>
      <c r="E197" s="2">
        <v>5.9</v>
      </c>
      <c r="F197" s="2" t="s">
        <v>17</v>
      </c>
      <c r="H197" s="6"/>
      <c r="I197" s="22" t="str">
        <f t="shared" si="1"/>
        <v>NO</v>
      </c>
    </row>
    <row r="198" ht="15.75" customHeight="1">
      <c r="A198" s="2" t="s">
        <v>287</v>
      </c>
      <c r="B198" s="2" t="s">
        <v>19</v>
      </c>
      <c r="C198" s="3">
        <v>43784.0</v>
      </c>
      <c r="D198" s="2">
        <v>107.0</v>
      </c>
      <c r="E198" s="2">
        <v>5.9</v>
      </c>
      <c r="F198" s="2" t="s">
        <v>17</v>
      </c>
      <c r="H198" s="6"/>
      <c r="I198" s="22" t="str">
        <f t="shared" si="1"/>
        <v>NO</v>
      </c>
    </row>
    <row r="199" ht="15.75" customHeight="1">
      <c r="A199" s="2" t="s">
        <v>288</v>
      </c>
      <c r="B199" s="2" t="s">
        <v>257</v>
      </c>
      <c r="C199" s="3">
        <v>43662.0</v>
      </c>
      <c r="D199" s="2">
        <v>32.0</v>
      </c>
      <c r="E199" s="2">
        <v>5.9</v>
      </c>
      <c r="F199" s="2" t="s">
        <v>17</v>
      </c>
      <c r="H199" s="6"/>
      <c r="I199" s="22" t="str">
        <f t="shared" si="1"/>
        <v>NO</v>
      </c>
    </row>
    <row r="200" ht="15.75" customHeight="1">
      <c r="A200" s="2" t="s">
        <v>289</v>
      </c>
      <c r="B200" s="2" t="s">
        <v>33</v>
      </c>
      <c r="C200" s="3">
        <v>43868.0</v>
      </c>
      <c r="D200" s="2">
        <v>104.0</v>
      </c>
      <c r="E200" s="2">
        <v>5.9</v>
      </c>
      <c r="F200" s="2" t="s">
        <v>17</v>
      </c>
      <c r="H200" s="6"/>
      <c r="I200" s="22" t="str">
        <f t="shared" si="1"/>
        <v>NO</v>
      </c>
    </row>
    <row r="201" ht="15.75" customHeight="1">
      <c r="A201" s="2" t="s">
        <v>290</v>
      </c>
      <c r="B201" s="2" t="s">
        <v>7</v>
      </c>
      <c r="C201" s="3">
        <v>43371.0</v>
      </c>
      <c r="D201" s="2">
        <v>23.0</v>
      </c>
      <c r="E201" s="2">
        <v>5.9</v>
      </c>
      <c r="F201" s="2" t="s">
        <v>17</v>
      </c>
      <c r="H201" s="6"/>
      <c r="I201" s="22" t="str">
        <f t="shared" si="1"/>
        <v>NO</v>
      </c>
    </row>
    <row r="202" ht="15.75" customHeight="1">
      <c r="A202" s="2" t="s">
        <v>291</v>
      </c>
      <c r="B202" s="2" t="s">
        <v>36</v>
      </c>
      <c r="C202" s="3">
        <v>43917.0</v>
      </c>
      <c r="D202" s="2">
        <v>111.0</v>
      </c>
      <c r="E202" s="2">
        <v>5.9</v>
      </c>
      <c r="F202" s="2" t="s">
        <v>20</v>
      </c>
      <c r="H202" s="6"/>
      <c r="I202" s="22" t="str">
        <f t="shared" si="1"/>
        <v>NO</v>
      </c>
    </row>
    <row r="203" ht="15.75" customHeight="1">
      <c r="A203" s="2" t="s">
        <v>292</v>
      </c>
      <c r="B203" s="2" t="s">
        <v>10</v>
      </c>
      <c r="C203" s="3">
        <v>43917.0</v>
      </c>
      <c r="D203" s="2">
        <v>83.0</v>
      </c>
      <c r="E203" s="2">
        <v>5.9</v>
      </c>
      <c r="F203" s="2" t="s">
        <v>60</v>
      </c>
      <c r="H203" s="6"/>
      <c r="I203" s="22" t="str">
        <f t="shared" si="1"/>
        <v>NO</v>
      </c>
    </row>
    <row r="204" ht="15.75" customHeight="1">
      <c r="A204" s="2" t="s">
        <v>293</v>
      </c>
      <c r="B204" s="2" t="s">
        <v>7</v>
      </c>
      <c r="C204" s="3">
        <v>44197.0</v>
      </c>
      <c r="D204" s="2">
        <v>53.0</v>
      </c>
      <c r="E204" s="2">
        <v>5.9</v>
      </c>
      <c r="F204" s="2" t="s">
        <v>17</v>
      </c>
      <c r="H204" s="6"/>
      <c r="I204" s="22" t="str">
        <f t="shared" si="1"/>
        <v>NO</v>
      </c>
    </row>
    <row r="205" ht="15.75" customHeight="1">
      <c r="A205" s="2" t="s">
        <v>294</v>
      </c>
      <c r="B205" s="2" t="s">
        <v>139</v>
      </c>
      <c r="C205" s="3">
        <v>43112.0</v>
      </c>
      <c r="D205" s="2">
        <v>95.0</v>
      </c>
      <c r="E205" s="2">
        <v>5.9</v>
      </c>
      <c r="F205" s="2" t="s">
        <v>17</v>
      </c>
      <c r="H205" s="6"/>
      <c r="I205" s="22" t="str">
        <f t="shared" si="1"/>
        <v>NO</v>
      </c>
    </row>
    <row r="206" ht="15.75" customHeight="1">
      <c r="A206" s="2" t="s">
        <v>295</v>
      </c>
      <c r="B206" s="2" t="s">
        <v>173</v>
      </c>
      <c r="C206" s="3">
        <v>44176.0</v>
      </c>
      <c r="D206" s="2">
        <v>132.0</v>
      </c>
      <c r="E206" s="2">
        <v>5.9</v>
      </c>
      <c r="F206" s="2" t="s">
        <v>17</v>
      </c>
      <c r="H206" s="6"/>
      <c r="I206" s="22" t="str">
        <f t="shared" si="1"/>
        <v>NO</v>
      </c>
    </row>
    <row r="207" ht="15.75" customHeight="1">
      <c r="A207" s="2" t="s">
        <v>296</v>
      </c>
      <c r="B207" s="2" t="s">
        <v>39</v>
      </c>
      <c r="C207" s="3">
        <v>42685.0</v>
      </c>
      <c r="D207" s="2">
        <v>98.0</v>
      </c>
      <c r="E207" s="2">
        <v>5.9</v>
      </c>
      <c r="F207" s="2" t="s">
        <v>17</v>
      </c>
      <c r="H207" s="6"/>
      <c r="I207" s="22" t="str">
        <f t="shared" si="1"/>
        <v>NO</v>
      </c>
    </row>
    <row r="208" ht="15.75" customHeight="1">
      <c r="A208" s="2" t="s">
        <v>297</v>
      </c>
      <c r="B208" s="2" t="s">
        <v>298</v>
      </c>
      <c r="C208" s="3">
        <v>43910.0</v>
      </c>
      <c r="D208" s="2">
        <v>108.0</v>
      </c>
      <c r="E208" s="2">
        <v>5.9</v>
      </c>
      <c r="F208" s="2" t="s">
        <v>14</v>
      </c>
      <c r="H208" s="6"/>
      <c r="I208" s="22" t="str">
        <f t="shared" si="1"/>
        <v>NO</v>
      </c>
    </row>
    <row r="209" ht="15.75" customHeight="1">
      <c r="A209" s="2" t="s">
        <v>299</v>
      </c>
      <c r="B209" s="2" t="s">
        <v>247</v>
      </c>
      <c r="C209" s="3">
        <v>43203.0</v>
      </c>
      <c r="D209" s="2">
        <v>106.0</v>
      </c>
      <c r="E209" s="2">
        <v>6.0</v>
      </c>
      <c r="F209" s="2" t="s">
        <v>17</v>
      </c>
      <c r="H209" s="6"/>
      <c r="I209" s="22" t="str">
        <f t="shared" si="1"/>
        <v>NO</v>
      </c>
    </row>
    <row r="210" ht="15.75" customHeight="1">
      <c r="A210" s="2" t="s">
        <v>300</v>
      </c>
      <c r="B210" s="2" t="s">
        <v>33</v>
      </c>
      <c r="C210" s="3">
        <v>43224.0</v>
      </c>
      <c r="D210" s="2">
        <v>104.0</v>
      </c>
      <c r="E210" s="2">
        <v>6.0</v>
      </c>
      <c r="F210" s="2" t="s">
        <v>14</v>
      </c>
      <c r="H210" s="6"/>
      <c r="I210" s="22" t="str">
        <f t="shared" si="1"/>
        <v>NO</v>
      </c>
    </row>
    <row r="211" ht="15.75" customHeight="1">
      <c r="A211" s="2" t="s">
        <v>301</v>
      </c>
      <c r="B211" s="2" t="s">
        <v>252</v>
      </c>
      <c r="C211" s="3">
        <v>42762.0</v>
      </c>
      <c r="D211" s="2">
        <v>90.0</v>
      </c>
      <c r="E211" s="2">
        <v>6.0</v>
      </c>
      <c r="F211" s="2" t="s">
        <v>17</v>
      </c>
      <c r="H211" s="6"/>
      <c r="I211" s="22" t="str">
        <f t="shared" si="1"/>
        <v>NO</v>
      </c>
    </row>
    <row r="212" ht="15.75" customHeight="1">
      <c r="A212" s="2" t="s">
        <v>302</v>
      </c>
      <c r="B212" s="2" t="s">
        <v>33</v>
      </c>
      <c r="C212" s="3">
        <v>43686.0</v>
      </c>
      <c r="D212" s="2">
        <v>106.0</v>
      </c>
      <c r="E212" s="2">
        <v>6.0</v>
      </c>
      <c r="F212" s="2" t="s">
        <v>20</v>
      </c>
      <c r="H212" s="6"/>
      <c r="I212" s="22" t="str">
        <f t="shared" si="1"/>
        <v>NO</v>
      </c>
    </row>
    <row r="213" ht="15.75" customHeight="1">
      <c r="A213" s="2" t="s">
        <v>303</v>
      </c>
      <c r="B213" s="2" t="s">
        <v>33</v>
      </c>
      <c r="C213" s="3">
        <v>43532.0</v>
      </c>
      <c r="D213" s="2">
        <v>90.0</v>
      </c>
      <c r="E213" s="2">
        <v>6.0</v>
      </c>
      <c r="F213" s="2" t="s">
        <v>17</v>
      </c>
      <c r="H213" s="6"/>
      <c r="I213" s="22" t="str">
        <f t="shared" si="1"/>
        <v>NO</v>
      </c>
    </row>
    <row r="214" ht="15.75" customHeight="1">
      <c r="A214" s="2" t="s">
        <v>304</v>
      </c>
      <c r="B214" s="2" t="s">
        <v>305</v>
      </c>
      <c r="C214" s="3">
        <v>43630.0</v>
      </c>
      <c r="D214" s="2">
        <v>97.0</v>
      </c>
      <c r="E214" s="2">
        <v>6.0</v>
      </c>
      <c r="F214" s="2" t="s">
        <v>17</v>
      </c>
      <c r="H214" s="6"/>
      <c r="I214" s="22" t="str">
        <f t="shared" si="1"/>
        <v>NO</v>
      </c>
    </row>
    <row r="215" ht="15.75" customHeight="1">
      <c r="A215" s="2" t="s">
        <v>306</v>
      </c>
      <c r="B215" s="2" t="s">
        <v>81</v>
      </c>
      <c r="C215" s="3">
        <v>44057.0</v>
      </c>
      <c r="D215" s="2">
        <v>113.0</v>
      </c>
      <c r="E215" s="2">
        <v>6.0</v>
      </c>
      <c r="F215" s="2" t="s">
        <v>17</v>
      </c>
      <c r="H215" s="6"/>
      <c r="I215" s="22" t="str">
        <f t="shared" si="1"/>
        <v>NO</v>
      </c>
    </row>
    <row r="216" ht="15.75" customHeight="1">
      <c r="A216" s="2" t="s">
        <v>307</v>
      </c>
      <c r="B216" s="2" t="s">
        <v>308</v>
      </c>
      <c r="C216" s="3">
        <v>44125.0</v>
      </c>
      <c r="D216" s="2">
        <v>123.0</v>
      </c>
      <c r="E216" s="2">
        <v>6.0</v>
      </c>
      <c r="F216" s="2" t="s">
        <v>17</v>
      </c>
      <c r="H216" s="6"/>
      <c r="I216" s="22" t="str">
        <f t="shared" si="1"/>
        <v>NO</v>
      </c>
    </row>
    <row r="217" ht="15.75" customHeight="1">
      <c r="A217" s="2" t="s">
        <v>309</v>
      </c>
      <c r="B217" s="2" t="s">
        <v>310</v>
      </c>
      <c r="C217" s="3">
        <v>44160.0</v>
      </c>
      <c r="D217" s="2">
        <v>115.0</v>
      </c>
      <c r="E217" s="2">
        <v>6.0</v>
      </c>
      <c r="F217" s="2" t="s">
        <v>17</v>
      </c>
      <c r="H217" s="6"/>
      <c r="I217" s="22" t="str">
        <f t="shared" si="1"/>
        <v>NO</v>
      </c>
    </row>
    <row r="218" ht="15.75" customHeight="1">
      <c r="A218" s="2" t="s">
        <v>311</v>
      </c>
      <c r="B218" s="2" t="s">
        <v>36</v>
      </c>
      <c r="C218" s="3">
        <v>43231.0</v>
      </c>
      <c r="D218" s="2">
        <v>105.0</v>
      </c>
      <c r="E218" s="2">
        <v>6.0</v>
      </c>
      <c r="F218" s="2" t="s">
        <v>17</v>
      </c>
      <c r="H218" s="6"/>
      <c r="I218" s="22" t="str">
        <f t="shared" si="1"/>
        <v>NO</v>
      </c>
    </row>
    <row r="219" ht="15.75" customHeight="1">
      <c r="A219" s="2" t="s">
        <v>312</v>
      </c>
      <c r="B219" s="2" t="s">
        <v>36</v>
      </c>
      <c r="C219" s="3">
        <v>43420.0</v>
      </c>
      <c r="D219" s="2">
        <v>101.0</v>
      </c>
      <c r="E219" s="2">
        <v>6.0</v>
      </c>
      <c r="F219" s="2" t="s">
        <v>17</v>
      </c>
      <c r="H219" s="6"/>
      <c r="I219" s="22" t="str">
        <f t="shared" si="1"/>
        <v>NO</v>
      </c>
    </row>
    <row r="220" ht="15.75" customHeight="1">
      <c r="A220" s="2" t="s">
        <v>313</v>
      </c>
      <c r="B220" s="2" t="s">
        <v>36</v>
      </c>
      <c r="C220" s="3">
        <v>43873.0</v>
      </c>
      <c r="D220" s="2">
        <v>102.0</v>
      </c>
      <c r="E220" s="2">
        <v>6.0</v>
      </c>
      <c r="F220" s="2" t="s">
        <v>17</v>
      </c>
      <c r="H220" s="6"/>
      <c r="I220" s="22" t="str">
        <f t="shared" si="1"/>
        <v>NO</v>
      </c>
    </row>
    <row r="221" ht="15.75" customHeight="1">
      <c r="A221" s="2" t="s">
        <v>314</v>
      </c>
      <c r="B221" s="2" t="s">
        <v>315</v>
      </c>
      <c r="C221" s="3">
        <v>42881.0</v>
      </c>
      <c r="D221" s="2">
        <v>122.0</v>
      </c>
      <c r="E221" s="2">
        <v>6.0</v>
      </c>
      <c r="F221" s="2" t="s">
        <v>17</v>
      </c>
      <c r="H221" s="6"/>
      <c r="I221" s="22" t="str">
        <f t="shared" si="1"/>
        <v>NO</v>
      </c>
    </row>
    <row r="222" ht="15.75" customHeight="1">
      <c r="A222" s="2" t="s">
        <v>316</v>
      </c>
      <c r="B222" s="2" t="s">
        <v>22</v>
      </c>
      <c r="C222" s="3">
        <v>43812.0</v>
      </c>
      <c r="D222" s="2">
        <v>128.0</v>
      </c>
      <c r="E222" s="2">
        <v>6.1</v>
      </c>
      <c r="F222" s="2" t="s">
        <v>17</v>
      </c>
      <c r="H222" s="6"/>
      <c r="I222" s="22" t="str">
        <f t="shared" si="1"/>
        <v>NO</v>
      </c>
    </row>
    <row r="223" ht="15.75" customHeight="1">
      <c r="A223" s="2" t="s">
        <v>317</v>
      </c>
      <c r="B223" s="2" t="s">
        <v>24</v>
      </c>
      <c r="C223" s="3">
        <v>43728.0</v>
      </c>
      <c r="D223" s="2">
        <v>82.0</v>
      </c>
      <c r="E223" s="2">
        <v>6.1</v>
      </c>
      <c r="F223" s="2" t="s">
        <v>17</v>
      </c>
      <c r="H223" s="6"/>
      <c r="I223" s="22" t="str">
        <f t="shared" si="1"/>
        <v>NO</v>
      </c>
    </row>
    <row r="224" ht="15.75" customHeight="1">
      <c r="A224" s="2" t="s">
        <v>318</v>
      </c>
      <c r="B224" s="2" t="s">
        <v>33</v>
      </c>
      <c r="C224" s="3">
        <v>42804.0</v>
      </c>
      <c r="D224" s="2">
        <v>102.0</v>
      </c>
      <c r="E224" s="2">
        <v>6.1</v>
      </c>
      <c r="F224" s="2" t="s">
        <v>17</v>
      </c>
      <c r="H224" s="6"/>
      <c r="I224" s="22" t="str">
        <f t="shared" si="1"/>
        <v>NO</v>
      </c>
    </row>
    <row r="225" ht="15.75" customHeight="1">
      <c r="A225" s="2" t="s">
        <v>319</v>
      </c>
      <c r="B225" s="2" t="s">
        <v>7</v>
      </c>
      <c r="C225" s="3">
        <v>42853.0</v>
      </c>
      <c r="D225" s="2">
        <v>80.0</v>
      </c>
      <c r="E225" s="2">
        <v>6.1</v>
      </c>
      <c r="F225" s="2" t="s">
        <v>17</v>
      </c>
      <c r="H225" s="6"/>
      <c r="I225" s="22" t="str">
        <f t="shared" si="1"/>
        <v>NO</v>
      </c>
    </row>
    <row r="226" ht="15.75" customHeight="1">
      <c r="A226" s="2" t="s">
        <v>320</v>
      </c>
      <c r="B226" s="2" t="s">
        <v>33</v>
      </c>
      <c r="C226" s="3">
        <v>42811.0</v>
      </c>
      <c r="D226" s="2">
        <v>94.0</v>
      </c>
      <c r="E226" s="2">
        <v>6.1</v>
      </c>
      <c r="F226" s="2" t="s">
        <v>17</v>
      </c>
      <c r="H226" s="6"/>
      <c r="I226" s="22" t="str">
        <f t="shared" si="1"/>
        <v>NO</v>
      </c>
    </row>
    <row r="227" ht="15.75" customHeight="1">
      <c r="A227" s="2" t="s">
        <v>321</v>
      </c>
      <c r="B227" s="2" t="s">
        <v>222</v>
      </c>
      <c r="C227" s="3">
        <v>44225.0</v>
      </c>
      <c r="D227" s="2">
        <v>123.0</v>
      </c>
      <c r="E227" s="2">
        <v>6.1</v>
      </c>
      <c r="F227" s="2" t="s">
        <v>17</v>
      </c>
      <c r="H227" s="6"/>
      <c r="I227" s="22" t="str">
        <f t="shared" si="1"/>
        <v>NO</v>
      </c>
    </row>
    <row r="228" ht="15.75" customHeight="1">
      <c r="A228" s="2" t="s">
        <v>322</v>
      </c>
      <c r="B228" s="2" t="s">
        <v>323</v>
      </c>
      <c r="C228" s="3">
        <v>44132.0</v>
      </c>
      <c r="D228" s="2">
        <v>104.0</v>
      </c>
      <c r="E228" s="2">
        <v>6.1</v>
      </c>
      <c r="F228" s="2" t="s">
        <v>17</v>
      </c>
      <c r="H228" s="6"/>
      <c r="I228" s="22" t="str">
        <f t="shared" si="1"/>
        <v>NO</v>
      </c>
    </row>
    <row r="229" ht="15.75" customHeight="1">
      <c r="A229" s="2" t="s">
        <v>324</v>
      </c>
      <c r="B229" s="2" t="s">
        <v>325</v>
      </c>
      <c r="C229" s="3">
        <v>43770.0</v>
      </c>
      <c r="D229" s="2">
        <v>85.0</v>
      </c>
      <c r="E229" s="2">
        <v>6.1</v>
      </c>
      <c r="F229" s="2" t="s">
        <v>17</v>
      </c>
      <c r="H229" s="6"/>
      <c r="I229" s="22" t="str">
        <f t="shared" si="1"/>
        <v>NO</v>
      </c>
    </row>
    <row r="230" ht="15.75" customHeight="1">
      <c r="A230" s="2" t="s">
        <v>326</v>
      </c>
      <c r="B230" s="2" t="s">
        <v>7</v>
      </c>
      <c r="C230" s="3">
        <v>42153.0</v>
      </c>
      <c r="D230" s="2">
        <v>84.0</v>
      </c>
      <c r="E230" s="2">
        <v>6.1</v>
      </c>
      <c r="F230" s="2" t="s">
        <v>17</v>
      </c>
      <c r="H230" s="6"/>
      <c r="I230" s="22" t="str">
        <f t="shared" si="1"/>
        <v>NO</v>
      </c>
    </row>
    <row r="231" ht="15.75" customHeight="1">
      <c r="A231" s="2" t="s">
        <v>327</v>
      </c>
      <c r="B231" s="2" t="s">
        <v>24</v>
      </c>
      <c r="C231" s="3">
        <v>43315.0</v>
      </c>
      <c r="D231" s="2">
        <v>103.0</v>
      </c>
      <c r="E231" s="2">
        <v>6.1</v>
      </c>
      <c r="F231" s="2" t="s">
        <v>17</v>
      </c>
      <c r="H231" s="6"/>
      <c r="I231" s="22" t="str">
        <f t="shared" si="1"/>
        <v>NO</v>
      </c>
    </row>
    <row r="232" ht="15.75" customHeight="1">
      <c r="A232" s="2" t="s">
        <v>328</v>
      </c>
      <c r="B232" s="2" t="s">
        <v>183</v>
      </c>
      <c r="C232" s="3">
        <v>43903.0</v>
      </c>
      <c r="D232" s="2">
        <v>95.0</v>
      </c>
      <c r="E232" s="2">
        <v>6.1</v>
      </c>
      <c r="F232" s="2" t="s">
        <v>17</v>
      </c>
      <c r="H232" s="6"/>
      <c r="I232" s="22" t="str">
        <f t="shared" si="1"/>
        <v>NO</v>
      </c>
    </row>
    <row r="233" ht="15.75" customHeight="1">
      <c r="A233" s="2" t="s">
        <v>329</v>
      </c>
      <c r="B233" s="2" t="s">
        <v>24</v>
      </c>
      <c r="C233" s="3">
        <v>43679.0</v>
      </c>
      <c r="D233" s="2">
        <v>100.0</v>
      </c>
      <c r="E233" s="2">
        <v>6.1</v>
      </c>
      <c r="F233" s="2" t="s">
        <v>17</v>
      </c>
      <c r="H233" s="6"/>
      <c r="I233" s="22" t="str">
        <f t="shared" si="1"/>
        <v>NO</v>
      </c>
    </row>
    <row r="234" ht="15.75" customHeight="1">
      <c r="A234" s="2" t="s">
        <v>330</v>
      </c>
      <c r="B234" s="2" t="s">
        <v>331</v>
      </c>
      <c r="C234" s="3">
        <v>42447.0</v>
      </c>
      <c r="D234" s="2">
        <v>89.0</v>
      </c>
      <c r="E234" s="2">
        <v>6.1</v>
      </c>
      <c r="F234" s="2" t="s">
        <v>17</v>
      </c>
      <c r="H234" s="6"/>
      <c r="I234" s="22" t="str">
        <f t="shared" si="1"/>
        <v>NO</v>
      </c>
    </row>
    <row r="235" ht="15.75" customHeight="1">
      <c r="A235" s="2" t="s">
        <v>332</v>
      </c>
      <c r="B235" s="2" t="s">
        <v>183</v>
      </c>
      <c r="C235" s="3">
        <v>44134.0</v>
      </c>
      <c r="D235" s="2">
        <v>116.0</v>
      </c>
      <c r="E235" s="2">
        <v>6.1</v>
      </c>
      <c r="F235" s="2" t="s">
        <v>60</v>
      </c>
      <c r="H235" s="6"/>
      <c r="I235" s="22" t="str">
        <f t="shared" si="1"/>
        <v>NO</v>
      </c>
    </row>
    <row r="236" ht="15.75" customHeight="1">
      <c r="A236" s="2" t="s">
        <v>333</v>
      </c>
      <c r="B236" s="2" t="s">
        <v>247</v>
      </c>
      <c r="C236" s="3">
        <v>43938.0</v>
      </c>
      <c r="D236" s="2">
        <v>118.0</v>
      </c>
      <c r="E236" s="2">
        <v>6.1</v>
      </c>
      <c r="F236" s="2" t="s">
        <v>17</v>
      </c>
      <c r="H236" s="6"/>
      <c r="I236" s="22" t="str">
        <f t="shared" si="1"/>
        <v>NO</v>
      </c>
    </row>
    <row r="237" ht="15.75" customHeight="1">
      <c r="A237" s="2" t="s">
        <v>334</v>
      </c>
      <c r="B237" s="2" t="s">
        <v>33</v>
      </c>
      <c r="C237" s="3">
        <v>44204.0</v>
      </c>
      <c r="D237" s="2">
        <v>96.0</v>
      </c>
      <c r="E237" s="2">
        <v>6.1</v>
      </c>
      <c r="F237" s="2" t="s">
        <v>25</v>
      </c>
      <c r="H237" s="6"/>
      <c r="I237" s="22" t="str">
        <f t="shared" si="1"/>
        <v>NO</v>
      </c>
    </row>
    <row r="238" ht="15.75" customHeight="1">
      <c r="A238" s="2" t="s">
        <v>335</v>
      </c>
      <c r="B238" s="2" t="s">
        <v>33</v>
      </c>
      <c r="C238" s="3">
        <v>44287.0</v>
      </c>
      <c r="D238" s="2">
        <v>114.0</v>
      </c>
      <c r="E238" s="2">
        <v>6.1</v>
      </c>
      <c r="F238" s="2" t="s">
        <v>37</v>
      </c>
      <c r="H238" s="6"/>
      <c r="I238" s="22" t="str">
        <f t="shared" si="1"/>
        <v>NO</v>
      </c>
    </row>
    <row r="239" ht="15.75" customHeight="1">
      <c r="A239" s="2" t="s">
        <v>336</v>
      </c>
      <c r="B239" s="2" t="s">
        <v>92</v>
      </c>
      <c r="C239" s="3">
        <v>43049.0</v>
      </c>
      <c r="D239" s="2">
        <v>99.0</v>
      </c>
      <c r="E239" s="2">
        <v>6.1</v>
      </c>
      <c r="F239" s="2" t="s">
        <v>69</v>
      </c>
      <c r="H239" s="6"/>
      <c r="I239" s="22" t="str">
        <f t="shared" si="1"/>
        <v>NO</v>
      </c>
    </row>
    <row r="240" ht="15.75" customHeight="1">
      <c r="A240" s="2" t="s">
        <v>337</v>
      </c>
      <c r="B240" s="2" t="s">
        <v>36</v>
      </c>
      <c r="C240" s="3">
        <v>43973.0</v>
      </c>
      <c r="D240" s="2">
        <v>87.0</v>
      </c>
      <c r="E240" s="2">
        <v>6.1</v>
      </c>
      <c r="F240" s="2" t="s">
        <v>17</v>
      </c>
      <c r="H240" s="6"/>
      <c r="I240" s="22" t="str">
        <f t="shared" si="1"/>
        <v>NO</v>
      </c>
    </row>
    <row r="241" ht="15.75" customHeight="1">
      <c r="A241" s="2" t="s">
        <v>338</v>
      </c>
      <c r="B241" s="2" t="s">
        <v>247</v>
      </c>
      <c r="C241" s="3">
        <v>42818.0</v>
      </c>
      <c r="D241" s="2">
        <v>92.0</v>
      </c>
      <c r="E241" s="2">
        <v>6.1</v>
      </c>
      <c r="F241" s="2" t="s">
        <v>17</v>
      </c>
      <c r="H241" s="6"/>
      <c r="I241" s="22" t="str">
        <f t="shared" si="1"/>
        <v>NO</v>
      </c>
    </row>
    <row r="242" ht="15.75" customHeight="1">
      <c r="A242" s="2" t="s">
        <v>339</v>
      </c>
      <c r="B242" s="2" t="s">
        <v>340</v>
      </c>
      <c r="C242" s="3">
        <v>43609.0</v>
      </c>
      <c r="D242" s="2">
        <v>90.0</v>
      </c>
      <c r="E242" s="2">
        <v>6.1</v>
      </c>
      <c r="F242" s="2" t="s">
        <v>17</v>
      </c>
      <c r="H242" s="6"/>
      <c r="I242" s="22" t="str">
        <f t="shared" si="1"/>
        <v>NO</v>
      </c>
    </row>
    <row r="243" ht="15.75" customHeight="1">
      <c r="A243" s="2" t="s">
        <v>341</v>
      </c>
      <c r="B243" s="2" t="s">
        <v>33</v>
      </c>
      <c r="C243" s="3">
        <v>44211.0</v>
      </c>
      <c r="D243" s="2">
        <v>95.0</v>
      </c>
      <c r="E243" s="2">
        <v>6.1</v>
      </c>
      <c r="F243" s="2" t="s">
        <v>20</v>
      </c>
      <c r="H243" s="6"/>
      <c r="I243" s="22" t="str">
        <f t="shared" si="1"/>
        <v>NO</v>
      </c>
    </row>
    <row r="244" ht="15.75" customHeight="1">
      <c r="A244" s="2" t="s">
        <v>342</v>
      </c>
      <c r="B244" s="2" t="s">
        <v>10</v>
      </c>
      <c r="C244" s="3">
        <v>44071.0</v>
      </c>
      <c r="D244" s="2">
        <v>96.0</v>
      </c>
      <c r="E244" s="2">
        <v>6.1</v>
      </c>
      <c r="F244" s="2" t="s">
        <v>11</v>
      </c>
      <c r="H244" s="6"/>
      <c r="I244" s="22" t="str">
        <f t="shared" si="1"/>
        <v>NO</v>
      </c>
    </row>
    <row r="245" ht="15.75" customHeight="1">
      <c r="A245" s="2" t="s">
        <v>343</v>
      </c>
      <c r="B245" s="2" t="s">
        <v>344</v>
      </c>
      <c r="C245" s="3">
        <v>44050.0</v>
      </c>
      <c r="D245" s="2">
        <v>93.0</v>
      </c>
      <c r="E245" s="2">
        <v>6.1</v>
      </c>
      <c r="F245" s="2" t="s">
        <v>17</v>
      </c>
      <c r="H245" s="6"/>
      <c r="I245" s="22" t="str">
        <f t="shared" si="1"/>
        <v>NO</v>
      </c>
    </row>
    <row r="246" ht="15.75" customHeight="1">
      <c r="A246" s="2" t="s">
        <v>345</v>
      </c>
      <c r="B246" s="2" t="s">
        <v>346</v>
      </c>
      <c r="C246" s="3">
        <v>44155.0</v>
      </c>
      <c r="D246" s="2">
        <v>42.0</v>
      </c>
      <c r="E246" s="2">
        <v>6.2</v>
      </c>
      <c r="F246" s="2" t="s">
        <v>17</v>
      </c>
      <c r="H246" s="6"/>
      <c r="I246" s="22" t="str">
        <f t="shared" si="1"/>
        <v>NO</v>
      </c>
    </row>
    <row r="247" ht="15.75" customHeight="1">
      <c r="A247" s="2" t="s">
        <v>347</v>
      </c>
      <c r="B247" s="2" t="s">
        <v>247</v>
      </c>
      <c r="C247" s="3">
        <v>44342.0</v>
      </c>
      <c r="D247" s="2">
        <v>92.0</v>
      </c>
      <c r="E247" s="2">
        <v>6.2</v>
      </c>
      <c r="F247" s="2" t="s">
        <v>14</v>
      </c>
      <c r="H247" s="6"/>
      <c r="I247" s="22" t="str">
        <f t="shared" si="1"/>
        <v>NO</v>
      </c>
    </row>
    <row r="248" ht="15.75" customHeight="1">
      <c r="A248" s="2" t="s">
        <v>348</v>
      </c>
      <c r="B248" s="2" t="s">
        <v>33</v>
      </c>
      <c r="C248" s="3">
        <v>44225.0</v>
      </c>
      <c r="D248" s="2">
        <v>106.0</v>
      </c>
      <c r="E248" s="2">
        <v>6.2</v>
      </c>
      <c r="F248" s="2" t="s">
        <v>11</v>
      </c>
      <c r="H248" s="6"/>
      <c r="I248" s="22" t="str">
        <f t="shared" si="1"/>
        <v>NO</v>
      </c>
    </row>
    <row r="249" ht="15.75" customHeight="1">
      <c r="A249" s="2" t="s">
        <v>349</v>
      </c>
      <c r="B249" s="2" t="s">
        <v>33</v>
      </c>
      <c r="C249" s="3">
        <v>44141.0</v>
      </c>
      <c r="D249" s="2">
        <v>151.0</v>
      </c>
      <c r="E249" s="2">
        <v>6.2</v>
      </c>
      <c r="F249" s="2" t="s">
        <v>17</v>
      </c>
      <c r="H249" s="6"/>
      <c r="I249" s="22" t="str">
        <f t="shared" si="1"/>
        <v>NO</v>
      </c>
    </row>
    <row r="250" ht="15.75" customHeight="1">
      <c r="A250" s="2" t="s">
        <v>350</v>
      </c>
      <c r="B250" s="2" t="s">
        <v>139</v>
      </c>
      <c r="C250" s="3">
        <v>44060.0</v>
      </c>
      <c r="D250" s="2">
        <v>101.0</v>
      </c>
      <c r="E250" s="2">
        <v>6.2</v>
      </c>
      <c r="F250" s="2" t="s">
        <v>37</v>
      </c>
      <c r="H250" s="6"/>
      <c r="I250" s="22" t="str">
        <f t="shared" si="1"/>
        <v>NO</v>
      </c>
    </row>
    <row r="251" ht="15.75" customHeight="1">
      <c r="A251" s="2" t="s">
        <v>351</v>
      </c>
      <c r="B251" s="2" t="s">
        <v>24</v>
      </c>
      <c r="C251" s="3">
        <v>44295.0</v>
      </c>
      <c r="D251" s="2">
        <v>114.0</v>
      </c>
      <c r="E251" s="2">
        <v>6.2</v>
      </c>
      <c r="F251" s="2" t="s">
        <v>25</v>
      </c>
      <c r="H251" s="6"/>
      <c r="I251" s="22" t="str">
        <f t="shared" si="1"/>
        <v>NO</v>
      </c>
    </row>
    <row r="252" ht="15.75" customHeight="1">
      <c r="A252" s="2" t="s">
        <v>352</v>
      </c>
      <c r="B252" s="2" t="s">
        <v>282</v>
      </c>
      <c r="C252" s="3">
        <v>43504.0</v>
      </c>
      <c r="D252" s="2">
        <v>90.0</v>
      </c>
      <c r="E252" s="2">
        <v>6.2</v>
      </c>
      <c r="F252" s="2" t="s">
        <v>17</v>
      </c>
      <c r="H252" s="6"/>
      <c r="I252" s="22" t="str">
        <f t="shared" si="1"/>
        <v>NO</v>
      </c>
    </row>
    <row r="253" ht="15.75" customHeight="1">
      <c r="A253" s="2" t="s">
        <v>353</v>
      </c>
      <c r="B253" s="2" t="s">
        <v>10</v>
      </c>
      <c r="C253" s="3">
        <v>43735.0</v>
      </c>
      <c r="D253" s="2">
        <v>115.0</v>
      </c>
      <c r="E253" s="2">
        <v>6.2</v>
      </c>
      <c r="F253" s="2" t="s">
        <v>17</v>
      </c>
      <c r="H253" s="6"/>
      <c r="I253" s="22" t="str">
        <f t="shared" si="1"/>
        <v>NO</v>
      </c>
    </row>
    <row r="254" ht="15.75" customHeight="1">
      <c r="A254" s="2" t="s">
        <v>354</v>
      </c>
      <c r="B254" s="2" t="s">
        <v>10</v>
      </c>
      <c r="C254" s="3">
        <v>44001.0</v>
      </c>
      <c r="D254" s="2">
        <v>92.0</v>
      </c>
      <c r="E254" s="2">
        <v>6.2</v>
      </c>
      <c r="F254" s="2" t="s">
        <v>60</v>
      </c>
      <c r="H254" s="6"/>
      <c r="I254" s="22" t="str">
        <f t="shared" si="1"/>
        <v>NO</v>
      </c>
    </row>
    <row r="255" ht="15.75" customHeight="1">
      <c r="A255" s="2" t="s">
        <v>355</v>
      </c>
      <c r="B255" s="2" t="s">
        <v>114</v>
      </c>
      <c r="C255" s="3">
        <v>44057.0</v>
      </c>
      <c r="D255" s="2">
        <v>72.0</v>
      </c>
      <c r="E255" s="2">
        <v>6.2</v>
      </c>
      <c r="F255" s="2" t="s">
        <v>17</v>
      </c>
      <c r="H255" s="6"/>
      <c r="I255" s="22" t="str">
        <f t="shared" si="1"/>
        <v>NO</v>
      </c>
    </row>
    <row r="256" ht="15.75" customHeight="1">
      <c r="A256" s="2" t="s">
        <v>356</v>
      </c>
      <c r="B256" s="2" t="s">
        <v>10</v>
      </c>
      <c r="C256" s="3">
        <v>44036.0</v>
      </c>
      <c r="D256" s="2">
        <v>139.0</v>
      </c>
      <c r="E256" s="2">
        <v>6.2</v>
      </c>
      <c r="F256" s="2" t="s">
        <v>11</v>
      </c>
      <c r="H256" s="6"/>
      <c r="I256" s="22" t="str">
        <f t="shared" si="1"/>
        <v>NO</v>
      </c>
    </row>
    <row r="257" ht="15.75" customHeight="1">
      <c r="A257" s="2" t="s">
        <v>357</v>
      </c>
      <c r="B257" s="2" t="s">
        <v>247</v>
      </c>
      <c r="C257" s="3">
        <v>43182.0</v>
      </c>
      <c r="D257" s="2">
        <v>98.0</v>
      </c>
      <c r="E257" s="2">
        <v>6.2</v>
      </c>
      <c r="F257" s="2" t="s">
        <v>17</v>
      </c>
      <c r="H257" s="6"/>
      <c r="I257" s="22" t="str">
        <f t="shared" si="1"/>
        <v>NO</v>
      </c>
    </row>
    <row r="258" ht="15.75" customHeight="1">
      <c r="A258" s="2" t="s">
        <v>358</v>
      </c>
      <c r="B258" s="2" t="s">
        <v>36</v>
      </c>
      <c r="C258" s="3">
        <v>43574.0</v>
      </c>
      <c r="D258" s="2">
        <v>92.0</v>
      </c>
      <c r="E258" s="2">
        <v>6.2</v>
      </c>
      <c r="F258" s="2" t="s">
        <v>17</v>
      </c>
      <c r="H258" s="6"/>
      <c r="I258" s="22" t="str">
        <f t="shared" si="1"/>
        <v>NO</v>
      </c>
    </row>
    <row r="259" ht="15.75" customHeight="1">
      <c r="A259" s="2" t="s">
        <v>359</v>
      </c>
      <c r="B259" s="2" t="s">
        <v>39</v>
      </c>
      <c r="C259" s="3">
        <v>43896.0</v>
      </c>
      <c r="D259" s="2">
        <v>111.0</v>
      </c>
      <c r="E259" s="2">
        <v>6.2</v>
      </c>
      <c r="F259" s="2" t="s">
        <v>17</v>
      </c>
      <c r="H259" s="6"/>
      <c r="I259" s="22" t="str">
        <f t="shared" si="1"/>
        <v>NO</v>
      </c>
    </row>
    <row r="260" ht="15.75" customHeight="1">
      <c r="A260" s="2" t="s">
        <v>360</v>
      </c>
      <c r="B260" s="2" t="s">
        <v>33</v>
      </c>
      <c r="C260" s="3">
        <v>43357.0</v>
      </c>
      <c r="D260" s="2">
        <v>98.0</v>
      </c>
      <c r="E260" s="2">
        <v>6.2</v>
      </c>
      <c r="F260" s="2" t="s">
        <v>17</v>
      </c>
      <c r="H260" s="6"/>
      <c r="I260" s="22" t="str">
        <f t="shared" si="1"/>
        <v>NO</v>
      </c>
    </row>
    <row r="261" ht="15.75" customHeight="1">
      <c r="A261" s="2" t="s">
        <v>361</v>
      </c>
      <c r="B261" s="2" t="s">
        <v>7</v>
      </c>
      <c r="C261" s="3">
        <v>43217.0</v>
      </c>
      <c r="D261" s="2">
        <v>104.0</v>
      </c>
      <c r="E261" s="2">
        <v>6.2</v>
      </c>
      <c r="F261" s="2" t="s">
        <v>17</v>
      </c>
      <c r="H261" s="6"/>
      <c r="I261" s="22" t="str">
        <f t="shared" si="1"/>
        <v>NO</v>
      </c>
    </row>
    <row r="262" ht="15.75" customHeight="1">
      <c r="A262" s="2" t="s">
        <v>362</v>
      </c>
      <c r="B262" s="2" t="s">
        <v>7</v>
      </c>
      <c r="C262" s="3">
        <v>43070.0</v>
      </c>
      <c r="D262" s="2">
        <v>95.0</v>
      </c>
      <c r="E262" s="2">
        <v>6.2</v>
      </c>
      <c r="F262" s="2" t="s">
        <v>17</v>
      </c>
      <c r="H262" s="6"/>
      <c r="I262" s="22" t="str">
        <f t="shared" si="1"/>
        <v>NO</v>
      </c>
    </row>
    <row r="263" ht="15.75" customHeight="1">
      <c r="A263" s="2" t="s">
        <v>363</v>
      </c>
      <c r="B263" s="2" t="s">
        <v>24</v>
      </c>
      <c r="C263" s="3">
        <v>42832.0</v>
      </c>
      <c r="D263" s="2">
        <v>88.0</v>
      </c>
      <c r="E263" s="2">
        <v>6.2</v>
      </c>
      <c r="F263" s="2" t="s">
        <v>17</v>
      </c>
      <c r="H263" s="6"/>
      <c r="I263" s="22" t="str">
        <f t="shared" si="1"/>
        <v>NO</v>
      </c>
    </row>
    <row r="264" ht="15.75" customHeight="1">
      <c r="A264" s="2">
        <v>1922.0</v>
      </c>
      <c r="B264" s="2" t="s">
        <v>364</v>
      </c>
      <c r="C264" s="3">
        <v>43028.0</v>
      </c>
      <c r="D264" s="2">
        <v>102.0</v>
      </c>
      <c r="E264" s="2">
        <v>6.3</v>
      </c>
      <c r="F264" s="2" t="s">
        <v>17</v>
      </c>
      <c r="H264" s="6"/>
      <c r="I264" s="22" t="str">
        <f t="shared" si="1"/>
        <v>NO</v>
      </c>
    </row>
    <row r="265" ht="15.75" customHeight="1">
      <c r="A265" s="2" t="s">
        <v>365</v>
      </c>
      <c r="B265" s="2" t="s">
        <v>7</v>
      </c>
      <c r="C265" s="3">
        <v>43607.0</v>
      </c>
      <c r="D265" s="2">
        <v>30.0</v>
      </c>
      <c r="E265" s="2">
        <v>6.3</v>
      </c>
      <c r="F265" s="2" t="s">
        <v>63</v>
      </c>
      <c r="H265" s="6"/>
      <c r="I265" s="22" t="str">
        <f t="shared" si="1"/>
        <v>NO</v>
      </c>
    </row>
    <row r="266" ht="15.75" customHeight="1">
      <c r="A266" s="2" t="s">
        <v>366</v>
      </c>
      <c r="B266" s="2" t="s">
        <v>36</v>
      </c>
      <c r="C266" s="3">
        <v>43259.0</v>
      </c>
      <c r="D266" s="2">
        <v>99.0</v>
      </c>
      <c r="E266" s="2">
        <v>6.3</v>
      </c>
      <c r="F266" s="2" t="s">
        <v>17</v>
      </c>
      <c r="H266" s="6"/>
      <c r="I266" s="22" t="str">
        <f t="shared" si="1"/>
        <v>NO</v>
      </c>
    </row>
    <row r="267" ht="15.75" customHeight="1">
      <c r="A267" s="2" t="s">
        <v>367</v>
      </c>
      <c r="B267" s="2" t="s">
        <v>340</v>
      </c>
      <c r="C267" s="3">
        <v>43385.0</v>
      </c>
      <c r="D267" s="2">
        <v>129.0</v>
      </c>
      <c r="E267" s="2">
        <v>6.3</v>
      </c>
      <c r="F267" s="2" t="s">
        <v>17</v>
      </c>
      <c r="H267" s="6"/>
      <c r="I267" s="22" t="str">
        <f t="shared" si="1"/>
        <v>NO</v>
      </c>
    </row>
    <row r="268" ht="15.75" customHeight="1">
      <c r="A268" s="2" t="s">
        <v>368</v>
      </c>
      <c r="B268" s="2" t="s">
        <v>97</v>
      </c>
      <c r="C268" s="3">
        <v>43175.0</v>
      </c>
      <c r="D268" s="2">
        <v>87.0</v>
      </c>
      <c r="E268" s="2">
        <v>6.3</v>
      </c>
      <c r="F268" s="2" t="s">
        <v>17</v>
      </c>
      <c r="H268" s="6"/>
      <c r="I268" s="22" t="str">
        <f t="shared" si="1"/>
        <v>NO</v>
      </c>
    </row>
    <row r="269" ht="15.75" customHeight="1">
      <c r="A269" s="2" t="s">
        <v>369</v>
      </c>
      <c r="B269" s="2" t="s">
        <v>370</v>
      </c>
      <c r="C269" s="3">
        <v>43091.0</v>
      </c>
      <c r="D269" s="2">
        <v>117.0</v>
      </c>
      <c r="E269" s="2">
        <v>6.3</v>
      </c>
      <c r="F269" s="2" t="s">
        <v>17</v>
      </c>
      <c r="H269" s="6"/>
      <c r="I269" s="22" t="str">
        <f t="shared" si="1"/>
        <v>NO</v>
      </c>
    </row>
    <row r="270" ht="15.75" customHeight="1">
      <c r="A270" s="2" t="s">
        <v>371</v>
      </c>
      <c r="B270" s="2" t="s">
        <v>372</v>
      </c>
      <c r="C270" s="3">
        <v>43238.0</v>
      </c>
      <c r="D270" s="2">
        <v>104.0</v>
      </c>
      <c r="E270" s="2">
        <v>6.3</v>
      </c>
      <c r="F270" s="2" t="s">
        <v>17</v>
      </c>
      <c r="H270" s="6"/>
      <c r="I270" s="22" t="str">
        <f t="shared" si="1"/>
        <v>NO</v>
      </c>
    </row>
    <row r="271" ht="15.75" customHeight="1">
      <c r="A271" s="2" t="s">
        <v>373</v>
      </c>
      <c r="B271" s="2" t="s">
        <v>33</v>
      </c>
      <c r="C271" s="3">
        <v>44288.0</v>
      </c>
      <c r="D271" s="2">
        <v>111.0</v>
      </c>
      <c r="E271" s="2">
        <v>6.3</v>
      </c>
      <c r="F271" s="2" t="s">
        <v>17</v>
      </c>
      <c r="H271" s="6"/>
      <c r="I271" s="22" t="str">
        <f t="shared" si="1"/>
        <v>NO</v>
      </c>
    </row>
    <row r="272" ht="15.75" customHeight="1">
      <c r="A272" s="2" t="s">
        <v>374</v>
      </c>
      <c r="B272" s="2" t="s">
        <v>375</v>
      </c>
      <c r="C272" s="3">
        <v>44001.0</v>
      </c>
      <c r="D272" s="2">
        <v>107.0</v>
      </c>
      <c r="E272" s="2">
        <v>6.3</v>
      </c>
      <c r="F272" s="2" t="s">
        <v>17</v>
      </c>
      <c r="H272" s="6"/>
      <c r="I272" s="22" t="str">
        <f t="shared" si="1"/>
        <v>NO</v>
      </c>
    </row>
    <row r="273" ht="15.75" customHeight="1">
      <c r="A273" s="2" t="s">
        <v>376</v>
      </c>
      <c r="B273" s="2" t="s">
        <v>24</v>
      </c>
      <c r="C273" s="3">
        <v>44273.0</v>
      </c>
      <c r="D273" s="2">
        <v>97.0</v>
      </c>
      <c r="E273" s="2">
        <v>6.3</v>
      </c>
      <c r="F273" s="2" t="s">
        <v>69</v>
      </c>
      <c r="H273" s="6"/>
      <c r="I273" s="22" t="str">
        <f t="shared" si="1"/>
        <v>NO</v>
      </c>
    </row>
    <row r="274" ht="15.75" customHeight="1">
      <c r="A274" s="2" t="s">
        <v>377</v>
      </c>
      <c r="B274" s="2" t="s">
        <v>36</v>
      </c>
      <c r="C274" s="3">
        <v>43203.0</v>
      </c>
      <c r="D274" s="2">
        <v>98.0</v>
      </c>
      <c r="E274" s="2">
        <v>6.3</v>
      </c>
      <c r="F274" s="2" t="s">
        <v>60</v>
      </c>
      <c r="H274" s="6"/>
      <c r="I274" s="22" t="str">
        <f t="shared" si="1"/>
        <v>NO</v>
      </c>
    </row>
    <row r="275" ht="15.75" customHeight="1">
      <c r="A275" s="2" t="s">
        <v>378</v>
      </c>
      <c r="B275" s="2" t="s">
        <v>33</v>
      </c>
      <c r="C275" s="3">
        <v>44224.0</v>
      </c>
      <c r="D275" s="2">
        <v>90.0</v>
      </c>
      <c r="E275" s="2">
        <v>6.3</v>
      </c>
      <c r="F275" s="2" t="s">
        <v>37</v>
      </c>
      <c r="H275" s="6"/>
      <c r="I275" s="22" t="str">
        <f t="shared" si="1"/>
        <v>NO</v>
      </c>
    </row>
    <row r="276" ht="15.75" customHeight="1">
      <c r="A276" s="2" t="s">
        <v>379</v>
      </c>
      <c r="B276" s="2" t="s">
        <v>33</v>
      </c>
      <c r="C276" s="3">
        <v>43574.0</v>
      </c>
      <c r="D276" s="2">
        <v>101.0</v>
      </c>
      <c r="E276" s="2">
        <v>6.3</v>
      </c>
      <c r="F276" s="2" t="s">
        <v>20</v>
      </c>
      <c r="H276" s="6"/>
      <c r="I276" s="22" t="str">
        <f t="shared" si="1"/>
        <v>NO</v>
      </c>
    </row>
    <row r="277" ht="15.75" customHeight="1">
      <c r="A277" s="2" t="s">
        <v>380</v>
      </c>
      <c r="B277" s="2" t="s">
        <v>7</v>
      </c>
      <c r="C277" s="3">
        <v>44342.0</v>
      </c>
      <c r="D277" s="2">
        <v>72.0</v>
      </c>
      <c r="E277" s="2">
        <v>6.3</v>
      </c>
      <c r="F277" s="2" t="s">
        <v>17</v>
      </c>
      <c r="H277" s="6"/>
      <c r="I277" s="22" t="str">
        <f t="shared" si="1"/>
        <v>NO</v>
      </c>
    </row>
    <row r="278" ht="15.75" customHeight="1">
      <c r="A278" s="2" t="s">
        <v>381</v>
      </c>
      <c r="B278" s="2" t="s">
        <v>33</v>
      </c>
      <c r="C278" s="3">
        <v>44159.0</v>
      </c>
      <c r="D278" s="2">
        <v>83.0</v>
      </c>
      <c r="E278" s="2">
        <v>6.3</v>
      </c>
      <c r="F278" s="2" t="s">
        <v>11</v>
      </c>
      <c r="H278" s="6"/>
      <c r="I278" s="22" t="str">
        <f t="shared" si="1"/>
        <v>NO</v>
      </c>
    </row>
    <row r="279" ht="15.75" customHeight="1">
      <c r="A279" s="2" t="s">
        <v>382</v>
      </c>
      <c r="B279" s="2" t="s">
        <v>22</v>
      </c>
      <c r="C279" s="3">
        <v>43490.0</v>
      </c>
      <c r="D279" s="2">
        <v>118.0</v>
      </c>
      <c r="E279" s="2">
        <v>6.3</v>
      </c>
      <c r="F279" s="2" t="s">
        <v>17</v>
      </c>
      <c r="H279" s="6"/>
      <c r="I279" s="22" t="str">
        <f t="shared" si="1"/>
        <v>NO</v>
      </c>
    </row>
    <row r="280" ht="15.75" customHeight="1">
      <c r="A280" s="2" t="s">
        <v>383</v>
      </c>
      <c r="B280" s="2" t="s">
        <v>24</v>
      </c>
      <c r="C280" s="3">
        <v>43455.0</v>
      </c>
      <c r="D280" s="2">
        <v>44.0</v>
      </c>
      <c r="E280" s="2">
        <v>6.3</v>
      </c>
      <c r="F280" s="2" t="s">
        <v>69</v>
      </c>
      <c r="H280" s="6"/>
      <c r="I280" s="22" t="str">
        <f t="shared" si="1"/>
        <v>NO</v>
      </c>
    </row>
    <row r="281" ht="15.75" customHeight="1">
      <c r="A281" s="2" t="s">
        <v>384</v>
      </c>
      <c r="B281" s="2" t="s">
        <v>385</v>
      </c>
      <c r="C281" s="3">
        <v>42846.0</v>
      </c>
      <c r="D281" s="2">
        <v>113.0</v>
      </c>
      <c r="E281" s="2">
        <v>6.3</v>
      </c>
      <c r="F281" s="2" t="s">
        <v>17</v>
      </c>
      <c r="H281" s="6"/>
      <c r="I281" s="22" t="str">
        <f t="shared" si="1"/>
        <v>NO</v>
      </c>
    </row>
    <row r="282" ht="15.75" customHeight="1">
      <c r="A282" s="2" t="s">
        <v>386</v>
      </c>
      <c r="B282" s="2" t="s">
        <v>387</v>
      </c>
      <c r="C282" s="3">
        <v>42895.0</v>
      </c>
      <c r="D282" s="2">
        <v>86.0</v>
      </c>
      <c r="E282" s="2">
        <v>6.3</v>
      </c>
      <c r="F282" s="2" t="s">
        <v>17</v>
      </c>
      <c r="H282" s="6"/>
      <c r="I282" s="22" t="str">
        <f t="shared" si="1"/>
        <v>NO</v>
      </c>
    </row>
    <row r="283" ht="15.75" customHeight="1">
      <c r="A283" s="2" t="s">
        <v>388</v>
      </c>
      <c r="B283" s="2" t="s">
        <v>389</v>
      </c>
      <c r="C283" s="3">
        <v>42713.0</v>
      </c>
      <c r="D283" s="2">
        <v>108.0</v>
      </c>
      <c r="E283" s="2">
        <v>6.3</v>
      </c>
      <c r="F283" s="2" t="s">
        <v>17</v>
      </c>
      <c r="H283" s="6"/>
      <c r="I283" s="22" t="str">
        <f t="shared" si="1"/>
        <v>NO</v>
      </c>
    </row>
    <row r="284" ht="15.75" customHeight="1">
      <c r="A284" s="2" t="s">
        <v>390</v>
      </c>
      <c r="B284" s="2" t="s">
        <v>391</v>
      </c>
      <c r="C284" s="3">
        <v>43021.0</v>
      </c>
      <c r="D284" s="2">
        <v>85.0</v>
      </c>
      <c r="E284" s="2">
        <v>6.3</v>
      </c>
      <c r="F284" s="2" t="s">
        <v>17</v>
      </c>
      <c r="H284" s="6"/>
      <c r="I284" s="22" t="str">
        <f t="shared" si="1"/>
        <v>NO</v>
      </c>
    </row>
    <row r="285" ht="15.75" customHeight="1">
      <c r="A285" s="2" t="s">
        <v>392</v>
      </c>
      <c r="B285" s="2" t="s">
        <v>13</v>
      </c>
      <c r="C285" s="3">
        <v>42825.0</v>
      </c>
      <c r="D285" s="2">
        <v>102.0</v>
      </c>
      <c r="E285" s="2">
        <v>6.3</v>
      </c>
      <c r="F285" s="2" t="s">
        <v>17</v>
      </c>
      <c r="H285" s="6"/>
      <c r="I285" s="22" t="str">
        <f t="shared" si="1"/>
        <v>NO</v>
      </c>
    </row>
    <row r="286" ht="15.75" customHeight="1">
      <c r="A286" s="2" t="s">
        <v>393</v>
      </c>
      <c r="B286" s="2" t="s">
        <v>33</v>
      </c>
      <c r="C286" s="3">
        <v>43749.0</v>
      </c>
      <c r="D286" s="2">
        <v>151.0</v>
      </c>
      <c r="E286" s="2">
        <v>6.3</v>
      </c>
      <c r="F286" s="2" t="s">
        <v>188</v>
      </c>
      <c r="H286" s="6"/>
      <c r="I286" s="22" t="str">
        <f t="shared" si="1"/>
        <v>NO</v>
      </c>
    </row>
    <row r="287" ht="15.75" customHeight="1">
      <c r="A287" s="2" t="s">
        <v>394</v>
      </c>
      <c r="B287" s="2" t="s">
        <v>139</v>
      </c>
      <c r="C287" s="3">
        <v>43756.0</v>
      </c>
      <c r="D287" s="2">
        <v>98.0</v>
      </c>
      <c r="E287" s="2">
        <v>6.3</v>
      </c>
      <c r="F287" s="2" t="s">
        <v>17</v>
      </c>
      <c r="H287" s="6"/>
      <c r="I287" s="22" t="str">
        <f t="shared" si="1"/>
        <v>NO</v>
      </c>
    </row>
    <row r="288" ht="15.75" customHeight="1">
      <c r="A288" s="2" t="s">
        <v>395</v>
      </c>
      <c r="B288" s="2" t="s">
        <v>7</v>
      </c>
      <c r="C288" s="3">
        <v>43553.0</v>
      </c>
      <c r="D288" s="2">
        <v>87.0</v>
      </c>
      <c r="E288" s="2">
        <v>6.3</v>
      </c>
      <c r="F288" s="2" t="s">
        <v>17</v>
      </c>
      <c r="H288" s="6"/>
      <c r="I288" s="22" t="str">
        <f t="shared" si="1"/>
        <v>NO</v>
      </c>
    </row>
    <row r="289" ht="15.75" customHeight="1">
      <c r="A289" s="2" t="s">
        <v>396</v>
      </c>
      <c r="B289" s="2" t="s">
        <v>183</v>
      </c>
      <c r="C289" s="3">
        <v>43168.0</v>
      </c>
      <c r="D289" s="2">
        <v>120.0</v>
      </c>
      <c r="E289" s="2">
        <v>6.3</v>
      </c>
      <c r="F289" s="2" t="s">
        <v>8</v>
      </c>
      <c r="H289" s="6"/>
      <c r="I289" s="22" t="str">
        <f t="shared" si="1"/>
        <v>NO</v>
      </c>
    </row>
    <row r="290" ht="15.75" customHeight="1">
      <c r="A290" s="2" t="s">
        <v>397</v>
      </c>
      <c r="B290" s="2" t="s">
        <v>10</v>
      </c>
      <c r="C290" s="3">
        <v>43944.0</v>
      </c>
      <c r="D290" s="2">
        <v>134.0</v>
      </c>
      <c r="E290" s="2">
        <v>6.3</v>
      </c>
      <c r="F290" s="2" t="s">
        <v>34</v>
      </c>
      <c r="H290" s="6"/>
      <c r="I290" s="22" t="str">
        <f t="shared" si="1"/>
        <v>NO</v>
      </c>
    </row>
    <row r="291" ht="15.75" customHeight="1">
      <c r="A291" s="2" t="s">
        <v>398</v>
      </c>
      <c r="B291" s="2" t="s">
        <v>36</v>
      </c>
      <c r="C291" s="3">
        <v>44239.0</v>
      </c>
      <c r="D291" s="2">
        <v>109.0</v>
      </c>
      <c r="E291" s="2">
        <v>6.3</v>
      </c>
      <c r="F291" s="2" t="s">
        <v>17</v>
      </c>
      <c r="H291" s="6"/>
      <c r="I291" s="22" t="str">
        <f t="shared" si="1"/>
        <v>NO</v>
      </c>
    </row>
    <row r="292" ht="15.75" customHeight="1">
      <c r="A292" s="2" t="s">
        <v>399</v>
      </c>
      <c r="B292" s="2" t="s">
        <v>7</v>
      </c>
      <c r="C292" s="3">
        <v>43705.0</v>
      </c>
      <c r="D292" s="2">
        <v>85.0</v>
      </c>
      <c r="E292" s="2">
        <v>6.3</v>
      </c>
      <c r="F292" s="2" t="s">
        <v>17</v>
      </c>
      <c r="H292" s="6"/>
      <c r="I292" s="22" t="str">
        <f t="shared" si="1"/>
        <v>NO</v>
      </c>
    </row>
    <row r="293" ht="15.75" customHeight="1">
      <c r="A293" s="2" t="s">
        <v>400</v>
      </c>
      <c r="B293" s="2" t="s">
        <v>33</v>
      </c>
      <c r="C293" s="3">
        <v>43917.0</v>
      </c>
      <c r="D293" s="2">
        <v>103.0</v>
      </c>
      <c r="E293" s="2">
        <v>6.3</v>
      </c>
      <c r="F293" s="2" t="s">
        <v>17</v>
      </c>
      <c r="H293" s="6"/>
      <c r="I293" s="22" t="str">
        <f t="shared" si="1"/>
        <v>NO</v>
      </c>
    </row>
    <row r="294" ht="15.75" customHeight="1">
      <c r="A294" s="2" t="s">
        <v>401</v>
      </c>
      <c r="B294" s="2" t="s">
        <v>7</v>
      </c>
      <c r="C294" s="3">
        <v>44048.0</v>
      </c>
      <c r="D294" s="2">
        <v>94.0</v>
      </c>
      <c r="E294" s="2">
        <v>6.4</v>
      </c>
      <c r="F294" s="2" t="s">
        <v>60</v>
      </c>
      <c r="H294" s="6"/>
      <c r="I294" s="22" t="str">
        <f t="shared" si="1"/>
        <v>NO</v>
      </c>
    </row>
    <row r="295" ht="15.75" customHeight="1">
      <c r="A295" s="2" t="s">
        <v>402</v>
      </c>
      <c r="B295" s="2" t="s">
        <v>403</v>
      </c>
      <c r="C295" s="3">
        <v>44186.0</v>
      </c>
      <c r="D295" s="2">
        <v>97.0</v>
      </c>
      <c r="E295" s="2">
        <v>6.4</v>
      </c>
      <c r="F295" s="2" t="s">
        <v>17</v>
      </c>
      <c r="H295" s="6"/>
      <c r="I295" s="22" t="str">
        <f t="shared" si="1"/>
        <v>NO</v>
      </c>
    </row>
    <row r="296" ht="15.75" customHeight="1">
      <c r="A296" s="2" t="s">
        <v>404</v>
      </c>
      <c r="B296" s="2" t="s">
        <v>252</v>
      </c>
      <c r="C296" s="3">
        <v>42629.0</v>
      </c>
      <c r="D296" s="2">
        <v>88.0</v>
      </c>
      <c r="E296" s="2">
        <v>6.4</v>
      </c>
      <c r="F296" s="2" t="s">
        <v>17</v>
      </c>
      <c r="H296" s="6"/>
      <c r="I296" s="22" t="str">
        <f t="shared" si="1"/>
        <v>NO</v>
      </c>
    </row>
    <row r="297" ht="15.75" customHeight="1">
      <c r="A297" s="2" t="s">
        <v>405</v>
      </c>
      <c r="B297" s="2" t="s">
        <v>7</v>
      </c>
      <c r="C297" s="3">
        <v>43733.0</v>
      </c>
      <c r="D297" s="2">
        <v>37.0</v>
      </c>
      <c r="E297" s="2">
        <v>6.4</v>
      </c>
      <c r="F297" s="2" t="s">
        <v>63</v>
      </c>
      <c r="H297" s="6"/>
      <c r="I297" s="22" t="str">
        <f t="shared" si="1"/>
        <v>NO</v>
      </c>
    </row>
    <row r="298" ht="15.75" customHeight="1">
      <c r="A298" s="2" t="s">
        <v>406</v>
      </c>
      <c r="B298" s="2" t="s">
        <v>407</v>
      </c>
      <c r="C298" s="3">
        <v>43823.0</v>
      </c>
      <c r="D298" s="2">
        <v>112.0</v>
      </c>
      <c r="E298" s="2">
        <v>6.4</v>
      </c>
      <c r="F298" s="2" t="s">
        <v>11</v>
      </c>
      <c r="H298" s="6"/>
      <c r="I298" s="22" t="str">
        <f t="shared" si="1"/>
        <v>NO</v>
      </c>
    </row>
    <row r="299" ht="15.75" customHeight="1">
      <c r="A299" s="2" t="s">
        <v>408</v>
      </c>
      <c r="B299" s="2" t="s">
        <v>282</v>
      </c>
      <c r="C299" s="3">
        <v>43189.0</v>
      </c>
      <c r="D299" s="2">
        <v>102.0</v>
      </c>
      <c r="E299" s="2">
        <v>6.4</v>
      </c>
      <c r="F299" s="2" t="s">
        <v>17</v>
      </c>
      <c r="H299" s="6"/>
      <c r="I299" s="22" t="str">
        <f t="shared" si="1"/>
        <v>NO</v>
      </c>
    </row>
    <row r="300" ht="15.75" customHeight="1">
      <c r="A300" s="2" t="s">
        <v>409</v>
      </c>
      <c r="B300" s="2" t="s">
        <v>10</v>
      </c>
      <c r="C300" s="3">
        <v>43749.0</v>
      </c>
      <c r="D300" s="2">
        <v>100.0</v>
      </c>
      <c r="E300" s="2">
        <v>6.4</v>
      </c>
      <c r="F300" s="2" t="s">
        <v>17</v>
      </c>
      <c r="H300" s="6"/>
      <c r="I300" s="22" t="str">
        <f t="shared" si="1"/>
        <v>NO</v>
      </c>
    </row>
    <row r="301" ht="15.75" customHeight="1">
      <c r="A301" s="2" t="s">
        <v>410</v>
      </c>
      <c r="B301" s="2" t="s">
        <v>33</v>
      </c>
      <c r="C301" s="3">
        <v>43147.0</v>
      </c>
      <c r="D301" s="2">
        <v>96.0</v>
      </c>
      <c r="E301" s="2">
        <v>6.4</v>
      </c>
      <c r="F301" s="2" t="s">
        <v>17</v>
      </c>
      <c r="H301" s="6"/>
      <c r="I301" s="22" t="str">
        <f t="shared" si="1"/>
        <v>NO</v>
      </c>
    </row>
    <row r="302" ht="15.75" customHeight="1">
      <c r="A302" s="2" t="s">
        <v>411</v>
      </c>
      <c r="B302" s="2" t="s">
        <v>36</v>
      </c>
      <c r="C302" s="3">
        <v>43875.0</v>
      </c>
      <c r="D302" s="2">
        <v>113.0</v>
      </c>
      <c r="E302" s="2">
        <v>6.4</v>
      </c>
      <c r="F302" s="2" t="s">
        <v>83</v>
      </c>
      <c r="H302" s="6"/>
      <c r="I302" s="22" t="str">
        <f t="shared" si="1"/>
        <v>NO</v>
      </c>
    </row>
    <row r="303" ht="15.75" customHeight="1">
      <c r="A303" s="2" t="s">
        <v>412</v>
      </c>
      <c r="B303" s="2" t="s">
        <v>7</v>
      </c>
      <c r="C303" s="3">
        <v>44063.0</v>
      </c>
      <c r="D303" s="2">
        <v>16.0</v>
      </c>
      <c r="E303" s="2">
        <v>6.4</v>
      </c>
      <c r="F303" s="2" t="s">
        <v>17</v>
      </c>
      <c r="H303" s="6"/>
      <c r="I303" s="22" t="str">
        <f t="shared" si="1"/>
        <v>NO</v>
      </c>
    </row>
    <row r="304" ht="15.75" customHeight="1">
      <c r="A304" s="2" t="s">
        <v>413</v>
      </c>
      <c r="B304" s="2" t="s">
        <v>112</v>
      </c>
      <c r="C304" s="3">
        <v>44238.0</v>
      </c>
      <c r="D304" s="2">
        <v>119.0</v>
      </c>
      <c r="E304" s="2">
        <v>6.4</v>
      </c>
      <c r="F304" s="2" t="s">
        <v>37</v>
      </c>
      <c r="H304" s="6"/>
      <c r="I304" s="22" t="str">
        <f t="shared" si="1"/>
        <v>NO</v>
      </c>
    </row>
    <row r="305" ht="15.75" customHeight="1">
      <c r="A305" s="2" t="s">
        <v>414</v>
      </c>
      <c r="B305" s="2" t="s">
        <v>7</v>
      </c>
      <c r="C305" s="3">
        <v>43950.0</v>
      </c>
      <c r="D305" s="2">
        <v>97.0</v>
      </c>
      <c r="E305" s="2">
        <v>6.4</v>
      </c>
      <c r="F305" s="2" t="s">
        <v>17</v>
      </c>
      <c r="H305" s="6"/>
      <c r="I305" s="22" t="str">
        <f t="shared" si="1"/>
        <v>NO</v>
      </c>
    </row>
    <row r="306" ht="15.75" customHeight="1">
      <c r="A306" s="2" t="s">
        <v>415</v>
      </c>
      <c r="B306" s="2" t="s">
        <v>7</v>
      </c>
      <c r="C306" s="3">
        <v>41986.0</v>
      </c>
      <c r="D306" s="2">
        <v>81.0</v>
      </c>
      <c r="E306" s="2">
        <v>6.4</v>
      </c>
      <c r="F306" s="2" t="s">
        <v>17</v>
      </c>
      <c r="H306" s="6"/>
      <c r="I306" s="22" t="str">
        <f t="shared" si="1"/>
        <v>NO</v>
      </c>
    </row>
    <row r="307" ht="15.75" customHeight="1">
      <c r="A307" s="2" t="s">
        <v>416</v>
      </c>
      <c r="B307" s="2" t="s">
        <v>139</v>
      </c>
      <c r="C307" s="3">
        <v>43364.0</v>
      </c>
      <c r="D307" s="2">
        <v>98.0</v>
      </c>
      <c r="E307" s="2">
        <v>6.4</v>
      </c>
      <c r="F307" s="2" t="s">
        <v>17</v>
      </c>
      <c r="H307" s="6"/>
      <c r="I307" s="22" t="str">
        <f t="shared" si="1"/>
        <v>NO</v>
      </c>
    </row>
    <row r="308" ht="15.75" customHeight="1">
      <c r="A308" s="2" t="s">
        <v>417</v>
      </c>
      <c r="B308" s="2" t="s">
        <v>418</v>
      </c>
      <c r="C308" s="3">
        <v>44127.0</v>
      </c>
      <c r="D308" s="2">
        <v>95.0</v>
      </c>
      <c r="E308" s="2">
        <v>6.4</v>
      </c>
      <c r="F308" s="2" t="s">
        <v>17</v>
      </c>
      <c r="H308" s="6"/>
      <c r="I308" s="22" t="str">
        <f t="shared" si="1"/>
        <v>NO</v>
      </c>
    </row>
    <row r="309" ht="15.75" customHeight="1">
      <c r="A309" s="2" t="s">
        <v>419</v>
      </c>
      <c r="B309" s="2" t="s">
        <v>33</v>
      </c>
      <c r="C309" s="3">
        <v>43750.0</v>
      </c>
      <c r="D309" s="2">
        <v>96.0</v>
      </c>
      <c r="E309" s="2">
        <v>6.4</v>
      </c>
      <c r="F309" s="2" t="s">
        <v>60</v>
      </c>
      <c r="H309" s="6"/>
      <c r="I309" s="22" t="str">
        <f t="shared" si="1"/>
        <v>NO</v>
      </c>
    </row>
    <row r="310" ht="15.75" customHeight="1">
      <c r="A310" s="2" t="s">
        <v>420</v>
      </c>
      <c r="B310" s="2" t="s">
        <v>7</v>
      </c>
      <c r="C310" s="7">
        <v>42993.0</v>
      </c>
      <c r="D310" s="2">
        <v>107.0</v>
      </c>
      <c r="E310" s="2">
        <v>6.4</v>
      </c>
      <c r="F310" s="2" t="s">
        <v>17</v>
      </c>
      <c r="H310" s="6"/>
      <c r="I310" s="22" t="str">
        <f t="shared" si="1"/>
        <v>NO</v>
      </c>
    </row>
    <row r="311" ht="15.75" customHeight="1">
      <c r="A311" s="2" t="s">
        <v>421</v>
      </c>
      <c r="B311" s="2" t="s">
        <v>422</v>
      </c>
      <c r="C311" s="3">
        <v>43735.0</v>
      </c>
      <c r="D311" s="2">
        <v>41.0</v>
      </c>
      <c r="E311" s="2">
        <v>6.4</v>
      </c>
      <c r="F311" s="2" t="s">
        <v>17</v>
      </c>
      <c r="H311" s="6"/>
      <c r="I311" s="22" t="str">
        <f t="shared" si="1"/>
        <v>NO</v>
      </c>
    </row>
    <row r="312" ht="15.75" customHeight="1">
      <c r="A312" s="2" t="s">
        <v>423</v>
      </c>
      <c r="B312" s="2" t="s">
        <v>7</v>
      </c>
      <c r="C312" s="3">
        <v>43175.0</v>
      </c>
      <c r="D312" s="2">
        <v>87.0</v>
      </c>
      <c r="E312" s="2">
        <v>6.4</v>
      </c>
      <c r="F312" s="2" t="s">
        <v>17</v>
      </c>
      <c r="H312" s="6"/>
      <c r="I312" s="22" t="str">
        <f t="shared" si="1"/>
        <v>NO</v>
      </c>
    </row>
    <row r="313" ht="15.75" customHeight="1">
      <c r="A313" s="2" t="s">
        <v>424</v>
      </c>
      <c r="B313" s="2" t="s">
        <v>139</v>
      </c>
      <c r="C313" s="3">
        <v>44210.0</v>
      </c>
      <c r="D313" s="2">
        <v>101.0</v>
      </c>
      <c r="E313" s="2">
        <v>6.4</v>
      </c>
      <c r="F313" s="2" t="s">
        <v>37</v>
      </c>
      <c r="H313" s="6"/>
      <c r="I313" s="22" t="str">
        <f t="shared" si="1"/>
        <v>NO</v>
      </c>
    </row>
    <row r="314" ht="15.75" customHeight="1">
      <c r="A314" s="2" t="s">
        <v>425</v>
      </c>
      <c r="B314" s="2" t="s">
        <v>7</v>
      </c>
      <c r="C314" s="3">
        <v>42860.0</v>
      </c>
      <c r="D314" s="2">
        <v>97.0</v>
      </c>
      <c r="E314" s="2">
        <v>6.4</v>
      </c>
      <c r="F314" s="2" t="s">
        <v>17</v>
      </c>
      <c r="H314" s="6"/>
      <c r="I314" s="22" t="str">
        <f t="shared" si="1"/>
        <v>NO</v>
      </c>
    </row>
    <row r="315" ht="15.75" customHeight="1">
      <c r="A315" s="2" t="s">
        <v>426</v>
      </c>
      <c r="B315" s="2" t="s">
        <v>10</v>
      </c>
      <c r="C315" s="3">
        <v>43915.0</v>
      </c>
      <c r="D315" s="2">
        <v>103.0</v>
      </c>
      <c r="E315" s="2">
        <v>6.4</v>
      </c>
      <c r="F315" s="2" t="s">
        <v>11</v>
      </c>
      <c r="H315" s="6"/>
      <c r="I315" s="22" t="str">
        <f t="shared" si="1"/>
        <v>NO</v>
      </c>
    </row>
    <row r="316" ht="15.75" customHeight="1">
      <c r="A316" s="2" t="s">
        <v>427</v>
      </c>
      <c r="B316" s="2" t="s">
        <v>428</v>
      </c>
      <c r="C316" s="3">
        <v>43943.0</v>
      </c>
      <c r="D316" s="2">
        <v>90.0</v>
      </c>
      <c r="E316" s="2">
        <v>6.4</v>
      </c>
      <c r="F316" s="2" t="s">
        <v>17</v>
      </c>
      <c r="H316" s="6"/>
      <c r="I316" s="22" t="str">
        <f t="shared" si="1"/>
        <v>NO</v>
      </c>
    </row>
    <row r="317" ht="15.75" customHeight="1">
      <c r="A317" s="2" t="s">
        <v>429</v>
      </c>
      <c r="B317" s="2" t="s">
        <v>101</v>
      </c>
      <c r="C317" s="3">
        <v>43537.0</v>
      </c>
      <c r="D317" s="2">
        <v>125.0</v>
      </c>
      <c r="E317" s="2">
        <v>6.4</v>
      </c>
      <c r="F317" s="2" t="s">
        <v>17</v>
      </c>
      <c r="H317" s="6"/>
      <c r="I317" s="22" t="str">
        <f t="shared" si="1"/>
        <v>NO</v>
      </c>
    </row>
    <row r="318" ht="15.75" customHeight="1">
      <c r="A318" s="2" t="s">
        <v>430</v>
      </c>
      <c r="B318" s="2" t="s">
        <v>7</v>
      </c>
      <c r="C318" s="3">
        <v>43371.0</v>
      </c>
      <c r="D318" s="2">
        <v>116.0</v>
      </c>
      <c r="E318" s="2">
        <v>6.4</v>
      </c>
      <c r="F318" s="2" t="s">
        <v>431</v>
      </c>
      <c r="H318" s="6"/>
      <c r="I318" s="22" t="str">
        <f t="shared" si="1"/>
        <v>NO</v>
      </c>
    </row>
    <row r="319" ht="15.75" customHeight="1">
      <c r="A319" s="2" t="s">
        <v>432</v>
      </c>
      <c r="B319" s="2" t="s">
        <v>33</v>
      </c>
      <c r="C319" s="3">
        <v>43532.0</v>
      </c>
      <c r="D319" s="2">
        <v>99.0</v>
      </c>
      <c r="E319" s="2">
        <v>6.4</v>
      </c>
      <c r="F319" s="2" t="s">
        <v>17</v>
      </c>
      <c r="H319" s="6"/>
      <c r="I319" s="22" t="str">
        <f t="shared" si="1"/>
        <v>NO</v>
      </c>
    </row>
    <row r="320" ht="15.75" customHeight="1">
      <c r="A320" s="2" t="s">
        <v>433</v>
      </c>
      <c r="B320" s="2" t="s">
        <v>434</v>
      </c>
      <c r="C320" s="3">
        <v>43028.0</v>
      </c>
      <c r="D320" s="2">
        <v>82.0</v>
      </c>
      <c r="E320" s="2">
        <v>6.4</v>
      </c>
      <c r="F320" s="2" t="s">
        <v>17</v>
      </c>
      <c r="H320" s="6"/>
      <c r="I320" s="22" t="str">
        <f t="shared" si="1"/>
        <v>NO</v>
      </c>
    </row>
    <row r="321" ht="15.75" customHeight="1">
      <c r="A321" s="2" t="s">
        <v>435</v>
      </c>
      <c r="B321" s="2" t="s">
        <v>36</v>
      </c>
      <c r="C321" s="3">
        <v>43140.0</v>
      </c>
      <c r="D321" s="2">
        <v>97.0</v>
      </c>
      <c r="E321" s="2">
        <v>6.4</v>
      </c>
      <c r="F321" s="2" t="s">
        <v>17</v>
      </c>
      <c r="H321" s="6"/>
      <c r="I321" s="22" t="str">
        <f t="shared" si="1"/>
        <v>NO</v>
      </c>
    </row>
    <row r="322" ht="15.75" customHeight="1">
      <c r="A322" s="2" t="s">
        <v>436</v>
      </c>
      <c r="B322" s="2" t="s">
        <v>7</v>
      </c>
      <c r="C322" s="3">
        <v>43766.0</v>
      </c>
      <c r="D322" s="2">
        <v>28.0</v>
      </c>
      <c r="E322" s="2">
        <v>6.5</v>
      </c>
      <c r="F322" s="2" t="s">
        <v>63</v>
      </c>
      <c r="H322" s="6"/>
      <c r="I322" s="22" t="str">
        <f t="shared" si="1"/>
        <v>NO</v>
      </c>
    </row>
    <row r="323" ht="15.75" customHeight="1">
      <c r="A323" s="2" t="s">
        <v>437</v>
      </c>
      <c r="B323" s="2" t="s">
        <v>206</v>
      </c>
      <c r="C323" s="3">
        <v>43889.0</v>
      </c>
      <c r="D323" s="2">
        <v>108.0</v>
      </c>
      <c r="E323" s="2">
        <v>6.5</v>
      </c>
      <c r="F323" s="2" t="s">
        <v>17</v>
      </c>
      <c r="H323" s="6"/>
      <c r="I323" s="22" t="str">
        <f t="shared" si="1"/>
        <v>NO</v>
      </c>
    </row>
    <row r="324" ht="15.75" customHeight="1">
      <c r="A324" s="2" t="s">
        <v>438</v>
      </c>
      <c r="B324" s="2" t="s">
        <v>33</v>
      </c>
      <c r="C324" s="3">
        <v>44071.0</v>
      </c>
      <c r="D324" s="2">
        <v>93.0</v>
      </c>
      <c r="E324" s="2">
        <v>6.5</v>
      </c>
      <c r="F324" s="2" t="s">
        <v>17</v>
      </c>
      <c r="H324" s="6"/>
      <c r="I324" s="22" t="str">
        <f t="shared" si="1"/>
        <v>NO</v>
      </c>
    </row>
    <row r="325" ht="15.75" customHeight="1">
      <c r="A325" s="2" t="s">
        <v>439</v>
      </c>
      <c r="B325" s="2" t="s">
        <v>440</v>
      </c>
      <c r="C325" s="3">
        <v>43909.0</v>
      </c>
      <c r="D325" s="2">
        <v>74.0</v>
      </c>
      <c r="E325" s="2">
        <v>6.5</v>
      </c>
      <c r="F325" s="2" t="s">
        <v>188</v>
      </c>
      <c r="H325" s="6"/>
      <c r="I325" s="22" t="str">
        <f t="shared" si="1"/>
        <v>NO</v>
      </c>
    </row>
    <row r="326" ht="15.75" customHeight="1">
      <c r="A326" s="2" t="s">
        <v>441</v>
      </c>
      <c r="B326" s="2" t="s">
        <v>7</v>
      </c>
      <c r="C326" s="3">
        <v>43545.0</v>
      </c>
      <c r="D326" s="2">
        <v>60.0</v>
      </c>
      <c r="E326" s="2">
        <v>6.5</v>
      </c>
      <c r="F326" s="2" t="s">
        <v>60</v>
      </c>
      <c r="H326" s="6"/>
      <c r="I326" s="22" t="str">
        <f t="shared" si="1"/>
        <v>NO</v>
      </c>
    </row>
    <row r="327" ht="15.75" customHeight="1">
      <c r="A327" s="2" t="s">
        <v>442</v>
      </c>
      <c r="B327" s="2" t="s">
        <v>443</v>
      </c>
      <c r="C327" s="3">
        <v>44176.0</v>
      </c>
      <c r="D327" s="2">
        <v>9.0</v>
      </c>
      <c r="E327" s="2">
        <v>6.5</v>
      </c>
      <c r="F327" s="2" t="s">
        <v>17</v>
      </c>
      <c r="H327" s="6"/>
      <c r="I327" s="22" t="str">
        <f t="shared" si="1"/>
        <v>NO</v>
      </c>
    </row>
    <row r="328" ht="15.75" customHeight="1">
      <c r="A328" s="2" t="s">
        <v>444</v>
      </c>
      <c r="B328" s="2" t="s">
        <v>7</v>
      </c>
      <c r="C328" s="3">
        <v>44303.0</v>
      </c>
      <c r="D328" s="2">
        <v>21.0</v>
      </c>
      <c r="E328" s="2">
        <v>6.5</v>
      </c>
      <c r="F328" s="2" t="s">
        <v>17</v>
      </c>
      <c r="H328" s="6"/>
      <c r="I328" s="22" t="str">
        <f t="shared" si="1"/>
        <v>NO</v>
      </c>
    </row>
    <row r="329" ht="15.75" customHeight="1">
      <c r="A329" s="2" t="s">
        <v>445</v>
      </c>
      <c r="B329" s="2" t="s">
        <v>24</v>
      </c>
      <c r="C329" s="3">
        <v>43616.0</v>
      </c>
      <c r="D329" s="2">
        <v>100.0</v>
      </c>
      <c r="E329" s="2">
        <v>6.5</v>
      </c>
      <c r="F329" s="2" t="s">
        <v>20</v>
      </c>
      <c r="H329" s="6"/>
      <c r="I329" s="22" t="str">
        <f t="shared" si="1"/>
        <v>NO</v>
      </c>
    </row>
    <row r="330" ht="15.75" customHeight="1">
      <c r="A330" s="2" t="s">
        <v>446</v>
      </c>
      <c r="B330" s="2" t="s">
        <v>447</v>
      </c>
      <c r="C330" s="3">
        <v>43994.0</v>
      </c>
      <c r="D330" s="2">
        <v>155.0</v>
      </c>
      <c r="E330" s="2">
        <v>6.5</v>
      </c>
      <c r="F330" s="2" t="s">
        <v>17</v>
      </c>
      <c r="H330" s="6"/>
      <c r="I330" s="22" t="str">
        <f t="shared" si="1"/>
        <v>NO</v>
      </c>
    </row>
    <row r="331" ht="15.75" customHeight="1">
      <c r="A331" s="2" t="s">
        <v>448</v>
      </c>
      <c r="B331" s="2" t="s">
        <v>7</v>
      </c>
      <c r="C331" s="3">
        <v>44293.0</v>
      </c>
      <c r="D331" s="2">
        <v>55.0</v>
      </c>
      <c r="E331" s="2">
        <v>6.5</v>
      </c>
      <c r="F331" s="2" t="s">
        <v>17</v>
      </c>
      <c r="H331" s="6"/>
      <c r="I331" s="22" t="str">
        <f t="shared" si="1"/>
        <v>NO</v>
      </c>
    </row>
    <row r="332" ht="15.75" customHeight="1">
      <c r="A332" s="2" t="s">
        <v>449</v>
      </c>
      <c r="B332" s="2" t="s">
        <v>407</v>
      </c>
      <c r="C332" s="3">
        <v>44008.0</v>
      </c>
      <c r="D332" s="2">
        <v>123.0</v>
      </c>
      <c r="E332" s="2">
        <v>6.5</v>
      </c>
      <c r="F332" s="2" t="s">
        <v>17</v>
      </c>
      <c r="H332" s="6"/>
      <c r="I332" s="22" t="str">
        <f t="shared" si="1"/>
        <v>NO</v>
      </c>
    </row>
    <row r="333" ht="15.75" customHeight="1">
      <c r="A333" s="2" t="s">
        <v>450</v>
      </c>
      <c r="B333" s="2" t="s">
        <v>16</v>
      </c>
      <c r="C333" s="3">
        <v>43007.0</v>
      </c>
      <c r="D333" s="2">
        <v>103.0</v>
      </c>
      <c r="E333" s="2">
        <v>6.5</v>
      </c>
      <c r="F333" s="2" t="s">
        <v>17</v>
      </c>
      <c r="H333" s="6"/>
      <c r="I333" s="22" t="str">
        <f t="shared" si="1"/>
        <v>NO</v>
      </c>
    </row>
    <row r="334" ht="15.75" customHeight="1">
      <c r="A334" s="2" t="s">
        <v>451</v>
      </c>
      <c r="B334" s="2" t="s">
        <v>10</v>
      </c>
      <c r="C334" s="3">
        <v>44134.0</v>
      </c>
      <c r="D334" s="2">
        <v>93.0</v>
      </c>
      <c r="E334" s="2">
        <v>6.5</v>
      </c>
      <c r="F334" s="2" t="s">
        <v>17</v>
      </c>
      <c r="H334" s="6"/>
      <c r="I334" s="22" t="str">
        <f t="shared" si="1"/>
        <v>NO</v>
      </c>
    </row>
    <row r="335" ht="15.75" customHeight="1">
      <c r="A335" s="2" t="s">
        <v>452</v>
      </c>
      <c r="B335" s="2" t="s">
        <v>453</v>
      </c>
      <c r="C335" s="3">
        <v>44148.0</v>
      </c>
      <c r="D335" s="2">
        <v>119.0</v>
      </c>
      <c r="E335" s="2">
        <v>6.5</v>
      </c>
      <c r="F335" s="2" t="s">
        <v>17</v>
      </c>
      <c r="H335" s="6"/>
      <c r="I335" s="22" t="str">
        <f t="shared" si="1"/>
        <v>NO</v>
      </c>
    </row>
    <row r="336" ht="15.75" customHeight="1">
      <c r="A336" s="2" t="s">
        <v>454</v>
      </c>
      <c r="B336" s="2" t="s">
        <v>7</v>
      </c>
      <c r="C336" s="3">
        <v>43630.0</v>
      </c>
      <c r="D336" s="2">
        <v>40.0</v>
      </c>
      <c r="E336" s="2">
        <v>6.5</v>
      </c>
      <c r="F336" s="2" t="s">
        <v>455</v>
      </c>
      <c r="H336" s="6"/>
      <c r="I336" s="22" t="str">
        <f t="shared" si="1"/>
        <v>NO</v>
      </c>
    </row>
    <row r="337" ht="15.75" customHeight="1">
      <c r="A337" s="2" t="s">
        <v>456</v>
      </c>
      <c r="B337" s="2" t="s">
        <v>33</v>
      </c>
      <c r="C337" s="3">
        <v>43266.0</v>
      </c>
      <c r="D337" s="2">
        <v>120.0</v>
      </c>
      <c r="E337" s="2">
        <v>6.5</v>
      </c>
      <c r="F337" s="2" t="s">
        <v>20</v>
      </c>
      <c r="H337" s="6"/>
      <c r="I337" s="22" t="str">
        <f t="shared" si="1"/>
        <v>NO</v>
      </c>
    </row>
    <row r="338" ht="15.75" customHeight="1">
      <c r="A338" s="2" t="s">
        <v>457</v>
      </c>
      <c r="B338" s="2" t="s">
        <v>33</v>
      </c>
      <c r="C338" s="3">
        <v>44323.0</v>
      </c>
      <c r="D338" s="2">
        <v>98.0</v>
      </c>
      <c r="E338" s="2">
        <v>6.5</v>
      </c>
      <c r="F338" s="2" t="s">
        <v>17</v>
      </c>
      <c r="H338" s="6"/>
      <c r="I338" s="22" t="str">
        <f t="shared" si="1"/>
        <v>NO</v>
      </c>
    </row>
    <row r="339" ht="15.75" customHeight="1">
      <c r="A339" s="2" t="s">
        <v>458</v>
      </c>
      <c r="B339" s="2" t="s">
        <v>331</v>
      </c>
      <c r="C339" s="3">
        <v>43441.0</v>
      </c>
      <c r="D339" s="2">
        <v>104.0</v>
      </c>
      <c r="E339" s="2">
        <v>6.5</v>
      </c>
      <c r="F339" s="2" t="s">
        <v>17</v>
      </c>
      <c r="H339" s="6"/>
      <c r="I339" s="22" t="str">
        <f t="shared" si="1"/>
        <v>NO</v>
      </c>
    </row>
    <row r="340" ht="15.75" customHeight="1">
      <c r="A340" s="2" t="s">
        <v>459</v>
      </c>
      <c r="B340" s="2" t="s">
        <v>33</v>
      </c>
      <c r="C340" s="3">
        <v>44006.0</v>
      </c>
      <c r="D340" s="2">
        <v>91.0</v>
      </c>
      <c r="E340" s="2">
        <v>6.5</v>
      </c>
      <c r="F340" s="2" t="s">
        <v>11</v>
      </c>
      <c r="H340" s="6"/>
      <c r="I340" s="22" t="str">
        <f t="shared" si="1"/>
        <v>NO</v>
      </c>
    </row>
    <row r="341" ht="15.75" customHeight="1">
      <c r="A341" s="2" t="s">
        <v>460</v>
      </c>
      <c r="B341" s="2" t="s">
        <v>7</v>
      </c>
      <c r="C341" s="3">
        <v>42909.0</v>
      </c>
      <c r="D341" s="2">
        <v>95.0</v>
      </c>
      <c r="E341" s="2">
        <v>6.5</v>
      </c>
      <c r="F341" s="2" t="s">
        <v>17</v>
      </c>
      <c r="H341" s="6"/>
      <c r="I341" s="22" t="str">
        <f t="shared" si="1"/>
        <v>NO</v>
      </c>
    </row>
    <row r="342" ht="15.75" customHeight="1">
      <c r="A342" s="2" t="s">
        <v>461</v>
      </c>
      <c r="B342" s="2" t="s">
        <v>462</v>
      </c>
      <c r="C342" s="3">
        <v>44328.0</v>
      </c>
      <c r="D342" s="2">
        <v>101.0</v>
      </c>
      <c r="E342" s="2">
        <v>6.5</v>
      </c>
      <c r="F342" s="2" t="s">
        <v>60</v>
      </c>
      <c r="H342" s="6"/>
      <c r="I342" s="22" t="str">
        <f t="shared" si="1"/>
        <v>NO</v>
      </c>
    </row>
    <row r="343" ht="15.75" customHeight="1">
      <c r="A343" s="2" t="s">
        <v>463</v>
      </c>
      <c r="B343" s="2" t="s">
        <v>36</v>
      </c>
      <c r="C343" s="3">
        <v>43266.0</v>
      </c>
      <c r="D343" s="2">
        <v>105.0</v>
      </c>
      <c r="E343" s="2">
        <v>6.5</v>
      </c>
      <c r="F343" s="2" t="s">
        <v>17</v>
      </c>
      <c r="H343" s="6"/>
      <c r="I343" s="22" t="str">
        <f t="shared" si="1"/>
        <v>NO</v>
      </c>
    </row>
    <row r="344" ht="15.75" customHeight="1">
      <c r="A344" s="2" t="s">
        <v>464</v>
      </c>
      <c r="B344" s="2" t="s">
        <v>24</v>
      </c>
      <c r="C344" s="3">
        <v>42944.0</v>
      </c>
      <c r="D344" s="2">
        <v>83.0</v>
      </c>
      <c r="E344" s="2">
        <v>6.5</v>
      </c>
      <c r="F344" s="2" t="s">
        <v>17</v>
      </c>
      <c r="H344" s="6"/>
      <c r="I344" s="22" t="str">
        <f t="shared" si="1"/>
        <v>NO</v>
      </c>
    </row>
    <row r="345" ht="15.75" customHeight="1">
      <c r="A345" s="2" t="s">
        <v>465</v>
      </c>
      <c r="B345" s="2" t="s">
        <v>33</v>
      </c>
      <c r="C345" s="3">
        <v>43931.0</v>
      </c>
      <c r="D345" s="2">
        <v>91.0</v>
      </c>
      <c r="E345" s="2">
        <v>6.5</v>
      </c>
      <c r="F345" s="2" t="s">
        <v>466</v>
      </c>
      <c r="H345" s="6"/>
      <c r="I345" s="22" t="str">
        <f t="shared" si="1"/>
        <v>NO</v>
      </c>
    </row>
    <row r="346" ht="15.75" customHeight="1">
      <c r="A346" s="2" t="s">
        <v>467</v>
      </c>
      <c r="B346" s="2" t="s">
        <v>206</v>
      </c>
      <c r="C346" s="3">
        <v>42846.0</v>
      </c>
      <c r="D346" s="2">
        <v>83.0</v>
      </c>
      <c r="E346" s="2">
        <v>6.5</v>
      </c>
      <c r="F346" s="2" t="s">
        <v>17</v>
      </c>
      <c r="H346" s="6"/>
      <c r="I346" s="22" t="str">
        <f t="shared" si="1"/>
        <v>NO</v>
      </c>
    </row>
    <row r="347" ht="15.75" customHeight="1">
      <c r="A347" s="2" t="s">
        <v>468</v>
      </c>
      <c r="B347" s="2" t="s">
        <v>469</v>
      </c>
      <c r="C347" s="3">
        <v>43850.0</v>
      </c>
      <c r="D347" s="2">
        <v>17.0</v>
      </c>
      <c r="E347" s="2">
        <v>6.5</v>
      </c>
      <c r="F347" s="2" t="s">
        <v>17</v>
      </c>
      <c r="H347" s="6"/>
      <c r="I347" s="22" t="str">
        <f t="shared" si="1"/>
        <v>NO</v>
      </c>
    </row>
    <row r="348" ht="15.75" customHeight="1">
      <c r="A348" s="2" t="s">
        <v>470</v>
      </c>
      <c r="B348" s="2" t="s">
        <v>471</v>
      </c>
      <c r="C348" s="3">
        <v>44281.0</v>
      </c>
      <c r="D348" s="2">
        <v>86.0</v>
      </c>
      <c r="E348" s="2">
        <v>6.6</v>
      </c>
      <c r="F348" s="2" t="s">
        <v>17</v>
      </c>
      <c r="H348" s="6"/>
      <c r="I348" s="22" t="str">
        <f t="shared" si="1"/>
        <v>NO</v>
      </c>
    </row>
    <row r="349" ht="15.75" customHeight="1">
      <c r="A349" s="2" t="s">
        <v>472</v>
      </c>
      <c r="B349" s="2" t="s">
        <v>238</v>
      </c>
      <c r="C349" s="3">
        <v>43455.0</v>
      </c>
      <c r="D349" s="2">
        <v>124.0</v>
      </c>
      <c r="E349" s="2">
        <v>6.6</v>
      </c>
      <c r="F349" s="2" t="s">
        <v>17</v>
      </c>
      <c r="H349" s="6"/>
      <c r="I349" s="22" t="str">
        <f t="shared" si="1"/>
        <v>NO</v>
      </c>
    </row>
    <row r="350" ht="15.75" customHeight="1">
      <c r="A350" s="2" t="s">
        <v>473</v>
      </c>
      <c r="B350" s="2" t="s">
        <v>65</v>
      </c>
      <c r="C350" s="3">
        <v>44006.0</v>
      </c>
      <c r="D350" s="2">
        <v>94.0</v>
      </c>
      <c r="E350" s="2">
        <v>6.6</v>
      </c>
      <c r="F350" s="2" t="s">
        <v>20</v>
      </c>
      <c r="H350" s="6"/>
      <c r="I350" s="22" t="str">
        <f t="shared" si="1"/>
        <v>NO</v>
      </c>
    </row>
    <row r="351" ht="15.75" customHeight="1">
      <c r="A351" s="2" t="s">
        <v>474</v>
      </c>
      <c r="B351" s="2" t="s">
        <v>36</v>
      </c>
      <c r="C351" s="3">
        <v>44253.0</v>
      </c>
      <c r="D351" s="2">
        <v>102.0</v>
      </c>
      <c r="E351" s="2">
        <v>6.6</v>
      </c>
      <c r="F351" s="2" t="s">
        <v>11</v>
      </c>
      <c r="H351" s="6"/>
      <c r="I351" s="22" t="str">
        <f t="shared" si="1"/>
        <v>NO</v>
      </c>
    </row>
    <row r="352" ht="15.75" customHeight="1">
      <c r="A352" s="2" t="s">
        <v>475</v>
      </c>
      <c r="B352" s="2" t="s">
        <v>206</v>
      </c>
      <c r="C352" s="3">
        <v>43623.0</v>
      </c>
      <c r="D352" s="2">
        <v>118.0</v>
      </c>
      <c r="E352" s="2">
        <v>6.6</v>
      </c>
      <c r="F352" s="2" t="s">
        <v>11</v>
      </c>
      <c r="H352" s="6"/>
      <c r="I352" s="22" t="str">
        <f t="shared" si="1"/>
        <v>NO</v>
      </c>
    </row>
    <row r="353" ht="15.75" customHeight="1">
      <c r="A353" s="2" t="s">
        <v>476</v>
      </c>
      <c r="B353" s="2" t="s">
        <v>7</v>
      </c>
      <c r="C353" s="3">
        <v>42601.0</v>
      </c>
      <c r="D353" s="2">
        <v>79.0</v>
      </c>
      <c r="E353" s="2">
        <v>6.6</v>
      </c>
      <c r="F353" s="2" t="s">
        <v>17</v>
      </c>
      <c r="H353" s="6"/>
      <c r="I353" s="22" t="str">
        <f t="shared" si="1"/>
        <v>NO</v>
      </c>
    </row>
    <row r="354" ht="15.75" customHeight="1">
      <c r="A354" s="2" t="s">
        <v>477</v>
      </c>
      <c r="B354" s="2" t="s">
        <v>238</v>
      </c>
      <c r="C354" s="3">
        <v>44078.0</v>
      </c>
      <c r="D354" s="2">
        <v>134.0</v>
      </c>
      <c r="E354" s="2">
        <v>6.6</v>
      </c>
      <c r="F354" s="2" t="s">
        <v>17</v>
      </c>
      <c r="H354" s="6"/>
      <c r="I354" s="22" t="str">
        <f t="shared" si="1"/>
        <v>NO</v>
      </c>
    </row>
    <row r="355" ht="15.75" customHeight="1">
      <c r="A355" s="2" t="s">
        <v>478</v>
      </c>
      <c r="B355" s="2" t="s">
        <v>7</v>
      </c>
      <c r="C355" s="3">
        <v>43763.0</v>
      </c>
      <c r="D355" s="2">
        <v>126.0</v>
      </c>
      <c r="E355" s="2">
        <v>6.6</v>
      </c>
      <c r="F355" s="2" t="s">
        <v>17</v>
      </c>
      <c r="H355" s="6"/>
      <c r="I355" s="22" t="str">
        <f t="shared" si="1"/>
        <v>NO</v>
      </c>
    </row>
    <row r="356" ht="15.75" customHeight="1">
      <c r="A356" s="2" t="s">
        <v>479</v>
      </c>
      <c r="B356" s="2" t="s">
        <v>33</v>
      </c>
      <c r="C356" s="3">
        <v>44323.0</v>
      </c>
      <c r="D356" s="2">
        <v>98.0</v>
      </c>
      <c r="E356" s="2">
        <v>6.6</v>
      </c>
      <c r="F356" s="2" t="s">
        <v>20</v>
      </c>
      <c r="H356" s="6"/>
      <c r="I356" s="22" t="str">
        <f t="shared" si="1"/>
        <v>NO</v>
      </c>
    </row>
    <row r="357" ht="15.75" customHeight="1">
      <c r="A357" s="2" t="s">
        <v>480</v>
      </c>
      <c r="B357" s="2" t="s">
        <v>7</v>
      </c>
      <c r="C357" s="3">
        <v>43280.0</v>
      </c>
      <c r="D357" s="2">
        <v>89.0</v>
      </c>
      <c r="E357" s="2">
        <v>6.6</v>
      </c>
      <c r="F357" s="2" t="s">
        <v>17</v>
      </c>
      <c r="H357" s="6"/>
      <c r="I357" s="22" t="str">
        <f t="shared" si="1"/>
        <v>NO</v>
      </c>
    </row>
    <row r="358" ht="15.75" customHeight="1">
      <c r="A358" s="2" t="s">
        <v>481</v>
      </c>
      <c r="B358" s="2" t="s">
        <v>7</v>
      </c>
      <c r="C358" s="3">
        <v>43441.0</v>
      </c>
      <c r="D358" s="2">
        <v>58.0</v>
      </c>
      <c r="E358" s="2">
        <v>6.6</v>
      </c>
      <c r="F358" s="2" t="s">
        <v>17</v>
      </c>
      <c r="H358" s="6"/>
      <c r="I358" s="22" t="str">
        <f t="shared" si="1"/>
        <v>NO</v>
      </c>
    </row>
    <row r="359" ht="15.75" customHeight="1">
      <c r="A359" s="2" t="s">
        <v>482</v>
      </c>
      <c r="B359" s="2" t="s">
        <v>7</v>
      </c>
      <c r="C359" s="3">
        <v>44158.0</v>
      </c>
      <c r="D359" s="2">
        <v>83.0</v>
      </c>
      <c r="E359" s="2">
        <v>6.6</v>
      </c>
      <c r="F359" s="2" t="s">
        <v>17</v>
      </c>
      <c r="H359" s="6"/>
      <c r="I359" s="22" t="str">
        <f t="shared" si="1"/>
        <v>NO</v>
      </c>
    </row>
    <row r="360" ht="15.75" customHeight="1">
      <c r="A360" s="2" t="s">
        <v>483</v>
      </c>
      <c r="B360" s="2" t="s">
        <v>134</v>
      </c>
      <c r="C360" s="3">
        <v>44232.0</v>
      </c>
      <c r="D360" s="2">
        <v>136.0</v>
      </c>
      <c r="E360" s="2">
        <v>6.6</v>
      </c>
      <c r="F360" s="2" t="s">
        <v>34</v>
      </c>
      <c r="H360" s="6"/>
      <c r="I360" s="22" t="str">
        <f t="shared" si="1"/>
        <v>NO</v>
      </c>
    </row>
    <row r="361" ht="15.75" customHeight="1">
      <c r="A361" s="2" t="s">
        <v>484</v>
      </c>
      <c r="B361" s="2" t="s">
        <v>7</v>
      </c>
      <c r="C361" s="3">
        <v>43441.0</v>
      </c>
      <c r="D361" s="2">
        <v>98.0</v>
      </c>
      <c r="E361" s="2">
        <v>6.6</v>
      </c>
      <c r="F361" s="2" t="s">
        <v>17</v>
      </c>
      <c r="H361" s="6"/>
      <c r="I361" s="22" t="str">
        <f t="shared" si="1"/>
        <v>NO</v>
      </c>
    </row>
    <row r="362" ht="15.75" customHeight="1">
      <c r="A362" s="2" t="s">
        <v>485</v>
      </c>
      <c r="B362" s="2" t="s">
        <v>486</v>
      </c>
      <c r="C362" s="3">
        <v>43357.0</v>
      </c>
      <c r="D362" s="2">
        <v>114.0</v>
      </c>
      <c r="E362" s="2">
        <v>6.6</v>
      </c>
      <c r="F362" s="2" t="s">
        <v>17</v>
      </c>
      <c r="H362" s="6"/>
      <c r="I362" s="22" t="str">
        <f t="shared" si="1"/>
        <v>NO</v>
      </c>
    </row>
    <row r="363" ht="15.75" customHeight="1">
      <c r="A363" s="2" t="s">
        <v>487</v>
      </c>
      <c r="B363" s="2" t="s">
        <v>183</v>
      </c>
      <c r="C363" s="3">
        <v>44063.0</v>
      </c>
      <c r="D363" s="2">
        <v>99.0</v>
      </c>
      <c r="E363" s="2">
        <v>6.6</v>
      </c>
      <c r="F363" s="2" t="s">
        <v>11</v>
      </c>
      <c r="H363" s="6"/>
      <c r="I363" s="22" t="str">
        <f t="shared" si="1"/>
        <v>NO</v>
      </c>
    </row>
    <row r="364" ht="15.75" customHeight="1">
      <c r="A364" s="2" t="s">
        <v>488</v>
      </c>
      <c r="B364" s="2" t="s">
        <v>486</v>
      </c>
      <c r="C364" s="3">
        <v>43677.0</v>
      </c>
      <c r="D364" s="2">
        <v>130.0</v>
      </c>
      <c r="E364" s="2">
        <v>6.6</v>
      </c>
      <c r="F364" s="2" t="s">
        <v>17</v>
      </c>
      <c r="H364" s="6"/>
      <c r="I364" s="22" t="str">
        <f t="shared" si="1"/>
        <v>NO</v>
      </c>
    </row>
    <row r="365" ht="15.75" customHeight="1">
      <c r="A365" s="2" t="s">
        <v>489</v>
      </c>
      <c r="B365" s="2" t="s">
        <v>7</v>
      </c>
      <c r="C365" s="3">
        <v>44211.0</v>
      </c>
      <c r="D365" s="2">
        <v>32.0</v>
      </c>
      <c r="E365" s="2">
        <v>6.6</v>
      </c>
      <c r="F365" s="2" t="s">
        <v>17</v>
      </c>
      <c r="H365" s="6"/>
      <c r="I365" s="22" t="str">
        <f t="shared" si="1"/>
        <v>NO</v>
      </c>
    </row>
    <row r="366" ht="15.75" customHeight="1">
      <c r="A366" s="2" t="s">
        <v>490</v>
      </c>
      <c r="B366" s="2" t="s">
        <v>491</v>
      </c>
      <c r="C366" s="3">
        <v>44000.0</v>
      </c>
      <c r="D366" s="2">
        <v>104.0</v>
      </c>
      <c r="E366" s="2">
        <v>6.7</v>
      </c>
      <c r="F366" s="2" t="s">
        <v>188</v>
      </c>
      <c r="H366" s="6"/>
      <c r="I366" s="22" t="str">
        <f t="shared" si="1"/>
        <v>NO</v>
      </c>
    </row>
    <row r="367" ht="15.75" customHeight="1">
      <c r="A367" s="2" t="s">
        <v>492</v>
      </c>
      <c r="B367" s="2" t="s">
        <v>33</v>
      </c>
      <c r="C367" s="3">
        <v>44302.0</v>
      </c>
      <c r="D367" s="2">
        <v>142.0</v>
      </c>
      <c r="E367" s="2">
        <v>6.7</v>
      </c>
      <c r="F367" s="2" t="s">
        <v>20</v>
      </c>
      <c r="H367" s="6"/>
      <c r="I367" s="22" t="str">
        <f t="shared" si="1"/>
        <v>NO</v>
      </c>
    </row>
    <row r="368" ht="15.75" customHeight="1">
      <c r="A368" s="2" t="s">
        <v>493</v>
      </c>
      <c r="B368" s="2" t="s">
        <v>494</v>
      </c>
      <c r="C368" s="3">
        <v>44302.0</v>
      </c>
      <c r="D368" s="2">
        <v>92.0</v>
      </c>
      <c r="E368" s="2">
        <v>6.7</v>
      </c>
      <c r="F368" s="2" t="s">
        <v>17</v>
      </c>
      <c r="H368" s="6"/>
      <c r="I368" s="22" t="str">
        <f t="shared" si="1"/>
        <v>NO</v>
      </c>
    </row>
    <row r="369" ht="15.75" customHeight="1">
      <c r="A369" s="2" t="s">
        <v>495</v>
      </c>
      <c r="B369" s="2" t="s">
        <v>7</v>
      </c>
      <c r="C369" s="3">
        <v>43789.0</v>
      </c>
      <c r="D369" s="2">
        <v>86.0</v>
      </c>
      <c r="E369" s="2">
        <v>6.7</v>
      </c>
      <c r="F369" s="2" t="s">
        <v>17</v>
      </c>
      <c r="H369" s="6"/>
      <c r="I369" s="22" t="str">
        <f t="shared" si="1"/>
        <v>NO</v>
      </c>
    </row>
    <row r="370" ht="15.75" customHeight="1">
      <c r="A370" s="2" t="s">
        <v>496</v>
      </c>
      <c r="B370" s="2" t="s">
        <v>440</v>
      </c>
      <c r="C370" s="3">
        <v>42875.0</v>
      </c>
      <c r="D370" s="2">
        <v>106.0</v>
      </c>
      <c r="E370" s="2">
        <v>6.7</v>
      </c>
      <c r="F370" s="2" t="s">
        <v>188</v>
      </c>
      <c r="H370" s="6"/>
      <c r="I370" s="22" t="str">
        <f t="shared" si="1"/>
        <v>NO</v>
      </c>
    </row>
    <row r="371" ht="15.75" customHeight="1">
      <c r="A371" s="2" t="s">
        <v>497</v>
      </c>
      <c r="B371" s="2" t="s">
        <v>33</v>
      </c>
      <c r="C371" s="3">
        <v>44343.0</v>
      </c>
      <c r="D371" s="2">
        <v>95.0</v>
      </c>
      <c r="E371" s="2">
        <v>6.7</v>
      </c>
      <c r="F371" s="2" t="s">
        <v>17</v>
      </c>
      <c r="H371" s="6"/>
      <c r="I371" s="22" t="str">
        <f t="shared" si="1"/>
        <v>NO</v>
      </c>
    </row>
    <row r="372" ht="15.75" customHeight="1">
      <c r="A372" s="2" t="s">
        <v>498</v>
      </c>
      <c r="B372" s="2" t="s">
        <v>7</v>
      </c>
      <c r="C372" s="3">
        <v>42902.0</v>
      </c>
      <c r="D372" s="2">
        <v>91.0</v>
      </c>
      <c r="E372" s="2">
        <v>6.7</v>
      </c>
      <c r="F372" s="2" t="s">
        <v>17</v>
      </c>
      <c r="H372" s="6"/>
      <c r="I372" s="22" t="str">
        <f t="shared" si="1"/>
        <v>NO</v>
      </c>
    </row>
    <row r="373" ht="15.75" customHeight="1">
      <c r="A373" s="2" t="s">
        <v>499</v>
      </c>
      <c r="B373" s="2" t="s">
        <v>7</v>
      </c>
      <c r="C373" s="3">
        <v>44207.0</v>
      </c>
      <c r="D373" s="2">
        <v>89.0</v>
      </c>
      <c r="E373" s="2">
        <v>6.7</v>
      </c>
      <c r="F373" s="2" t="s">
        <v>17</v>
      </c>
      <c r="H373" s="6"/>
      <c r="I373" s="22" t="str">
        <f t="shared" si="1"/>
        <v>NO</v>
      </c>
    </row>
    <row r="374" ht="15.75" customHeight="1">
      <c r="A374" s="2" t="s">
        <v>500</v>
      </c>
      <c r="B374" s="2" t="s">
        <v>22</v>
      </c>
      <c r="C374" s="3">
        <v>43945.0</v>
      </c>
      <c r="D374" s="2">
        <v>117.0</v>
      </c>
      <c r="E374" s="2">
        <v>6.7</v>
      </c>
      <c r="F374" s="2" t="s">
        <v>17</v>
      </c>
      <c r="H374" s="6"/>
      <c r="I374" s="22" t="str">
        <f t="shared" si="1"/>
        <v>NO</v>
      </c>
    </row>
    <row r="375" ht="15.75" customHeight="1">
      <c r="A375" s="2" t="s">
        <v>501</v>
      </c>
      <c r="B375" s="2" t="s">
        <v>7</v>
      </c>
      <c r="C375" s="3">
        <v>44176.0</v>
      </c>
      <c r="D375" s="2">
        <v>90.0</v>
      </c>
      <c r="E375" s="2">
        <v>6.7</v>
      </c>
      <c r="F375" s="2" t="s">
        <v>17</v>
      </c>
      <c r="H375" s="6"/>
      <c r="I375" s="22" t="str">
        <f t="shared" si="1"/>
        <v>NO</v>
      </c>
    </row>
    <row r="376" ht="15.75" customHeight="1">
      <c r="A376" s="2" t="s">
        <v>502</v>
      </c>
      <c r="B376" s="2" t="s">
        <v>33</v>
      </c>
      <c r="C376" s="3">
        <v>44159.0</v>
      </c>
      <c r="D376" s="2">
        <v>117.0</v>
      </c>
      <c r="E376" s="2">
        <v>6.7</v>
      </c>
      <c r="F376" s="2" t="s">
        <v>17</v>
      </c>
      <c r="H376" s="6"/>
      <c r="I376" s="22" t="str">
        <f t="shared" si="1"/>
        <v>NO</v>
      </c>
    </row>
    <row r="377" ht="15.75" customHeight="1">
      <c r="A377" s="2" t="s">
        <v>503</v>
      </c>
      <c r="B377" s="2" t="s">
        <v>7</v>
      </c>
      <c r="C377" s="3">
        <v>44089.0</v>
      </c>
      <c r="D377" s="2">
        <v>80.0</v>
      </c>
      <c r="E377" s="2">
        <v>6.7</v>
      </c>
      <c r="F377" s="2" t="s">
        <v>504</v>
      </c>
      <c r="H377" s="6"/>
      <c r="I377" s="22" t="str">
        <f t="shared" si="1"/>
        <v>NO</v>
      </c>
    </row>
    <row r="378" ht="15.75" customHeight="1">
      <c r="A378" s="2" t="s">
        <v>505</v>
      </c>
      <c r="B378" s="2" t="s">
        <v>33</v>
      </c>
      <c r="C378" s="3">
        <v>42769.0</v>
      </c>
      <c r="D378" s="2">
        <v>87.0</v>
      </c>
      <c r="E378" s="2">
        <v>6.7</v>
      </c>
      <c r="F378" s="2" t="s">
        <v>17</v>
      </c>
      <c r="H378" s="6"/>
      <c r="I378" s="22" t="str">
        <f t="shared" si="1"/>
        <v>NO</v>
      </c>
    </row>
    <row r="379" ht="15.75" customHeight="1">
      <c r="A379" s="2" t="s">
        <v>506</v>
      </c>
      <c r="B379" s="2" t="s">
        <v>24</v>
      </c>
      <c r="C379" s="3">
        <v>44168.0</v>
      </c>
      <c r="D379" s="2">
        <v>101.0</v>
      </c>
      <c r="E379" s="2">
        <v>6.7</v>
      </c>
      <c r="F379" s="2" t="s">
        <v>69</v>
      </c>
      <c r="H379" s="6"/>
      <c r="I379" s="22" t="str">
        <f t="shared" si="1"/>
        <v>NO</v>
      </c>
    </row>
    <row r="380" ht="15.75" customHeight="1">
      <c r="A380" s="2" t="s">
        <v>507</v>
      </c>
      <c r="B380" s="2" t="s">
        <v>7</v>
      </c>
      <c r="C380" s="3">
        <v>43766.0</v>
      </c>
      <c r="D380" s="2">
        <v>19.0</v>
      </c>
      <c r="E380" s="2">
        <v>6.7</v>
      </c>
      <c r="F380" s="2" t="s">
        <v>188</v>
      </c>
      <c r="H380" s="6"/>
      <c r="I380" s="22" t="str">
        <f t="shared" si="1"/>
        <v>NO</v>
      </c>
    </row>
    <row r="381" ht="15.75" customHeight="1">
      <c r="A381" s="2" t="s">
        <v>508</v>
      </c>
      <c r="B381" s="2" t="s">
        <v>112</v>
      </c>
      <c r="C381" s="3">
        <v>44232.0</v>
      </c>
      <c r="D381" s="2">
        <v>106.0</v>
      </c>
      <c r="E381" s="2">
        <v>6.7</v>
      </c>
      <c r="F381" s="2" t="s">
        <v>17</v>
      </c>
      <c r="H381" s="6"/>
      <c r="I381" s="22" t="str">
        <f t="shared" si="1"/>
        <v>NO</v>
      </c>
    </row>
    <row r="382" ht="15.75" customHeight="1">
      <c r="A382" s="2" t="s">
        <v>509</v>
      </c>
      <c r="B382" s="2" t="s">
        <v>510</v>
      </c>
      <c r="C382" s="3">
        <v>42773.0</v>
      </c>
      <c r="D382" s="2">
        <v>54.0</v>
      </c>
      <c r="E382" s="2">
        <v>6.7</v>
      </c>
      <c r="F382" s="2" t="s">
        <v>17</v>
      </c>
      <c r="H382" s="6"/>
      <c r="I382" s="22" t="str">
        <f t="shared" si="1"/>
        <v>NO</v>
      </c>
    </row>
    <row r="383" ht="15.75" customHeight="1">
      <c r="A383" s="2" t="s">
        <v>511</v>
      </c>
      <c r="B383" s="2" t="s">
        <v>33</v>
      </c>
      <c r="C383" s="3">
        <v>44258.0</v>
      </c>
      <c r="D383" s="2">
        <v>111.0</v>
      </c>
      <c r="E383" s="2">
        <v>6.7</v>
      </c>
      <c r="F383" s="2" t="s">
        <v>17</v>
      </c>
      <c r="H383" s="6"/>
      <c r="I383" s="22" t="str">
        <f t="shared" si="1"/>
        <v>NO</v>
      </c>
    </row>
    <row r="384" ht="15.75" customHeight="1">
      <c r="A384" s="2" t="s">
        <v>512</v>
      </c>
      <c r="B384" s="2" t="s">
        <v>33</v>
      </c>
      <c r="C384" s="3">
        <v>44295.0</v>
      </c>
      <c r="D384" s="2">
        <v>132.0</v>
      </c>
      <c r="E384" s="2">
        <v>6.7</v>
      </c>
      <c r="F384" s="2" t="s">
        <v>34</v>
      </c>
      <c r="H384" s="6"/>
      <c r="I384" s="22" t="str">
        <f t="shared" si="1"/>
        <v>NO</v>
      </c>
    </row>
    <row r="385" ht="15.75" customHeight="1">
      <c r="A385" s="2" t="s">
        <v>513</v>
      </c>
      <c r="B385" s="2" t="s">
        <v>33</v>
      </c>
      <c r="C385" s="3">
        <v>44267.0</v>
      </c>
      <c r="D385" s="2">
        <v>97.0</v>
      </c>
      <c r="E385" s="2">
        <v>6.7</v>
      </c>
      <c r="F385" s="2" t="s">
        <v>25</v>
      </c>
      <c r="H385" s="6"/>
      <c r="I385" s="22" t="str">
        <f t="shared" si="1"/>
        <v>NO</v>
      </c>
    </row>
    <row r="386" ht="15.75" customHeight="1">
      <c r="A386" s="2" t="s">
        <v>514</v>
      </c>
      <c r="B386" s="2" t="s">
        <v>7</v>
      </c>
      <c r="C386" s="3">
        <v>43656.0</v>
      </c>
      <c r="D386" s="2">
        <v>106.0</v>
      </c>
      <c r="E386" s="2">
        <v>6.7</v>
      </c>
      <c r="F386" s="2" t="s">
        <v>11</v>
      </c>
      <c r="H386" s="6"/>
      <c r="I386" s="22" t="str">
        <f t="shared" si="1"/>
        <v>NO</v>
      </c>
    </row>
    <row r="387" ht="15.75" customHeight="1">
      <c r="A387" s="2" t="s">
        <v>515</v>
      </c>
      <c r="B387" s="2" t="s">
        <v>139</v>
      </c>
      <c r="C387" s="3">
        <v>42580.0</v>
      </c>
      <c r="D387" s="2">
        <v>111.0</v>
      </c>
      <c r="E387" s="2">
        <v>6.7</v>
      </c>
      <c r="F387" s="2" t="s">
        <v>17</v>
      </c>
      <c r="H387" s="6"/>
      <c r="I387" s="22" t="str">
        <f t="shared" si="1"/>
        <v>NO</v>
      </c>
    </row>
    <row r="388" ht="15.75" customHeight="1">
      <c r="A388" s="2" t="s">
        <v>516</v>
      </c>
      <c r="B388" s="2" t="s">
        <v>517</v>
      </c>
      <c r="C388" s="3">
        <v>44022.0</v>
      </c>
      <c r="D388" s="2">
        <v>124.0</v>
      </c>
      <c r="E388" s="2">
        <v>6.7</v>
      </c>
      <c r="F388" s="2" t="s">
        <v>17</v>
      </c>
      <c r="H388" s="6"/>
      <c r="I388" s="22" t="str">
        <f t="shared" si="1"/>
        <v>NO</v>
      </c>
    </row>
    <row r="389" ht="15.75" customHeight="1">
      <c r="A389" s="2" t="s">
        <v>518</v>
      </c>
      <c r="B389" s="2" t="s">
        <v>7</v>
      </c>
      <c r="C389" s="7">
        <v>42566.0</v>
      </c>
      <c r="D389" s="2">
        <v>116.0</v>
      </c>
      <c r="E389" s="2">
        <v>6.7</v>
      </c>
      <c r="F389" s="2" t="s">
        <v>17</v>
      </c>
      <c r="H389" s="6"/>
      <c r="I389" s="22" t="str">
        <f t="shared" si="1"/>
        <v>NO</v>
      </c>
    </row>
    <row r="390" ht="15.75" customHeight="1">
      <c r="A390" s="2" t="s">
        <v>519</v>
      </c>
      <c r="B390" s="2" t="s">
        <v>33</v>
      </c>
      <c r="C390" s="3">
        <v>43756.0</v>
      </c>
      <c r="D390" s="2">
        <v>112.0</v>
      </c>
      <c r="E390" s="2">
        <v>6.7</v>
      </c>
      <c r="F390" s="2" t="s">
        <v>20</v>
      </c>
      <c r="H390" s="6"/>
      <c r="I390" s="22" t="str">
        <f t="shared" si="1"/>
        <v>NO</v>
      </c>
    </row>
    <row r="391" ht="15.75" customHeight="1">
      <c r="A391" s="8">
        <v>44764.0</v>
      </c>
      <c r="B391" s="2" t="s">
        <v>33</v>
      </c>
      <c r="C391" s="3">
        <v>43383.0</v>
      </c>
      <c r="D391" s="2">
        <v>144.0</v>
      </c>
      <c r="E391" s="2">
        <v>6.8</v>
      </c>
      <c r="F391" s="2" t="s">
        <v>17</v>
      </c>
      <c r="H391" s="6"/>
      <c r="I391" s="22" t="str">
        <f t="shared" si="1"/>
        <v>NO</v>
      </c>
    </row>
    <row r="392" ht="15.75" customHeight="1">
      <c r="A392" s="2" t="s">
        <v>520</v>
      </c>
      <c r="B392" s="2" t="s">
        <v>33</v>
      </c>
      <c r="C392" s="3">
        <v>42671.0</v>
      </c>
      <c r="D392" s="2">
        <v>76.0</v>
      </c>
      <c r="E392" s="2">
        <v>6.8</v>
      </c>
      <c r="F392" s="2" t="s">
        <v>11</v>
      </c>
      <c r="H392" s="6"/>
      <c r="I392" s="22" t="str">
        <f t="shared" si="1"/>
        <v>NO</v>
      </c>
    </row>
    <row r="393" ht="15.75" customHeight="1">
      <c r="A393" s="2" t="s">
        <v>521</v>
      </c>
      <c r="B393" s="2" t="s">
        <v>522</v>
      </c>
      <c r="C393" s="3">
        <v>43126.0</v>
      </c>
      <c r="D393" s="2">
        <v>101.0</v>
      </c>
      <c r="E393" s="2">
        <v>6.8</v>
      </c>
      <c r="F393" s="2" t="s">
        <v>17</v>
      </c>
      <c r="H393" s="6"/>
      <c r="I393" s="22" t="str">
        <f t="shared" si="1"/>
        <v>NO</v>
      </c>
    </row>
    <row r="394" ht="15.75" customHeight="1">
      <c r="A394" s="2" t="s">
        <v>523</v>
      </c>
      <c r="B394" s="2" t="s">
        <v>7</v>
      </c>
      <c r="C394" s="3">
        <v>43910.0</v>
      </c>
      <c r="D394" s="2">
        <v>92.0</v>
      </c>
      <c r="E394" s="2">
        <v>6.8</v>
      </c>
      <c r="F394" s="2" t="s">
        <v>11</v>
      </c>
      <c r="H394" s="6"/>
      <c r="I394" s="22" t="str">
        <f t="shared" si="1"/>
        <v>NO</v>
      </c>
    </row>
    <row r="395" ht="15.75" customHeight="1">
      <c r="A395" s="2" t="s">
        <v>524</v>
      </c>
      <c r="B395" s="2" t="s">
        <v>7</v>
      </c>
      <c r="C395" s="3">
        <v>44095.0</v>
      </c>
      <c r="D395" s="2">
        <v>19.0</v>
      </c>
      <c r="E395" s="2">
        <v>6.8</v>
      </c>
      <c r="F395" s="2" t="s">
        <v>17</v>
      </c>
      <c r="H395" s="6"/>
      <c r="I395" s="22" t="str">
        <f t="shared" si="1"/>
        <v>NO</v>
      </c>
    </row>
    <row r="396" ht="15.75" customHeight="1">
      <c r="A396" s="2" t="s">
        <v>525</v>
      </c>
      <c r="B396" s="2" t="s">
        <v>7</v>
      </c>
      <c r="C396" s="3">
        <v>43588.0</v>
      </c>
      <c r="D396" s="2">
        <v>39.0</v>
      </c>
      <c r="E396" s="2">
        <v>6.8</v>
      </c>
      <c r="F396" s="2" t="s">
        <v>526</v>
      </c>
      <c r="H396" s="6"/>
      <c r="I396" s="22" t="str">
        <f t="shared" si="1"/>
        <v>NO</v>
      </c>
    </row>
    <row r="397" ht="15.75" customHeight="1">
      <c r="A397" s="2" t="s">
        <v>527</v>
      </c>
      <c r="B397" s="2" t="s">
        <v>36</v>
      </c>
      <c r="C397" s="3">
        <v>43616.0</v>
      </c>
      <c r="D397" s="2">
        <v>102.0</v>
      </c>
      <c r="E397" s="2">
        <v>6.8</v>
      </c>
      <c r="F397" s="2" t="s">
        <v>17</v>
      </c>
      <c r="H397" s="6"/>
      <c r="I397" s="22" t="str">
        <f t="shared" si="1"/>
        <v>NO</v>
      </c>
    </row>
    <row r="398" ht="15.75" customHeight="1">
      <c r="A398" s="2" t="s">
        <v>528</v>
      </c>
      <c r="B398" s="2" t="s">
        <v>7</v>
      </c>
      <c r="C398" s="3">
        <v>43957.0</v>
      </c>
      <c r="D398" s="2">
        <v>89.0</v>
      </c>
      <c r="E398" s="2">
        <v>6.8</v>
      </c>
      <c r="F398" s="2" t="s">
        <v>17</v>
      </c>
      <c r="H398" s="6"/>
      <c r="I398" s="22" t="str">
        <f t="shared" si="1"/>
        <v>NO</v>
      </c>
    </row>
    <row r="399" ht="15.75" customHeight="1">
      <c r="A399" s="2" t="s">
        <v>529</v>
      </c>
      <c r="B399" s="2" t="s">
        <v>24</v>
      </c>
      <c r="C399" s="3">
        <v>43315.0</v>
      </c>
      <c r="D399" s="2">
        <v>105.0</v>
      </c>
      <c r="E399" s="2">
        <v>6.8</v>
      </c>
      <c r="F399" s="2" t="s">
        <v>20</v>
      </c>
      <c r="H399" s="6"/>
      <c r="I399" s="22" t="str">
        <f t="shared" si="1"/>
        <v>NO</v>
      </c>
    </row>
    <row r="400" ht="15.75" customHeight="1">
      <c r="A400" s="2" t="s">
        <v>530</v>
      </c>
      <c r="B400" s="2" t="s">
        <v>10</v>
      </c>
      <c r="C400" s="3">
        <v>43280.0</v>
      </c>
      <c r="D400" s="2">
        <v>101.0</v>
      </c>
      <c r="E400" s="2">
        <v>6.8</v>
      </c>
      <c r="F400" s="2" t="s">
        <v>17</v>
      </c>
      <c r="H400" s="6"/>
      <c r="I400" s="22" t="str">
        <f t="shared" si="1"/>
        <v>NO</v>
      </c>
    </row>
    <row r="401" ht="15.75" customHeight="1">
      <c r="A401" s="2" t="s">
        <v>531</v>
      </c>
      <c r="B401" s="2" t="s">
        <v>24</v>
      </c>
      <c r="C401" s="3">
        <v>44192.0</v>
      </c>
      <c r="D401" s="2">
        <v>70.0</v>
      </c>
      <c r="E401" s="2">
        <v>6.8</v>
      </c>
      <c r="F401" s="2" t="s">
        <v>17</v>
      </c>
      <c r="H401" s="6"/>
      <c r="I401" s="22" t="str">
        <f t="shared" si="1"/>
        <v>NO</v>
      </c>
    </row>
    <row r="402" ht="15.75" customHeight="1">
      <c r="A402" s="2" t="s">
        <v>532</v>
      </c>
      <c r="B402" s="2" t="s">
        <v>7</v>
      </c>
      <c r="C402" s="3">
        <v>44091.0</v>
      </c>
      <c r="D402" s="2">
        <v>96.0</v>
      </c>
      <c r="E402" s="2">
        <v>6.8</v>
      </c>
      <c r="F402" s="2" t="s">
        <v>60</v>
      </c>
      <c r="H402" s="6"/>
      <c r="I402" s="22" t="str">
        <f t="shared" si="1"/>
        <v>NO</v>
      </c>
    </row>
    <row r="403" ht="15.75" customHeight="1">
      <c r="A403" s="2" t="s">
        <v>533</v>
      </c>
      <c r="B403" s="2" t="s">
        <v>7</v>
      </c>
      <c r="C403" s="3">
        <v>43962.0</v>
      </c>
      <c r="D403" s="2">
        <v>85.0</v>
      </c>
      <c r="E403" s="2">
        <v>6.8</v>
      </c>
      <c r="F403" s="2" t="s">
        <v>17</v>
      </c>
      <c r="H403" s="6"/>
      <c r="I403" s="22" t="str">
        <f t="shared" si="1"/>
        <v>NO</v>
      </c>
    </row>
    <row r="404" ht="15.75" customHeight="1">
      <c r="A404" s="2" t="s">
        <v>534</v>
      </c>
      <c r="B404" s="2" t="s">
        <v>7</v>
      </c>
      <c r="C404" s="3">
        <v>42990.0</v>
      </c>
      <c r="D404" s="2">
        <v>39.0</v>
      </c>
      <c r="E404" s="2">
        <v>6.8</v>
      </c>
      <c r="F404" s="2" t="s">
        <v>17</v>
      </c>
      <c r="H404" s="6"/>
      <c r="I404" s="22" t="str">
        <f t="shared" si="1"/>
        <v>NO</v>
      </c>
    </row>
    <row r="405" ht="15.75" customHeight="1">
      <c r="A405" s="2" t="s">
        <v>535</v>
      </c>
      <c r="B405" s="2" t="s">
        <v>7</v>
      </c>
      <c r="C405" s="3">
        <v>43210.0</v>
      </c>
      <c r="D405" s="2">
        <v>79.0</v>
      </c>
      <c r="E405" s="2">
        <v>6.8</v>
      </c>
      <c r="F405" s="2" t="s">
        <v>17</v>
      </c>
      <c r="H405" s="6"/>
      <c r="I405" s="22" t="str">
        <f t="shared" si="1"/>
        <v>NO</v>
      </c>
    </row>
    <row r="406" ht="15.75" customHeight="1">
      <c r="A406" s="2" t="s">
        <v>536</v>
      </c>
      <c r="B406" s="2" t="s">
        <v>7</v>
      </c>
      <c r="C406" s="3">
        <v>43060.0</v>
      </c>
      <c r="D406" s="2">
        <v>73.0</v>
      </c>
      <c r="E406" s="2">
        <v>6.8</v>
      </c>
      <c r="F406" s="2" t="s">
        <v>17</v>
      </c>
      <c r="H406" s="6"/>
      <c r="I406" s="22" t="str">
        <f t="shared" si="1"/>
        <v>NO</v>
      </c>
    </row>
    <row r="407" ht="15.75" customHeight="1">
      <c r="A407" s="2" t="s">
        <v>537</v>
      </c>
      <c r="B407" s="2" t="s">
        <v>33</v>
      </c>
      <c r="C407" s="3">
        <v>44106.0</v>
      </c>
      <c r="D407" s="2">
        <v>114.0</v>
      </c>
      <c r="E407" s="2">
        <v>6.8</v>
      </c>
      <c r="F407" s="2" t="s">
        <v>20</v>
      </c>
      <c r="H407" s="6"/>
      <c r="I407" s="22" t="str">
        <f t="shared" si="1"/>
        <v>NO</v>
      </c>
    </row>
    <row r="408" ht="15.75" customHeight="1">
      <c r="A408" s="2" t="s">
        <v>538</v>
      </c>
      <c r="B408" s="2" t="s">
        <v>33</v>
      </c>
      <c r="C408" s="3">
        <v>44104.0</v>
      </c>
      <c r="D408" s="2">
        <v>121.0</v>
      </c>
      <c r="E408" s="2">
        <v>6.8</v>
      </c>
      <c r="F408" s="2" t="s">
        <v>17</v>
      </c>
      <c r="H408" s="6"/>
      <c r="I408" s="22" t="str">
        <f t="shared" si="1"/>
        <v>NO</v>
      </c>
    </row>
    <row r="409" ht="15.75" customHeight="1">
      <c r="A409" s="2" t="s">
        <v>539</v>
      </c>
      <c r="B409" s="2" t="s">
        <v>117</v>
      </c>
      <c r="C409" s="3">
        <v>44104.0</v>
      </c>
      <c r="D409" s="2">
        <v>28.0</v>
      </c>
      <c r="E409" s="2">
        <v>6.8</v>
      </c>
      <c r="F409" s="2" t="s">
        <v>17</v>
      </c>
      <c r="H409" s="6"/>
      <c r="I409" s="22" t="str">
        <f t="shared" si="1"/>
        <v>NO</v>
      </c>
    </row>
    <row r="410" ht="15.75" customHeight="1">
      <c r="A410" s="2" t="s">
        <v>540</v>
      </c>
      <c r="B410" s="2" t="s">
        <v>33</v>
      </c>
      <c r="C410" s="3">
        <v>44148.0</v>
      </c>
      <c r="D410" s="2">
        <v>95.0</v>
      </c>
      <c r="E410" s="2">
        <v>6.8</v>
      </c>
      <c r="F410" s="2" t="s">
        <v>14</v>
      </c>
      <c r="H410" s="6"/>
      <c r="I410" s="22" t="str">
        <f t="shared" si="1"/>
        <v>NO</v>
      </c>
    </row>
    <row r="411" ht="15.75" customHeight="1">
      <c r="A411" s="2" t="s">
        <v>541</v>
      </c>
      <c r="B411" s="2" t="s">
        <v>33</v>
      </c>
      <c r="C411" s="3">
        <v>43406.0</v>
      </c>
      <c r="D411" s="2">
        <v>122.0</v>
      </c>
      <c r="E411" s="2">
        <v>6.8</v>
      </c>
      <c r="F411" s="2" t="s">
        <v>17</v>
      </c>
      <c r="H411" s="6"/>
      <c r="I411" s="22" t="str">
        <f t="shared" si="1"/>
        <v>NO</v>
      </c>
    </row>
    <row r="412" ht="15.75" customHeight="1">
      <c r="A412" s="2" t="s">
        <v>542</v>
      </c>
      <c r="B412" s="2" t="s">
        <v>7</v>
      </c>
      <c r="C412" s="3">
        <v>43140.0</v>
      </c>
      <c r="D412" s="2">
        <v>23.0</v>
      </c>
      <c r="E412" s="2">
        <v>6.8</v>
      </c>
      <c r="F412" s="2" t="s">
        <v>543</v>
      </c>
      <c r="H412" s="6"/>
      <c r="I412" s="22" t="str">
        <f t="shared" si="1"/>
        <v>NO</v>
      </c>
    </row>
    <row r="413" ht="15.75" customHeight="1">
      <c r="A413" s="2" t="s">
        <v>544</v>
      </c>
      <c r="B413" s="2" t="s">
        <v>33</v>
      </c>
      <c r="C413" s="3">
        <v>42930.0</v>
      </c>
      <c r="D413" s="2">
        <v>107.0</v>
      </c>
      <c r="E413" s="2">
        <v>6.8</v>
      </c>
      <c r="F413" s="2" t="s">
        <v>17</v>
      </c>
      <c r="H413" s="6"/>
      <c r="I413" s="22" t="str">
        <f t="shared" si="1"/>
        <v>NO</v>
      </c>
    </row>
    <row r="414" ht="15.75" customHeight="1">
      <c r="A414" s="2" t="s">
        <v>545</v>
      </c>
      <c r="B414" s="2" t="s">
        <v>7</v>
      </c>
      <c r="C414" s="3">
        <v>44202.0</v>
      </c>
      <c r="D414" s="2">
        <v>98.0</v>
      </c>
      <c r="E414" s="2">
        <v>6.8</v>
      </c>
      <c r="F414" s="2" t="s">
        <v>60</v>
      </c>
      <c r="H414" s="6"/>
      <c r="I414" s="22" t="str">
        <f t="shared" si="1"/>
        <v>NO</v>
      </c>
    </row>
    <row r="415" ht="15.75" customHeight="1">
      <c r="A415" s="2" t="s">
        <v>546</v>
      </c>
      <c r="B415" s="2" t="s">
        <v>10</v>
      </c>
      <c r="C415" s="3">
        <v>44189.0</v>
      </c>
      <c r="D415" s="2">
        <v>108.0</v>
      </c>
      <c r="E415" s="2">
        <v>6.9</v>
      </c>
      <c r="F415" s="2" t="s">
        <v>20</v>
      </c>
      <c r="H415" s="6"/>
      <c r="I415" s="22" t="str">
        <f t="shared" si="1"/>
        <v>NO</v>
      </c>
    </row>
    <row r="416" ht="15.75" customHeight="1">
      <c r="A416" s="2" t="s">
        <v>547</v>
      </c>
      <c r="B416" s="2" t="s">
        <v>7</v>
      </c>
      <c r="C416" s="3">
        <v>42643.0</v>
      </c>
      <c r="D416" s="2">
        <v>92.0</v>
      </c>
      <c r="E416" s="2">
        <v>6.9</v>
      </c>
      <c r="F416" s="2" t="s">
        <v>17</v>
      </c>
      <c r="H416" s="6"/>
      <c r="I416" s="22" t="str">
        <f t="shared" si="1"/>
        <v>NO</v>
      </c>
    </row>
    <row r="417" ht="15.75" customHeight="1">
      <c r="A417" s="2" t="s">
        <v>548</v>
      </c>
      <c r="B417" s="2" t="s">
        <v>7</v>
      </c>
      <c r="C417" s="3">
        <v>44112.0</v>
      </c>
      <c r="D417" s="2">
        <v>100.0</v>
      </c>
      <c r="E417" s="2">
        <v>6.9</v>
      </c>
      <c r="F417" s="2" t="s">
        <v>60</v>
      </c>
      <c r="H417" s="6"/>
      <c r="I417" s="22" t="str">
        <f t="shared" si="1"/>
        <v>NO</v>
      </c>
    </row>
    <row r="418" ht="15.75" customHeight="1">
      <c r="A418" s="2" t="s">
        <v>549</v>
      </c>
      <c r="B418" s="2" t="s">
        <v>7</v>
      </c>
      <c r="C418" s="3">
        <v>44256.0</v>
      </c>
      <c r="D418" s="2">
        <v>97.0</v>
      </c>
      <c r="E418" s="2">
        <v>6.9</v>
      </c>
      <c r="F418" s="2" t="s">
        <v>17</v>
      </c>
      <c r="H418" s="6"/>
      <c r="I418" s="22" t="str">
        <f t="shared" si="1"/>
        <v>NO</v>
      </c>
    </row>
    <row r="419" ht="15.75" customHeight="1">
      <c r="A419" s="2" t="s">
        <v>550</v>
      </c>
      <c r="B419" s="2" t="s">
        <v>443</v>
      </c>
      <c r="C419" s="3">
        <v>44193.0</v>
      </c>
      <c r="D419" s="2">
        <v>7.0</v>
      </c>
      <c r="E419" s="2">
        <v>6.9</v>
      </c>
      <c r="F419" s="2" t="s">
        <v>17</v>
      </c>
      <c r="H419" s="6"/>
      <c r="I419" s="22" t="str">
        <f t="shared" si="1"/>
        <v>NO</v>
      </c>
    </row>
    <row r="420" ht="15.75" customHeight="1">
      <c r="A420" s="2" t="s">
        <v>551</v>
      </c>
      <c r="B420" s="2" t="s">
        <v>33</v>
      </c>
      <c r="C420" s="3">
        <v>42790.0</v>
      </c>
      <c r="D420" s="2">
        <v>96.0</v>
      </c>
      <c r="E420" s="2">
        <v>6.9</v>
      </c>
      <c r="F420" s="2" t="s">
        <v>17</v>
      </c>
      <c r="H420" s="6"/>
      <c r="I420" s="22" t="str">
        <f t="shared" si="1"/>
        <v>NO</v>
      </c>
    </row>
    <row r="421" ht="15.75" customHeight="1">
      <c r="A421" s="2" t="s">
        <v>552</v>
      </c>
      <c r="B421" s="2" t="s">
        <v>7</v>
      </c>
      <c r="C421" s="3">
        <v>42874.0</v>
      </c>
      <c r="D421" s="2">
        <v>100.0</v>
      </c>
      <c r="E421" s="2">
        <v>6.9</v>
      </c>
      <c r="F421" s="2" t="s">
        <v>69</v>
      </c>
      <c r="H421" s="6"/>
      <c r="I421" s="22" t="str">
        <f t="shared" si="1"/>
        <v>NO</v>
      </c>
    </row>
    <row r="422" ht="15.75" customHeight="1">
      <c r="A422" s="2" t="s">
        <v>553</v>
      </c>
      <c r="B422" s="2" t="s">
        <v>247</v>
      </c>
      <c r="C422" s="3">
        <v>44169.0</v>
      </c>
      <c r="D422" s="2">
        <v>132.0</v>
      </c>
      <c r="E422" s="2">
        <v>6.9</v>
      </c>
      <c r="F422" s="2" t="s">
        <v>17</v>
      </c>
      <c r="H422" s="6"/>
      <c r="I422" s="22" t="str">
        <f t="shared" si="1"/>
        <v>NO</v>
      </c>
    </row>
    <row r="423" ht="15.75" customHeight="1">
      <c r="A423" s="2" t="s">
        <v>554</v>
      </c>
      <c r="B423" s="2" t="s">
        <v>206</v>
      </c>
      <c r="C423" s="3">
        <v>43007.0</v>
      </c>
      <c r="D423" s="2">
        <v>103.0</v>
      </c>
      <c r="E423" s="2">
        <v>6.9</v>
      </c>
      <c r="F423" s="2" t="s">
        <v>17</v>
      </c>
      <c r="H423" s="6"/>
      <c r="I423" s="22" t="str">
        <f t="shared" si="1"/>
        <v>NO</v>
      </c>
    </row>
    <row r="424" ht="15.75" customHeight="1">
      <c r="A424" s="2" t="s">
        <v>555</v>
      </c>
      <c r="B424" s="2" t="s">
        <v>556</v>
      </c>
      <c r="C424" s="3">
        <v>43413.0</v>
      </c>
      <c r="D424" s="2">
        <v>121.0</v>
      </c>
      <c r="E424" s="2">
        <v>6.9</v>
      </c>
      <c r="F424" s="2" t="s">
        <v>17</v>
      </c>
      <c r="H424" s="6"/>
      <c r="I424" s="22" t="str">
        <f t="shared" si="1"/>
        <v>NO</v>
      </c>
    </row>
    <row r="425" ht="15.75" customHeight="1">
      <c r="A425" s="2" t="s">
        <v>557</v>
      </c>
      <c r="B425" s="2" t="s">
        <v>139</v>
      </c>
      <c r="C425" s="3">
        <v>44281.0</v>
      </c>
      <c r="D425" s="2">
        <v>114.0</v>
      </c>
      <c r="E425" s="2">
        <v>6.9</v>
      </c>
      <c r="F425" s="2" t="s">
        <v>20</v>
      </c>
      <c r="H425" s="6"/>
      <c r="I425" s="22" t="str">
        <f t="shared" si="1"/>
        <v>NO</v>
      </c>
    </row>
    <row r="426" ht="15.75" customHeight="1">
      <c r="A426" s="2" t="s">
        <v>558</v>
      </c>
      <c r="B426" s="2" t="s">
        <v>7</v>
      </c>
      <c r="C426" s="3">
        <v>43385.0</v>
      </c>
      <c r="D426" s="2">
        <v>57.0</v>
      </c>
      <c r="E426" s="2">
        <v>6.9</v>
      </c>
      <c r="F426" s="2" t="s">
        <v>17</v>
      </c>
      <c r="H426" s="6"/>
      <c r="I426" s="22" t="str">
        <f t="shared" si="1"/>
        <v>NO</v>
      </c>
    </row>
    <row r="427" ht="15.75" customHeight="1">
      <c r="A427" s="2" t="s">
        <v>559</v>
      </c>
      <c r="B427" s="2" t="s">
        <v>7</v>
      </c>
      <c r="C427" s="3">
        <v>43140.0</v>
      </c>
      <c r="D427" s="2">
        <v>95.0</v>
      </c>
      <c r="E427" s="2">
        <v>6.9</v>
      </c>
      <c r="F427" s="2" t="s">
        <v>17</v>
      </c>
      <c r="H427" s="6"/>
      <c r="I427" s="22" t="str">
        <f t="shared" si="1"/>
        <v>NO</v>
      </c>
    </row>
    <row r="428" ht="15.75" customHeight="1">
      <c r="A428" s="2" t="s">
        <v>560</v>
      </c>
      <c r="B428" s="2" t="s">
        <v>7</v>
      </c>
      <c r="C428" s="3">
        <v>43985.0</v>
      </c>
      <c r="D428" s="2">
        <v>83.0</v>
      </c>
      <c r="E428" s="2">
        <v>6.9</v>
      </c>
      <c r="F428" s="2" t="s">
        <v>17</v>
      </c>
      <c r="H428" s="6"/>
      <c r="I428" s="22" t="str">
        <f t="shared" si="1"/>
        <v>NO</v>
      </c>
    </row>
    <row r="429" ht="15.75" customHeight="1">
      <c r="A429" s="2" t="s">
        <v>561</v>
      </c>
      <c r="B429" s="2" t="s">
        <v>7</v>
      </c>
      <c r="C429" s="3">
        <v>44022.0</v>
      </c>
      <c r="D429" s="2">
        <v>17.0</v>
      </c>
      <c r="E429" s="2">
        <v>6.9</v>
      </c>
      <c r="F429" s="2" t="s">
        <v>17</v>
      </c>
      <c r="H429" s="6"/>
      <c r="I429" s="22" t="str">
        <f t="shared" si="1"/>
        <v>NO</v>
      </c>
    </row>
    <row r="430" ht="15.75" customHeight="1">
      <c r="A430" s="2" t="s">
        <v>562</v>
      </c>
      <c r="B430" s="2" t="s">
        <v>206</v>
      </c>
      <c r="C430" s="3">
        <v>43952.0</v>
      </c>
      <c r="D430" s="2">
        <v>105.0</v>
      </c>
      <c r="E430" s="2">
        <v>6.9</v>
      </c>
      <c r="F430" s="2" t="s">
        <v>17</v>
      </c>
      <c r="H430" s="6"/>
      <c r="I430" s="22" t="str">
        <f t="shared" si="1"/>
        <v>NO</v>
      </c>
    </row>
    <row r="431" ht="15.75" customHeight="1">
      <c r="A431" s="2" t="s">
        <v>563</v>
      </c>
      <c r="B431" s="2" t="s">
        <v>183</v>
      </c>
      <c r="C431" s="3">
        <v>43553.0</v>
      </c>
      <c r="D431" s="2">
        <v>131.0</v>
      </c>
      <c r="E431" s="2">
        <v>6.9</v>
      </c>
      <c r="F431" s="2" t="s">
        <v>17</v>
      </c>
      <c r="H431" s="6"/>
      <c r="I431" s="22" t="str">
        <f t="shared" si="1"/>
        <v>NO</v>
      </c>
    </row>
    <row r="432" ht="15.75" customHeight="1">
      <c r="A432" s="2" t="s">
        <v>564</v>
      </c>
      <c r="B432" s="2" t="s">
        <v>171</v>
      </c>
      <c r="C432" s="3">
        <v>43608.0</v>
      </c>
      <c r="D432" s="2">
        <v>30.0</v>
      </c>
      <c r="E432" s="2">
        <v>6.9</v>
      </c>
      <c r="F432" s="2" t="s">
        <v>17</v>
      </c>
      <c r="H432" s="6"/>
      <c r="I432" s="22" t="str">
        <f t="shared" si="1"/>
        <v>NO</v>
      </c>
    </row>
    <row r="433" ht="15.75" customHeight="1">
      <c r="A433" s="2" t="s">
        <v>565</v>
      </c>
      <c r="B433" s="2" t="s">
        <v>139</v>
      </c>
      <c r="C433" s="3">
        <v>43021.0</v>
      </c>
      <c r="D433" s="2">
        <v>112.0</v>
      </c>
      <c r="E433" s="2">
        <v>6.9</v>
      </c>
      <c r="F433" s="2" t="s">
        <v>17</v>
      </c>
      <c r="H433" s="6"/>
      <c r="I433" s="22" t="str">
        <f t="shared" si="1"/>
        <v>NO</v>
      </c>
    </row>
    <row r="434" ht="15.75" customHeight="1">
      <c r="A434" s="2" t="s">
        <v>566</v>
      </c>
      <c r="B434" s="2" t="s">
        <v>7</v>
      </c>
      <c r="C434" s="3">
        <v>43385.0</v>
      </c>
      <c r="D434" s="2">
        <v>86.0</v>
      </c>
      <c r="E434" s="2">
        <v>7.0</v>
      </c>
      <c r="F434" s="2" t="s">
        <v>17</v>
      </c>
      <c r="H434" s="6"/>
      <c r="I434" s="22" t="str">
        <f t="shared" si="1"/>
        <v>NO</v>
      </c>
    </row>
    <row r="435" ht="15.75" customHeight="1">
      <c r="A435" s="2" t="s">
        <v>567</v>
      </c>
      <c r="B435" s="2" t="s">
        <v>7</v>
      </c>
      <c r="C435" s="3">
        <v>43000.0</v>
      </c>
      <c r="D435" s="2">
        <v>100.0</v>
      </c>
      <c r="E435" s="2">
        <v>7.0</v>
      </c>
      <c r="F435" s="2" t="s">
        <v>17</v>
      </c>
      <c r="H435" s="6"/>
      <c r="I435" s="22" t="str">
        <f t="shared" si="1"/>
        <v>NO</v>
      </c>
    </row>
    <row r="436" ht="15.75" customHeight="1">
      <c r="A436" s="2" t="s">
        <v>568</v>
      </c>
      <c r="B436" s="2" t="s">
        <v>117</v>
      </c>
      <c r="C436" s="3">
        <v>44138.0</v>
      </c>
      <c r="D436" s="2">
        <v>14.0</v>
      </c>
      <c r="E436" s="2">
        <v>7.0</v>
      </c>
      <c r="F436" s="2" t="s">
        <v>17</v>
      </c>
      <c r="H436" s="6"/>
      <c r="I436" s="22" t="str">
        <f t="shared" si="1"/>
        <v>NO</v>
      </c>
    </row>
    <row r="437" ht="15.75" customHeight="1">
      <c r="A437" s="2" t="s">
        <v>569</v>
      </c>
      <c r="B437" s="2" t="s">
        <v>7</v>
      </c>
      <c r="C437" s="3">
        <v>43021.0</v>
      </c>
      <c r="D437" s="2">
        <v>109.0</v>
      </c>
      <c r="E437" s="2">
        <v>7.0</v>
      </c>
      <c r="F437" s="2" t="s">
        <v>17</v>
      </c>
      <c r="H437" s="6"/>
      <c r="I437" s="22" t="str">
        <f t="shared" si="1"/>
        <v>NO</v>
      </c>
    </row>
    <row r="438" ht="15.75" customHeight="1">
      <c r="A438" s="2" t="s">
        <v>570</v>
      </c>
      <c r="B438" s="2" t="s">
        <v>7</v>
      </c>
      <c r="C438" s="3">
        <v>43789.0</v>
      </c>
      <c r="D438" s="2">
        <v>28.0</v>
      </c>
      <c r="E438" s="2">
        <v>7.0</v>
      </c>
      <c r="F438" s="2" t="s">
        <v>11</v>
      </c>
      <c r="H438" s="6"/>
      <c r="I438" s="22" t="str">
        <f t="shared" si="1"/>
        <v>NO</v>
      </c>
    </row>
    <row r="439" ht="15.75" customHeight="1">
      <c r="A439" s="2" t="s">
        <v>571</v>
      </c>
      <c r="B439" s="2" t="s">
        <v>7</v>
      </c>
      <c r="C439" s="3">
        <v>43723.0</v>
      </c>
      <c r="D439" s="2">
        <v>64.0</v>
      </c>
      <c r="E439" s="2">
        <v>7.0</v>
      </c>
      <c r="F439" s="2" t="s">
        <v>11</v>
      </c>
      <c r="H439" s="6"/>
      <c r="I439" s="22" t="str">
        <f t="shared" si="1"/>
        <v>NO</v>
      </c>
    </row>
    <row r="440" ht="15.75" customHeight="1">
      <c r="A440" s="2" t="s">
        <v>572</v>
      </c>
      <c r="B440" s="2" t="s">
        <v>33</v>
      </c>
      <c r="C440" s="3">
        <v>44183.0</v>
      </c>
      <c r="D440" s="2">
        <v>94.0</v>
      </c>
      <c r="E440" s="2">
        <v>7.0</v>
      </c>
      <c r="F440" s="2" t="s">
        <v>17</v>
      </c>
      <c r="H440" s="6"/>
      <c r="I440" s="22" t="str">
        <f t="shared" si="1"/>
        <v>NO</v>
      </c>
    </row>
    <row r="441" ht="15.75" customHeight="1">
      <c r="A441" s="2" t="s">
        <v>573</v>
      </c>
      <c r="B441" s="2" t="s">
        <v>117</v>
      </c>
      <c r="C441" s="3">
        <v>44183.0</v>
      </c>
      <c r="D441" s="2">
        <v>31.0</v>
      </c>
      <c r="E441" s="2">
        <v>7.0</v>
      </c>
      <c r="F441" s="2" t="s">
        <v>17</v>
      </c>
      <c r="H441" s="6"/>
      <c r="I441" s="22" t="str">
        <f t="shared" si="1"/>
        <v>NO</v>
      </c>
    </row>
    <row r="442" ht="15.75" customHeight="1">
      <c r="A442" s="2" t="s">
        <v>574</v>
      </c>
      <c r="B442" s="2" t="s">
        <v>7</v>
      </c>
      <c r="C442" s="3">
        <v>44272.0</v>
      </c>
      <c r="D442" s="2">
        <v>99.0</v>
      </c>
      <c r="E442" s="2">
        <v>7.0</v>
      </c>
      <c r="F442" s="2" t="s">
        <v>17</v>
      </c>
      <c r="H442" s="6"/>
      <c r="I442" s="22" t="str">
        <f t="shared" si="1"/>
        <v>NO</v>
      </c>
    </row>
    <row r="443" ht="15.75" customHeight="1">
      <c r="A443" s="2" t="s">
        <v>575</v>
      </c>
      <c r="B443" s="2" t="s">
        <v>7</v>
      </c>
      <c r="C443" s="3">
        <v>44250.0</v>
      </c>
      <c r="D443" s="2">
        <v>108.0</v>
      </c>
      <c r="E443" s="2">
        <v>7.0</v>
      </c>
      <c r="F443" s="2" t="s">
        <v>17</v>
      </c>
      <c r="H443" s="6"/>
      <c r="I443" s="22" t="str">
        <f t="shared" si="1"/>
        <v>NO</v>
      </c>
    </row>
    <row r="444" ht="15.75" customHeight="1">
      <c r="A444" s="2" t="s">
        <v>576</v>
      </c>
      <c r="B444" s="2" t="s">
        <v>7</v>
      </c>
      <c r="C444" s="3">
        <v>43581.0</v>
      </c>
      <c r="D444" s="2">
        <v>48.0</v>
      </c>
      <c r="E444" s="2">
        <v>7.0</v>
      </c>
      <c r="F444" s="2" t="s">
        <v>17</v>
      </c>
      <c r="H444" s="6"/>
      <c r="I444" s="22" t="str">
        <f t="shared" si="1"/>
        <v>NO</v>
      </c>
    </row>
    <row r="445" ht="15.75" customHeight="1">
      <c r="A445" s="2" t="s">
        <v>577</v>
      </c>
      <c r="B445" s="2" t="s">
        <v>7</v>
      </c>
      <c r="C445" s="3">
        <v>43602.0</v>
      </c>
      <c r="D445" s="2">
        <v>84.0</v>
      </c>
      <c r="E445" s="2">
        <v>7.0</v>
      </c>
      <c r="F445" s="2" t="s">
        <v>17</v>
      </c>
      <c r="H445" s="6"/>
      <c r="I445" s="22" t="str">
        <f t="shared" si="1"/>
        <v>NO</v>
      </c>
    </row>
    <row r="446" ht="15.75" customHeight="1">
      <c r="A446" s="2" t="s">
        <v>578</v>
      </c>
      <c r="B446" s="2" t="s">
        <v>7</v>
      </c>
      <c r="C446" s="3">
        <v>43546.0</v>
      </c>
      <c r="D446" s="2">
        <v>70.0</v>
      </c>
      <c r="E446" s="2">
        <v>7.0</v>
      </c>
      <c r="F446" s="2" t="s">
        <v>17</v>
      </c>
      <c r="H446" s="6"/>
      <c r="I446" s="22" t="str">
        <f t="shared" si="1"/>
        <v>NO</v>
      </c>
    </row>
    <row r="447" ht="15.75" customHeight="1">
      <c r="A447" s="2" t="s">
        <v>579</v>
      </c>
      <c r="B447" s="2" t="s">
        <v>7</v>
      </c>
      <c r="C447" s="3">
        <v>42979.0</v>
      </c>
      <c r="D447" s="2">
        <v>27.0</v>
      </c>
      <c r="E447" s="2">
        <v>7.0</v>
      </c>
      <c r="F447" s="2" t="s">
        <v>17</v>
      </c>
      <c r="H447" s="6"/>
      <c r="I447" s="22" t="str">
        <f t="shared" si="1"/>
        <v>NO</v>
      </c>
    </row>
    <row r="448" ht="15.75" customHeight="1">
      <c r="A448" s="2" t="s">
        <v>580</v>
      </c>
      <c r="B448" s="2" t="s">
        <v>581</v>
      </c>
      <c r="C448" s="3">
        <v>43686.0</v>
      </c>
      <c r="D448" s="2">
        <v>45.0</v>
      </c>
      <c r="E448" s="2">
        <v>7.0</v>
      </c>
      <c r="F448" s="2" t="s">
        <v>17</v>
      </c>
      <c r="H448" s="6"/>
      <c r="I448" s="22" t="str">
        <f t="shared" si="1"/>
        <v>NO</v>
      </c>
    </row>
    <row r="449" ht="15.75" customHeight="1">
      <c r="A449" s="2" t="s">
        <v>582</v>
      </c>
      <c r="B449" s="2" t="s">
        <v>24</v>
      </c>
      <c r="C449" s="3">
        <v>44174.0</v>
      </c>
      <c r="D449" s="2">
        <v>117.0</v>
      </c>
      <c r="E449" s="2">
        <v>7.0</v>
      </c>
      <c r="F449" s="2" t="s">
        <v>14</v>
      </c>
      <c r="H449" s="6"/>
      <c r="I449" s="22" t="str">
        <f t="shared" si="1"/>
        <v>NO</v>
      </c>
    </row>
    <row r="450" ht="15.75" customHeight="1">
      <c r="A450" s="2" t="s">
        <v>583</v>
      </c>
      <c r="B450" s="2" t="s">
        <v>584</v>
      </c>
      <c r="C450" s="3">
        <v>43426.0</v>
      </c>
      <c r="D450" s="2">
        <v>104.0</v>
      </c>
      <c r="E450" s="2">
        <v>7.0</v>
      </c>
      <c r="F450" s="2" t="s">
        <v>17</v>
      </c>
      <c r="H450" s="6"/>
      <c r="I450" s="22" t="str">
        <f t="shared" si="1"/>
        <v>NO</v>
      </c>
    </row>
    <row r="451" ht="15.75" customHeight="1">
      <c r="A451" s="2" t="s">
        <v>585</v>
      </c>
      <c r="B451" s="2" t="s">
        <v>247</v>
      </c>
      <c r="C451" s="3">
        <v>43546.0</v>
      </c>
      <c r="D451" s="2">
        <v>108.0</v>
      </c>
      <c r="E451" s="2">
        <v>7.0</v>
      </c>
      <c r="F451" s="2" t="s">
        <v>17</v>
      </c>
      <c r="H451" s="6"/>
      <c r="I451" s="22" t="str">
        <f t="shared" si="1"/>
        <v>NO</v>
      </c>
    </row>
    <row r="452" ht="15.75" customHeight="1">
      <c r="A452" s="2" t="s">
        <v>586</v>
      </c>
      <c r="B452" s="2" t="s">
        <v>101</v>
      </c>
      <c r="C452" s="3">
        <v>43392.0</v>
      </c>
      <c r="D452" s="2">
        <v>121.0</v>
      </c>
      <c r="E452" s="2">
        <v>7.0</v>
      </c>
      <c r="F452" s="2" t="s">
        <v>37</v>
      </c>
      <c r="H452" s="6"/>
      <c r="I452" s="22" t="str">
        <f t="shared" si="1"/>
        <v>NO</v>
      </c>
    </row>
    <row r="453" ht="15.75" customHeight="1">
      <c r="A453" s="2" t="s">
        <v>587</v>
      </c>
      <c r="B453" s="2" t="s">
        <v>117</v>
      </c>
      <c r="C453" s="3">
        <v>42761.0</v>
      </c>
      <c r="D453" s="2">
        <v>36.0</v>
      </c>
      <c r="E453" s="2">
        <v>7.1</v>
      </c>
      <c r="F453" s="2" t="s">
        <v>17</v>
      </c>
      <c r="H453" s="6"/>
      <c r="I453" s="22" t="str">
        <f t="shared" si="1"/>
        <v>NO</v>
      </c>
    </row>
    <row r="454" ht="15.75" customHeight="1">
      <c r="A454" s="2" t="s">
        <v>588</v>
      </c>
      <c r="B454" s="2" t="s">
        <v>114</v>
      </c>
      <c r="C454" s="3">
        <v>43434.0</v>
      </c>
      <c r="D454" s="2">
        <v>30.0</v>
      </c>
      <c r="E454" s="2">
        <v>7.1</v>
      </c>
      <c r="F454" s="2" t="s">
        <v>17</v>
      </c>
      <c r="H454" s="6"/>
      <c r="I454" s="22" t="str">
        <f t="shared" si="1"/>
        <v>NO</v>
      </c>
    </row>
    <row r="455" ht="15.75" customHeight="1">
      <c r="A455" s="2" t="s">
        <v>589</v>
      </c>
      <c r="B455" s="2" t="s">
        <v>114</v>
      </c>
      <c r="C455" s="3">
        <v>44166.0</v>
      </c>
      <c r="D455" s="2">
        <v>47.0</v>
      </c>
      <c r="E455" s="2">
        <v>7.1</v>
      </c>
      <c r="F455" s="2" t="s">
        <v>17</v>
      </c>
      <c r="H455" s="6"/>
      <c r="I455" s="22" t="str">
        <f t="shared" si="1"/>
        <v>NO</v>
      </c>
    </row>
    <row r="456" ht="15.75" customHeight="1">
      <c r="A456" s="2" t="s">
        <v>590</v>
      </c>
      <c r="B456" s="2" t="s">
        <v>33</v>
      </c>
      <c r="C456" s="3">
        <v>43635.0</v>
      </c>
      <c r="D456" s="2">
        <v>110.0</v>
      </c>
      <c r="E456" s="2">
        <v>7.1</v>
      </c>
      <c r="F456" s="2" t="s">
        <v>17</v>
      </c>
      <c r="H456" s="6"/>
      <c r="I456" s="22" t="str">
        <f t="shared" si="1"/>
        <v>NO</v>
      </c>
    </row>
    <row r="457" ht="15.75" customHeight="1">
      <c r="A457" s="2" t="s">
        <v>591</v>
      </c>
      <c r="B457" s="2" t="s">
        <v>7</v>
      </c>
      <c r="C457" s="3">
        <v>43943.0</v>
      </c>
      <c r="D457" s="2">
        <v>92.0</v>
      </c>
      <c r="E457" s="2">
        <v>7.1</v>
      </c>
      <c r="F457" s="2" t="s">
        <v>17</v>
      </c>
      <c r="H457" s="6"/>
      <c r="I457" s="22" t="str">
        <f t="shared" si="1"/>
        <v>NO</v>
      </c>
    </row>
    <row r="458" ht="15.75" customHeight="1">
      <c r="A458" s="2" t="s">
        <v>592</v>
      </c>
      <c r="B458" s="2" t="s">
        <v>7</v>
      </c>
      <c r="C458" s="3">
        <v>44162.0</v>
      </c>
      <c r="D458" s="2">
        <v>80.0</v>
      </c>
      <c r="E458" s="2">
        <v>7.1</v>
      </c>
      <c r="F458" s="2" t="s">
        <v>17</v>
      </c>
      <c r="H458" s="6"/>
      <c r="I458" s="22" t="str">
        <f t="shared" si="1"/>
        <v>NO</v>
      </c>
    </row>
    <row r="459" ht="15.75" customHeight="1">
      <c r="A459" s="2" t="s">
        <v>593</v>
      </c>
      <c r="B459" s="2" t="s">
        <v>594</v>
      </c>
      <c r="C459" s="3">
        <v>43392.0</v>
      </c>
      <c r="D459" s="2">
        <v>49.0</v>
      </c>
      <c r="E459" s="2">
        <v>7.1</v>
      </c>
      <c r="F459" s="2" t="s">
        <v>17</v>
      </c>
      <c r="H459" s="6"/>
      <c r="I459" s="22" t="str">
        <f t="shared" si="1"/>
        <v>NO</v>
      </c>
    </row>
    <row r="460" ht="15.75" customHeight="1">
      <c r="A460" s="2" t="s">
        <v>595</v>
      </c>
      <c r="B460" s="2" t="s">
        <v>7</v>
      </c>
      <c r="C460" s="3">
        <v>43826.0</v>
      </c>
      <c r="D460" s="2">
        <v>73.0</v>
      </c>
      <c r="E460" s="2">
        <v>7.1</v>
      </c>
      <c r="F460" s="2" t="s">
        <v>11</v>
      </c>
      <c r="H460" s="6"/>
      <c r="I460" s="22" t="str">
        <f t="shared" si="1"/>
        <v>NO</v>
      </c>
    </row>
    <row r="461" ht="15.75" customHeight="1">
      <c r="A461" s="2" t="s">
        <v>596</v>
      </c>
      <c r="B461" s="2" t="s">
        <v>7</v>
      </c>
      <c r="C461" s="3">
        <v>43224.0</v>
      </c>
      <c r="D461" s="2">
        <v>40.0</v>
      </c>
      <c r="E461" s="2">
        <v>7.1</v>
      </c>
      <c r="F461" s="2" t="s">
        <v>17</v>
      </c>
      <c r="H461" s="6"/>
      <c r="I461" s="22" t="str">
        <f t="shared" si="1"/>
        <v>NO</v>
      </c>
    </row>
    <row r="462" ht="15.75" customHeight="1">
      <c r="A462" s="2" t="s">
        <v>597</v>
      </c>
      <c r="B462" s="2" t="s">
        <v>7</v>
      </c>
      <c r="C462" s="3">
        <v>43718.0</v>
      </c>
      <c r="D462" s="2">
        <v>96.0</v>
      </c>
      <c r="E462" s="2">
        <v>7.1</v>
      </c>
      <c r="F462" s="2" t="s">
        <v>17</v>
      </c>
      <c r="H462" s="6"/>
      <c r="I462" s="22" t="str">
        <f t="shared" si="1"/>
        <v>NO</v>
      </c>
    </row>
    <row r="463" ht="15.75" customHeight="1">
      <c r="A463" s="2" t="s">
        <v>598</v>
      </c>
      <c r="B463" s="2" t="s">
        <v>183</v>
      </c>
      <c r="C463" s="3">
        <v>44330.0</v>
      </c>
      <c r="D463" s="2">
        <v>106.0</v>
      </c>
      <c r="E463" s="2">
        <v>7.1</v>
      </c>
      <c r="F463" s="2" t="s">
        <v>57</v>
      </c>
      <c r="H463" s="6"/>
      <c r="I463" s="22" t="str">
        <f t="shared" si="1"/>
        <v>NO</v>
      </c>
    </row>
    <row r="464" ht="15.75" customHeight="1">
      <c r="A464" s="2" t="s">
        <v>599</v>
      </c>
      <c r="B464" s="2" t="s">
        <v>7</v>
      </c>
      <c r="C464" s="3">
        <v>43575.0</v>
      </c>
      <c r="D464" s="2">
        <v>97.0</v>
      </c>
      <c r="E464" s="2">
        <v>7.1</v>
      </c>
      <c r="F464" s="2" t="s">
        <v>17</v>
      </c>
      <c r="H464" s="6"/>
      <c r="I464" s="22" t="str">
        <f t="shared" si="1"/>
        <v>NO</v>
      </c>
    </row>
    <row r="465" ht="15.75" customHeight="1">
      <c r="A465" s="2" t="s">
        <v>600</v>
      </c>
      <c r="B465" s="2" t="s">
        <v>7</v>
      </c>
      <c r="C465" s="3">
        <v>44131.0</v>
      </c>
      <c r="D465" s="2">
        <v>94.0</v>
      </c>
      <c r="E465" s="2">
        <v>7.1</v>
      </c>
      <c r="F465" s="2" t="s">
        <v>11</v>
      </c>
      <c r="H465" s="6"/>
      <c r="I465" s="22" t="str">
        <f t="shared" si="1"/>
        <v>NO</v>
      </c>
    </row>
    <row r="466" ht="15.75" customHeight="1">
      <c r="A466" s="2" t="s">
        <v>601</v>
      </c>
      <c r="B466" s="2" t="s">
        <v>7</v>
      </c>
      <c r="C466" s="3">
        <v>42881.0</v>
      </c>
      <c r="D466" s="2">
        <v>78.0</v>
      </c>
      <c r="E466" s="2">
        <v>7.1</v>
      </c>
      <c r="F466" s="2" t="s">
        <v>17</v>
      </c>
      <c r="H466" s="6"/>
      <c r="I466" s="22" t="str">
        <f t="shared" si="1"/>
        <v>NO</v>
      </c>
    </row>
    <row r="467" ht="15.75" customHeight="1">
      <c r="A467" s="2" t="s">
        <v>602</v>
      </c>
      <c r="B467" s="2" t="s">
        <v>7</v>
      </c>
      <c r="C467" s="3">
        <v>42265.0</v>
      </c>
      <c r="D467" s="2">
        <v>81.0</v>
      </c>
      <c r="E467" s="2">
        <v>7.1</v>
      </c>
      <c r="F467" s="2" t="s">
        <v>17</v>
      </c>
      <c r="H467" s="6"/>
      <c r="I467" s="22" t="str">
        <f t="shared" si="1"/>
        <v>NO</v>
      </c>
    </row>
    <row r="468" ht="15.75" customHeight="1">
      <c r="A468" s="2" t="s">
        <v>603</v>
      </c>
      <c r="B468" s="2" t="s">
        <v>7</v>
      </c>
      <c r="C468" s="3">
        <v>43586.0</v>
      </c>
      <c r="D468" s="2">
        <v>87.0</v>
      </c>
      <c r="E468" s="2">
        <v>7.1</v>
      </c>
      <c r="F468" s="2" t="s">
        <v>17</v>
      </c>
      <c r="H468" s="6"/>
      <c r="I468" s="22" t="str">
        <f t="shared" si="1"/>
        <v>NO</v>
      </c>
    </row>
    <row r="469" ht="15.75" customHeight="1">
      <c r="A469" s="2" t="s">
        <v>604</v>
      </c>
      <c r="B469" s="2" t="s">
        <v>264</v>
      </c>
      <c r="C469" s="3">
        <v>43417.0</v>
      </c>
      <c r="D469" s="2">
        <v>91.0</v>
      </c>
      <c r="E469" s="2">
        <v>7.1</v>
      </c>
      <c r="F469" s="2" t="s">
        <v>17</v>
      </c>
      <c r="H469" s="6"/>
      <c r="I469" s="22" t="str">
        <f t="shared" si="1"/>
        <v>NO</v>
      </c>
    </row>
    <row r="470" ht="15.75" customHeight="1">
      <c r="A470" s="2" t="s">
        <v>605</v>
      </c>
      <c r="B470" s="2" t="s">
        <v>7</v>
      </c>
      <c r="C470" s="3">
        <v>42447.0</v>
      </c>
      <c r="D470" s="2">
        <v>91.0</v>
      </c>
      <c r="E470" s="2">
        <v>7.1</v>
      </c>
      <c r="F470" s="2" t="s">
        <v>17</v>
      </c>
      <c r="H470" s="6"/>
      <c r="I470" s="22" t="str">
        <f t="shared" si="1"/>
        <v>NO</v>
      </c>
    </row>
    <row r="471" ht="15.75" customHeight="1">
      <c r="A471" s="2" t="s">
        <v>606</v>
      </c>
      <c r="B471" s="2" t="s">
        <v>7</v>
      </c>
      <c r="C471" s="3">
        <v>43028.0</v>
      </c>
      <c r="D471" s="2">
        <v>95.0</v>
      </c>
      <c r="E471" s="2">
        <v>7.1</v>
      </c>
      <c r="F471" s="2" t="s">
        <v>17</v>
      </c>
      <c r="H471" s="6"/>
      <c r="I471" s="22" t="str">
        <f t="shared" si="1"/>
        <v>NO</v>
      </c>
    </row>
    <row r="472" ht="15.75" customHeight="1">
      <c r="A472" s="2" t="s">
        <v>607</v>
      </c>
      <c r="B472" s="2" t="s">
        <v>33</v>
      </c>
      <c r="C472" s="3">
        <v>44203.0</v>
      </c>
      <c r="D472" s="2">
        <v>126.0</v>
      </c>
      <c r="E472" s="2">
        <v>7.1</v>
      </c>
      <c r="F472" s="2" t="s">
        <v>17</v>
      </c>
      <c r="H472" s="6"/>
      <c r="I472" s="22" t="str">
        <f t="shared" si="1"/>
        <v>NO</v>
      </c>
    </row>
    <row r="473" ht="15.75" customHeight="1">
      <c r="A473" s="2" t="s">
        <v>608</v>
      </c>
      <c r="B473" s="2" t="s">
        <v>7</v>
      </c>
      <c r="C473" s="3">
        <v>43196.0</v>
      </c>
      <c r="D473" s="2">
        <v>31.0</v>
      </c>
      <c r="E473" s="2">
        <v>7.1</v>
      </c>
      <c r="F473" s="2" t="s">
        <v>17</v>
      </c>
      <c r="H473" s="6"/>
      <c r="I473" s="22" t="str">
        <f t="shared" si="1"/>
        <v>NO</v>
      </c>
    </row>
    <row r="474" ht="15.75" customHeight="1">
      <c r="A474" s="2" t="s">
        <v>609</v>
      </c>
      <c r="B474" s="2" t="s">
        <v>7</v>
      </c>
      <c r="C474" s="3">
        <v>43406.0</v>
      </c>
      <c r="D474" s="2">
        <v>58.0</v>
      </c>
      <c r="E474" s="2">
        <v>7.1</v>
      </c>
      <c r="F474" s="2" t="s">
        <v>17</v>
      </c>
      <c r="H474" s="6"/>
      <c r="I474" s="22" t="str">
        <f t="shared" si="1"/>
        <v>NO</v>
      </c>
    </row>
    <row r="475" ht="15.75" customHeight="1">
      <c r="A475" s="2" t="s">
        <v>610</v>
      </c>
      <c r="B475" s="2" t="s">
        <v>7</v>
      </c>
      <c r="C475" s="3">
        <v>44119.0</v>
      </c>
      <c r="D475" s="2">
        <v>41.0</v>
      </c>
      <c r="E475" s="2">
        <v>7.1</v>
      </c>
      <c r="F475" s="2" t="s">
        <v>611</v>
      </c>
      <c r="H475" s="6"/>
      <c r="I475" s="22" t="str">
        <f t="shared" si="1"/>
        <v>NO</v>
      </c>
    </row>
    <row r="476" ht="15.75" customHeight="1">
      <c r="A476" s="2" t="s">
        <v>612</v>
      </c>
      <c r="B476" s="2" t="s">
        <v>238</v>
      </c>
      <c r="C476" s="3">
        <v>44090.0</v>
      </c>
      <c r="D476" s="2">
        <v>138.0</v>
      </c>
      <c r="E476" s="2">
        <v>7.1</v>
      </c>
      <c r="F476" s="2" t="s">
        <v>17</v>
      </c>
      <c r="H476" s="6"/>
      <c r="I476" s="22" t="str">
        <f t="shared" si="1"/>
        <v>NO</v>
      </c>
    </row>
    <row r="477" ht="15.75" customHeight="1">
      <c r="A477" s="2" t="s">
        <v>613</v>
      </c>
      <c r="B477" s="2" t="s">
        <v>33</v>
      </c>
      <c r="C477" s="3">
        <v>44225.0</v>
      </c>
      <c r="D477" s="2">
        <v>112.0</v>
      </c>
      <c r="E477" s="2">
        <v>7.1</v>
      </c>
      <c r="F477" s="2" t="s">
        <v>17</v>
      </c>
      <c r="H477" s="6"/>
      <c r="I477" s="22" t="str">
        <f t="shared" si="1"/>
        <v>NO</v>
      </c>
    </row>
    <row r="478" ht="15.75" customHeight="1">
      <c r="A478" s="2" t="s">
        <v>614</v>
      </c>
      <c r="B478" s="2" t="s">
        <v>7</v>
      </c>
      <c r="C478" s="3">
        <v>43670.0</v>
      </c>
      <c r="D478" s="2">
        <v>114.0</v>
      </c>
      <c r="E478" s="2">
        <v>7.1</v>
      </c>
      <c r="F478" s="2" t="s">
        <v>17</v>
      </c>
      <c r="H478" s="6"/>
      <c r="I478" s="22" t="str">
        <f t="shared" si="1"/>
        <v>NO</v>
      </c>
    </row>
    <row r="479" ht="15.75" customHeight="1">
      <c r="A479" s="2" t="s">
        <v>615</v>
      </c>
      <c r="B479" s="2" t="s">
        <v>33</v>
      </c>
      <c r="C479" s="3">
        <v>44218.0</v>
      </c>
      <c r="D479" s="2">
        <v>125.0</v>
      </c>
      <c r="E479" s="2">
        <v>7.1</v>
      </c>
      <c r="F479" s="2" t="s">
        <v>17</v>
      </c>
      <c r="H479" s="6"/>
      <c r="I479" s="22" t="str">
        <f t="shared" si="1"/>
        <v>NO</v>
      </c>
    </row>
    <row r="480" ht="15.75" customHeight="1">
      <c r="A480" s="2" t="s">
        <v>616</v>
      </c>
      <c r="B480" s="2" t="s">
        <v>36</v>
      </c>
      <c r="C480" s="3">
        <v>43329.0</v>
      </c>
      <c r="D480" s="2">
        <v>99.0</v>
      </c>
      <c r="E480" s="2">
        <v>7.1</v>
      </c>
      <c r="F480" s="2" t="s">
        <v>17</v>
      </c>
      <c r="H480" s="6"/>
      <c r="I480" s="22" t="str">
        <f t="shared" si="1"/>
        <v>NO</v>
      </c>
    </row>
    <row r="481" ht="15.75" customHeight="1">
      <c r="A481" s="2" t="s">
        <v>617</v>
      </c>
      <c r="B481" s="2" t="s">
        <v>7</v>
      </c>
      <c r="C481" s="3">
        <v>44104.0</v>
      </c>
      <c r="D481" s="2">
        <v>82.0</v>
      </c>
      <c r="E481" s="2">
        <v>7.2</v>
      </c>
      <c r="F481" s="2" t="s">
        <v>17</v>
      </c>
      <c r="H481" s="6"/>
      <c r="I481" s="22" t="str">
        <f t="shared" si="1"/>
        <v>NO</v>
      </c>
    </row>
    <row r="482" ht="15.75" customHeight="1">
      <c r="A482" s="2" t="s">
        <v>618</v>
      </c>
      <c r="B482" s="2" t="s">
        <v>7</v>
      </c>
      <c r="C482" s="3">
        <v>42636.0</v>
      </c>
      <c r="D482" s="2">
        <v>98.0</v>
      </c>
      <c r="E482" s="2">
        <v>7.2</v>
      </c>
      <c r="F482" s="2" t="s">
        <v>17</v>
      </c>
      <c r="H482" s="6"/>
      <c r="I482" s="22" t="str">
        <f t="shared" si="1"/>
        <v>NO</v>
      </c>
    </row>
    <row r="483" ht="15.75" customHeight="1">
      <c r="A483" s="2" t="s">
        <v>619</v>
      </c>
      <c r="B483" s="2" t="s">
        <v>33</v>
      </c>
      <c r="C483" s="3">
        <v>42993.0</v>
      </c>
      <c r="D483" s="2">
        <v>136.0</v>
      </c>
      <c r="E483" s="2">
        <v>7.2</v>
      </c>
      <c r="F483" s="2" t="s">
        <v>620</v>
      </c>
      <c r="H483" s="6"/>
      <c r="I483" s="22" t="str">
        <f t="shared" si="1"/>
        <v>NO</v>
      </c>
    </row>
    <row r="484" ht="15.75" customHeight="1">
      <c r="A484" s="2" t="s">
        <v>621</v>
      </c>
      <c r="B484" s="2" t="s">
        <v>7</v>
      </c>
      <c r="C484" s="3">
        <v>43483.0</v>
      </c>
      <c r="D484" s="2">
        <v>97.0</v>
      </c>
      <c r="E484" s="2">
        <v>7.2</v>
      </c>
      <c r="F484" s="2" t="s">
        <v>17</v>
      </c>
      <c r="H484" s="6"/>
      <c r="I484" s="22" t="str">
        <f t="shared" si="1"/>
        <v>NO</v>
      </c>
    </row>
    <row r="485" ht="15.75" customHeight="1">
      <c r="A485" s="2" t="s">
        <v>622</v>
      </c>
      <c r="B485" s="2" t="s">
        <v>7</v>
      </c>
      <c r="C485" s="3">
        <v>42671.0</v>
      </c>
      <c r="D485" s="2">
        <v>107.0</v>
      </c>
      <c r="E485" s="2">
        <v>7.2</v>
      </c>
      <c r="F485" s="2" t="s">
        <v>17</v>
      </c>
      <c r="H485" s="6"/>
      <c r="I485" s="22" t="str">
        <f t="shared" si="1"/>
        <v>NO</v>
      </c>
    </row>
    <row r="486" ht="15.75" customHeight="1">
      <c r="A486" s="2" t="s">
        <v>623</v>
      </c>
      <c r="B486" s="2" t="s">
        <v>7</v>
      </c>
      <c r="C486" s="3">
        <v>43931.0</v>
      </c>
      <c r="D486" s="2">
        <v>92.0</v>
      </c>
      <c r="E486" s="2">
        <v>7.2</v>
      </c>
      <c r="F486" s="2" t="s">
        <v>17</v>
      </c>
      <c r="H486" s="6"/>
      <c r="I486" s="22" t="str">
        <f t="shared" si="1"/>
        <v>NO</v>
      </c>
    </row>
    <row r="487" ht="15.75" customHeight="1">
      <c r="A487" s="2" t="s">
        <v>624</v>
      </c>
      <c r="B487" s="2" t="s">
        <v>7</v>
      </c>
      <c r="C487" s="3">
        <v>43167.0</v>
      </c>
      <c r="D487" s="2">
        <v>39.0</v>
      </c>
      <c r="E487" s="2">
        <v>7.2</v>
      </c>
      <c r="F487" s="2" t="s">
        <v>625</v>
      </c>
      <c r="H487" s="6"/>
      <c r="I487" s="22" t="str">
        <f t="shared" si="1"/>
        <v>NO</v>
      </c>
    </row>
    <row r="488" ht="15.75" customHeight="1">
      <c r="A488" s="2" t="s">
        <v>626</v>
      </c>
      <c r="B488" s="2" t="s">
        <v>36</v>
      </c>
      <c r="C488" s="3">
        <v>43145.0</v>
      </c>
      <c r="D488" s="2">
        <v>133.0</v>
      </c>
      <c r="E488" s="2">
        <v>7.2</v>
      </c>
      <c r="F488" s="2" t="s">
        <v>20</v>
      </c>
      <c r="H488" s="6"/>
      <c r="I488" s="22" t="str">
        <f t="shared" si="1"/>
        <v>NO</v>
      </c>
    </row>
    <row r="489" ht="15.75" customHeight="1">
      <c r="A489" s="2" t="s">
        <v>627</v>
      </c>
      <c r="B489" s="2" t="s">
        <v>628</v>
      </c>
      <c r="C489" s="3">
        <v>43518.0</v>
      </c>
      <c r="D489" s="2">
        <v>89.0</v>
      </c>
      <c r="E489" s="2">
        <v>7.2</v>
      </c>
      <c r="F489" s="2" t="s">
        <v>17</v>
      </c>
      <c r="H489" s="6"/>
      <c r="I489" s="22" t="str">
        <f t="shared" si="1"/>
        <v>NO</v>
      </c>
    </row>
    <row r="490" ht="15.75" customHeight="1">
      <c r="A490" s="2" t="s">
        <v>629</v>
      </c>
      <c r="B490" s="2" t="s">
        <v>33</v>
      </c>
      <c r="C490" s="3">
        <v>43378.0</v>
      </c>
      <c r="D490" s="2">
        <v>124.0</v>
      </c>
      <c r="E490" s="2">
        <v>7.2</v>
      </c>
      <c r="F490" s="2" t="s">
        <v>17</v>
      </c>
      <c r="H490" s="6"/>
      <c r="I490" s="22" t="str">
        <f t="shared" si="1"/>
        <v>NO</v>
      </c>
    </row>
    <row r="491" ht="15.75" customHeight="1">
      <c r="A491" s="2" t="s">
        <v>630</v>
      </c>
      <c r="B491" s="2" t="s">
        <v>631</v>
      </c>
      <c r="C491" s="3">
        <v>43756.0</v>
      </c>
      <c r="D491" s="2">
        <v>99.0</v>
      </c>
      <c r="E491" s="2">
        <v>7.2</v>
      </c>
      <c r="F491" s="2" t="s">
        <v>11</v>
      </c>
      <c r="H491" s="6"/>
      <c r="I491" s="22" t="str">
        <f t="shared" si="1"/>
        <v>NO</v>
      </c>
    </row>
    <row r="492" ht="15.75" customHeight="1">
      <c r="A492" s="2" t="s">
        <v>632</v>
      </c>
      <c r="B492" s="2" t="s">
        <v>33</v>
      </c>
      <c r="C492" s="3">
        <v>43221.0</v>
      </c>
      <c r="D492" s="2">
        <v>101.0</v>
      </c>
      <c r="E492" s="2">
        <v>7.2</v>
      </c>
      <c r="F492" s="2" t="s">
        <v>633</v>
      </c>
      <c r="H492" s="6"/>
      <c r="I492" s="22" t="str">
        <f t="shared" si="1"/>
        <v>NO</v>
      </c>
    </row>
    <row r="493" ht="15.75" customHeight="1">
      <c r="A493" s="2" t="s">
        <v>634</v>
      </c>
      <c r="B493" s="2" t="s">
        <v>183</v>
      </c>
      <c r="C493" s="3">
        <v>43483.0</v>
      </c>
      <c r="D493" s="2">
        <v>97.0</v>
      </c>
      <c r="E493" s="2">
        <v>7.2</v>
      </c>
      <c r="F493" s="2" t="s">
        <v>20</v>
      </c>
      <c r="H493" s="6"/>
      <c r="I493" s="22" t="str">
        <f t="shared" si="1"/>
        <v>NO</v>
      </c>
    </row>
    <row r="494" ht="15.75" customHeight="1">
      <c r="A494" s="2" t="s">
        <v>635</v>
      </c>
      <c r="B494" s="2" t="s">
        <v>24</v>
      </c>
      <c r="C494" s="3">
        <v>44113.0</v>
      </c>
      <c r="D494" s="2">
        <v>124.0</v>
      </c>
      <c r="E494" s="2">
        <v>7.2</v>
      </c>
      <c r="F494" s="2" t="s">
        <v>17</v>
      </c>
      <c r="H494" s="6"/>
      <c r="I494" s="22" t="str">
        <f t="shared" si="1"/>
        <v>NO</v>
      </c>
    </row>
    <row r="495" ht="15.75" customHeight="1">
      <c r="A495" s="2" t="s">
        <v>636</v>
      </c>
      <c r="B495" s="2" t="s">
        <v>33</v>
      </c>
      <c r="C495" s="3">
        <v>44316.0</v>
      </c>
      <c r="D495" s="2">
        <v>129.0</v>
      </c>
      <c r="E495" s="2">
        <v>7.2</v>
      </c>
      <c r="F495" s="2" t="s">
        <v>123</v>
      </c>
      <c r="H495" s="6"/>
      <c r="I495" s="22" t="str">
        <f t="shared" si="1"/>
        <v>NO</v>
      </c>
    </row>
    <row r="496" ht="15.75" customHeight="1">
      <c r="A496" s="2" t="s">
        <v>637</v>
      </c>
      <c r="B496" s="2" t="s">
        <v>7</v>
      </c>
      <c r="C496" s="3">
        <v>43635.0</v>
      </c>
      <c r="D496" s="2">
        <v>121.0</v>
      </c>
      <c r="E496" s="2">
        <v>7.2</v>
      </c>
      <c r="F496" s="2" t="s">
        <v>69</v>
      </c>
      <c r="H496" s="6"/>
      <c r="I496" s="22" t="str">
        <f t="shared" si="1"/>
        <v>NO</v>
      </c>
    </row>
    <row r="497" ht="15.75" customHeight="1">
      <c r="A497" s="2" t="s">
        <v>638</v>
      </c>
      <c r="B497" s="2" t="s">
        <v>639</v>
      </c>
      <c r="C497" s="3">
        <v>43770.0</v>
      </c>
      <c r="D497" s="2">
        <v>140.0</v>
      </c>
      <c r="E497" s="2">
        <v>7.2</v>
      </c>
      <c r="F497" s="2" t="s">
        <v>17</v>
      </c>
      <c r="H497" s="6"/>
      <c r="I497" s="22" t="str">
        <f t="shared" si="1"/>
        <v>NO</v>
      </c>
    </row>
    <row r="498" ht="15.75" customHeight="1">
      <c r="A498" s="2" t="s">
        <v>640</v>
      </c>
      <c r="B498" s="2" t="s">
        <v>641</v>
      </c>
      <c r="C498" s="3">
        <v>43767.0</v>
      </c>
      <c r="D498" s="2">
        <v>13.0</v>
      </c>
      <c r="E498" s="2">
        <v>7.2</v>
      </c>
      <c r="F498" s="2" t="s">
        <v>17</v>
      </c>
      <c r="H498" s="6"/>
      <c r="I498" s="22" t="str">
        <f t="shared" si="1"/>
        <v>NO</v>
      </c>
    </row>
    <row r="499" ht="15.75" customHeight="1">
      <c r="A499" s="2" t="s">
        <v>642</v>
      </c>
      <c r="B499" s="2" t="s">
        <v>385</v>
      </c>
      <c r="C499" s="3">
        <v>42650.0</v>
      </c>
      <c r="D499" s="2">
        <v>108.0</v>
      </c>
      <c r="E499" s="2">
        <v>7.2</v>
      </c>
      <c r="F499" s="2" t="s">
        <v>17</v>
      </c>
      <c r="H499" s="6"/>
      <c r="I499" s="22" t="str">
        <f t="shared" si="1"/>
        <v>NO</v>
      </c>
    </row>
    <row r="500" ht="15.75" customHeight="1">
      <c r="A500" s="2" t="s">
        <v>643</v>
      </c>
      <c r="B500" s="2" t="s">
        <v>7</v>
      </c>
      <c r="C500" s="3">
        <v>43322.0</v>
      </c>
      <c r="D500" s="2">
        <v>11.0</v>
      </c>
      <c r="E500" s="2">
        <v>7.2</v>
      </c>
      <c r="F500" s="2" t="s">
        <v>17</v>
      </c>
      <c r="H500" s="6"/>
      <c r="I500" s="22" t="str">
        <f t="shared" si="1"/>
        <v>NO</v>
      </c>
    </row>
    <row r="501" ht="15.75" customHeight="1">
      <c r="A501" s="2" t="s">
        <v>644</v>
      </c>
      <c r="B501" s="2" t="s">
        <v>247</v>
      </c>
      <c r="C501" s="3">
        <v>43763.0</v>
      </c>
      <c r="D501" s="2">
        <v>118.0</v>
      </c>
      <c r="E501" s="2">
        <v>7.3</v>
      </c>
      <c r="F501" s="2" t="s">
        <v>17</v>
      </c>
      <c r="H501" s="6"/>
      <c r="I501" s="22" t="str">
        <f t="shared" si="1"/>
        <v>NO</v>
      </c>
    </row>
    <row r="502" ht="15.75" customHeight="1">
      <c r="A502" s="2" t="s">
        <v>645</v>
      </c>
      <c r="B502" s="2" t="s">
        <v>183</v>
      </c>
      <c r="C502" s="3">
        <v>43749.0</v>
      </c>
      <c r="D502" s="2">
        <v>121.0</v>
      </c>
      <c r="E502" s="2">
        <v>7.3</v>
      </c>
      <c r="F502" s="2" t="s">
        <v>17</v>
      </c>
      <c r="H502" s="6"/>
      <c r="I502" s="22" t="str">
        <f t="shared" si="1"/>
        <v>NO</v>
      </c>
    </row>
    <row r="503" ht="15.75" customHeight="1">
      <c r="A503" s="2" t="s">
        <v>646</v>
      </c>
      <c r="B503" s="2" t="s">
        <v>7</v>
      </c>
      <c r="C503" s="3">
        <v>42626.0</v>
      </c>
      <c r="D503" s="2">
        <v>24.0</v>
      </c>
      <c r="E503" s="2">
        <v>7.3</v>
      </c>
      <c r="F503" s="2" t="s">
        <v>17</v>
      </c>
      <c r="H503" s="6"/>
      <c r="I503" s="22" t="str">
        <f t="shared" si="1"/>
        <v>NO</v>
      </c>
    </row>
    <row r="504" ht="15.75" customHeight="1">
      <c r="A504" s="2" t="s">
        <v>647</v>
      </c>
      <c r="B504" s="2" t="s">
        <v>7</v>
      </c>
      <c r="C504" s="3">
        <v>44029.0</v>
      </c>
      <c r="D504" s="2">
        <v>100.0</v>
      </c>
      <c r="E504" s="2">
        <v>7.3</v>
      </c>
      <c r="F504" s="2" t="s">
        <v>17</v>
      </c>
      <c r="H504" s="6"/>
      <c r="I504" s="22" t="str">
        <f t="shared" si="1"/>
        <v>NO</v>
      </c>
    </row>
    <row r="505" ht="15.75" customHeight="1">
      <c r="A505" s="2" t="s">
        <v>648</v>
      </c>
      <c r="B505" s="2" t="s">
        <v>7</v>
      </c>
      <c r="C505" s="3">
        <v>42867.0</v>
      </c>
      <c r="D505" s="2">
        <v>101.0</v>
      </c>
      <c r="E505" s="2">
        <v>7.3</v>
      </c>
      <c r="F505" s="2" t="s">
        <v>17</v>
      </c>
      <c r="H505" s="6"/>
      <c r="I505" s="22" t="str">
        <f t="shared" si="1"/>
        <v>NO</v>
      </c>
    </row>
    <row r="506" ht="15.75" customHeight="1">
      <c r="A506" s="2" t="s">
        <v>649</v>
      </c>
      <c r="B506" s="2" t="s">
        <v>33</v>
      </c>
      <c r="C506" s="3">
        <v>43978.0</v>
      </c>
      <c r="D506" s="2">
        <v>105.0</v>
      </c>
      <c r="E506" s="2">
        <v>7.3</v>
      </c>
      <c r="F506" s="2" t="s">
        <v>11</v>
      </c>
      <c r="H506" s="6"/>
      <c r="I506" s="22" t="str">
        <f t="shared" si="1"/>
        <v>NO</v>
      </c>
    </row>
    <row r="507" ht="15.75" customHeight="1">
      <c r="A507" s="2" t="s">
        <v>650</v>
      </c>
      <c r="B507" s="2" t="s">
        <v>7</v>
      </c>
      <c r="C507" s="3">
        <v>44020.0</v>
      </c>
      <c r="D507" s="2">
        <v>96.0</v>
      </c>
      <c r="E507" s="2">
        <v>7.3</v>
      </c>
      <c r="F507" s="2" t="s">
        <v>651</v>
      </c>
      <c r="H507" s="6"/>
      <c r="I507" s="22" t="str">
        <f t="shared" si="1"/>
        <v>NO</v>
      </c>
    </row>
    <row r="508" ht="15.75" customHeight="1">
      <c r="A508" s="2" t="s">
        <v>652</v>
      </c>
      <c r="B508" s="2" t="s">
        <v>114</v>
      </c>
      <c r="C508" s="3">
        <v>44117.0</v>
      </c>
      <c r="D508" s="2">
        <v>47.0</v>
      </c>
      <c r="E508" s="2">
        <v>7.3</v>
      </c>
      <c r="F508" s="2" t="s">
        <v>17</v>
      </c>
      <c r="H508" s="6"/>
      <c r="I508" s="22" t="str">
        <f t="shared" si="1"/>
        <v>NO</v>
      </c>
    </row>
    <row r="509" ht="15.75" customHeight="1">
      <c r="A509" s="2" t="s">
        <v>653</v>
      </c>
      <c r="B509" s="2" t="s">
        <v>654</v>
      </c>
      <c r="C509" s="3">
        <v>42914.0</v>
      </c>
      <c r="D509" s="2">
        <v>121.0</v>
      </c>
      <c r="E509" s="2">
        <v>7.3</v>
      </c>
      <c r="F509" s="2" t="s">
        <v>655</v>
      </c>
      <c r="H509" s="6"/>
      <c r="I509" s="22" t="str">
        <f t="shared" si="1"/>
        <v>NO</v>
      </c>
    </row>
    <row r="510" ht="15.75" customHeight="1">
      <c r="A510" s="2" t="s">
        <v>656</v>
      </c>
      <c r="B510" s="2" t="s">
        <v>183</v>
      </c>
      <c r="C510" s="3">
        <v>43355.0</v>
      </c>
      <c r="D510" s="2">
        <v>100.0</v>
      </c>
      <c r="E510" s="2">
        <v>7.3</v>
      </c>
      <c r="F510" s="2" t="s">
        <v>14</v>
      </c>
      <c r="H510" s="6"/>
      <c r="I510" s="22" t="str">
        <f t="shared" si="1"/>
        <v>NO</v>
      </c>
    </row>
    <row r="511" ht="15.75" customHeight="1">
      <c r="A511" s="2" t="s">
        <v>657</v>
      </c>
      <c r="B511" s="2" t="s">
        <v>10</v>
      </c>
      <c r="C511" s="3">
        <v>44043.0</v>
      </c>
      <c r="D511" s="2">
        <v>149.0</v>
      </c>
      <c r="E511" s="2">
        <v>7.3</v>
      </c>
      <c r="F511" s="2" t="s">
        <v>20</v>
      </c>
      <c r="H511" s="6"/>
      <c r="I511" s="22" t="str">
        <f t="shared" si="1"/>
        <v>NO</v>
      </c>
    </row>
    <row r="512" ht="15.75" customHeight="1">
      <c r="A512" s="2" t="s">
        <v>658</v>
      </c>
      <c r="B512" s="2" t="s">
        <v>7</v>
      </c>
      <c r="C512" s="3">
        <v>43476.0</v>
      </c>
      <c r="D512" s="2">
        <v>64.0</v>
      </c>
      <c r="E512" s="2">
        <v>7.3</v>
      </c>
      <c r="F512" s="2" t="s">
        <v>63</v>
      </c>
      <c r="H512" s="6"/>
      <c r="I512" s="22" t="str">
        <f t="shared" si="1"/>
        <v>NO</v>
      </c>
    </row>
    <row r="513" ht="15.75" customHeight="1">
      <c r="A513" s="2" t="s">
        <v>659</v>
      </c>
      <c r="B513" s="2" t="s">
        <v>7</v>
      </c>
      <c r="C513" s="3">
        <v>43504.0</v>
      </c>
      <c r="D513" s="2">
        <v>64.0</v>
      </c>
      <c r="E513" s="2">
        <v>7.3</v>
      </c>
      <c r="F513" s="2" t="s">
        <v>17</v>
      </c>
      <c r="H513" s="6"/>
      <c r="I513" s="22" t="str">
        <f t="shared" si="1"/>
        <v>NO</v>
      </c>
    </row>
    <row r="514" ht="15.75" customHeight="1">
      <c r="A514" s="2" t="s">
        <v>660</v>
      </c>
      <c r="B514" s="2" t="s">
        <v>7</v>
      </c>
      <c r="C514" s="3">
        <v>44132.0</v>
      </c>
      <c r="D514" s="2">
        <v>114.0</v>
      </c>
      <c r="E514" s="2">
        <v>7.3</v>
      </c>
      <c r="F514" s="2" t="s">
        <v>661</v>
      </c>
      <c r="H514" s="6"/>
      <c r="I514" s="22" t="str">
        <f t="shared" si="1"/>
        <v>NO</v>
      </c>
    </row>
    <row r="515" ht="15.75" customHeight="1">
      <c r="A515" s="2" t="s">
        <v>662</v>
      </c>
      <c r="B515" s="2" t="s">
        <v>443</v>
      </c>
      <c r="C515" s="3">
        <v>43898.0</v>
      </c>
      <c r="D515" s="2">
        <v>15.0</v>
      </c>
      <c r="E515" s="2">
        <v>7.3</v>
      </c>
      <c r="F515" s="2" t="s">
        <v>17</v>
      </c>
      <c r="H515" s="6"/>
      <c r="I515" s="22" t="str">
        <f t="shared" si="1"/>
        <v>NO</v>
      </c>
    </row>
    <row r="516" ht="15.75" customHeight="1">
      <c r="A516" s="2" t="s">
        <v>663</v>
      </c>
      <c r="B516" s="2" t="s">
        <v>7</v>
      </c>
      <c r="C516" s="3">
        <v>42657.0</v>
      </c>
      <c r="D516" s="2">
        <v>79.0</v>
      </c>
      <c r="E516" s="2">
        <v>7.3</v>
      </c>
      <c r="F516" s="2" t="s">
        <v>526</v>
      </c>
      <c r="H516" s="6"/>
      <c r="I516" s="22" t="str">
        <f t="shared" si="1"/>
        <v>NO</v>
      </c>
    </row>
    <row r="517" ht="15.75" customHeight="1">
      <c r="A517" s="2" t="s">
        <v>664</v>
      </c>
      <c r="B517" s="2" t="s">
        <v>7</v>
      </c>
      <c r="C517" s="3">
        <v>42489.0</v>
      </c>
      <c r="D517" s="2">
        <v>90.0</v>
      </c>
      <c r="E517" s="2">
        <v>7.3</v>
      </c>
      <c r="F517" s="2" t="s">
        <v>665</v>
      </c>
      <c r="H517" s="6"/>
      <c r="I517" s="22" t="str">
        <f t="shared" si="1"/>
        <v>NO</v>
      </c>
    </row>
    <row r="518" ht="15.75" customHeight="1">
      <c r="A518" s="2" t="s">
        <v>666</v>
      </c>
      <c r="B518" s="2" t="s">
        <v>92</v>
      </c>
      <c r="C518" s="3">
        <v>43420.0</v>
      </c>
      <c r="D518" s="2">
        <v>132.0</v>
      </c>
      <c r="E518" s="2">
        <v>7.3</v>
      </c>
      <c r="F518" s="2" t="s">
        <v>17</v>
      </c>
      <c r="H518" s="6"/>
      <c r="I518" s="22" t="str">
        <f t="shared" si="1"/>
        <v>NO</v>
      </c>
    </row>
    <row r="519" ht="15.75" customHeight="1">
      <c r="A519" s="2" t="s">
        <v>667</v>
      </c>
      <c r="B519" s="2" t="s">
        <v>7</v>
      </c>
      <c r="C519" s="3">
        <v>43014.0</v>
      </c>
      <c r="D519" s="2">
        <v>105.0</v>
      </c>
      <c r="E519" s="2">
        <v>7.3</v>
      </c>
      <c r="F519" s="2" t="s">
        <v>17</v>
      </c>
      <c r="H519" s="6"/>
      <c r="I519" s="22" t="str">
        <f t="shared" si="1"/>
        <v>NO</v>
      </c>
    </row>
    <row r="520" ht="15.75" customHeight="1">
      <c r="A520" s="2" t="s">
        <v>668</v>
      </c>
      <c r="B520" s="2" t="s">
        <v>139</v>
      </c>
      <c r="C520" s="3">
        <v>42545.0</v>
      </c>
      <c r="D520" s="2">
        <v>97.0</v>
      </c>
      <c r="E520" s="2">
        <v>7.3</v>
      </c>
      <c r="F520" s="2" t="s">
        <v>17</v>
      </c>
      <c r="H520" s="6"/>
      <c r="I520" s="22" t="str">
        <f t="shared" si="1"/>
        <v>NO</v>
      </c>
    </row>
    <row r="521" ht="15.75" customHeight="1">
      <c r="A521" s="2" t="s">
        <v>669</v>
      </c>
      <c r="B521" s="2" t="s">
        <v>7</v>
      </c>
      <c r="C521" s="3">
        <v>42146.0</v>
      </c>
      <c r="D521" s="2">
        <v>83.0</v>
      </c>
      <c r="E521" s="2">
        <v>7.3</v>
      </c>
      <c r="F521" s="2" t="s">
        <v>17</v>
      </c>
      <c r="H521" s="6"/>
      <c r="I521" s="22" t="str">
        <f t="shared" si="1"/>
        <v>NO</v>
      </c>
    </row>
    <row r="522" ht="15.75" customHeight="1">
      <c r="A522" s="2" t="s">
        <v>670</v>
      </c>
      <c r="B522" s="2" t="s">
        <v>7</v>
      </c>
      <c r="C522" s="3">
        <v>43698.0</v>
      </c>
      <c r="D522" s="2">
        <v>110.0</v>
      </c>
      <c r="E522" s="2">
        <v>7.4</v>
      </c>
      <c r="F522" s="2" t="s">
        <v>17</v>
      </c>
      <c r="H522" s="6"/>
      <c r="I522" s="22" t="str">
        <f t="shared" si="1"/>
        <v>NO</v>
      </c>
    </row>
    <row r="523" ht="15.75" customHeight="1">
      <c r="A523" s="2" t="s">
        <v>671</v>
      </c>
      <c r="B523" s="2" t="s">
        <v>7</v>
      </c>
      <c r="C523" s="3">
        <v>43770.0</v>
      </c>
      <c r="D523" s="2">
        <v>39.0</v>
      </c>
      <c r="E523" s="2">
        <v>7.4</v>
      </c>
      <c r="F523" s="2" t="s">
        <v>17</v>
      </c>
      <c r="H523" s="6"/>
      <c r="I523" s="22" t="str">
        <f t="shared" si="1"/>
        <v>NO</v>
      </c>
    </row>
    <row r="524" ht="15.75" customHeight="1">
      <c r="A524" s="2" t="s">
        <v>672</v>
      </c>
      <c r="B524" s="2" t="s">
        <v>7</v>
      </c>
      <c r="C524" s="3">
        <v>43007.0</v>
      </c>
      <c r="D524" s="2">
        <v>40.0</v>
      </c>
      <c r="E524" s="2">
        <v>7.4</v>
      </c>
      <c r="F524" s="2" t="s">
        <v>17</v>
      </c>
      <c r="H524" s="6"/>
      <c r="I524" s="22" t="str">
        <f t="shared" si="1"/>
        <v>NO</v>
      </c>
    </row>
    <row r="525" ht="15.75" customHeight="1">
      <c r="A525" s="2" t="s">
        <v>673</v>
      </c>
      <c r="B525" s="2" t="s">
        <v>7</v>
      </c>
      <c r="C525" s="3">
        <v>43861.0</v>
      </c>
      <c r="D525" s="2">
        <v>85.0</v>
      </c>
      <c r="E525" s="2">
        <v>7.4</v>
      </c>
      <c r="F525" s="2" t="s">
        <v>17</v>
      </c>
      <c r="H525" s="6"/>
      <c r="I525" s="22" t="str">
        <f t="shared" si="1"/>
        <v>NO</v>
      </c>
    </row>
    <row r="526" ht="15.75" customHeight="1">
      <c r="A526" s="2" t="s">
        <v>674</v>
      </c>
      <c r="B526" s="2" t="s">
        <v>7</v>
      </c>
      <c r="C526" s="3">
        <v>43508.0</v>
      </c>
      <c r="D526" s="2">
        <v>26.0</v>
      </c>
      <c r="E526" s="2">
        <v>7.4</v>
      </c>
      <c r="F526" s="2" t="s">
        <v>625</v>
      </c>
      <c r="H526" s="6"/>
      <c r="I526" s="22" t="str">
        <f t="shared" si="1"/>
        <v>NO</v>
      </c>
    </row>
    <row r="527" ht="15.75" customHeight="1">
      <c r="A527" s="2" t="s">
        <v>675</v>
      </c>
      <c r="B527" s="2" t="s">
        <v>403</v>
      </c>
      <c r="C527" s="3">
        <v>44160.0</v>
      </c>
      <c r="D527" s="2">
        <v>87.0</v>
      </c>
      <c r="E527" s="2">
        <v>7.4</v>
      </c>
      <c r="F527" s="2" t="s">
        <v>17</v>
      </c>
      <c r="H527" s="6"/>
      <c r="I527" s="22" t="str">
        <f t="shared" si="1"/>
        <v>NO</v>
      </c>
    </row>
    <row r="528" ht="15.75" customHeight="1">
      <c r="A528" s="2" t="s">
        <v>676</v>
      </c>
      <c r="B528" s="2" t="s">
        <v>7</v>
      </c>
      <c r="C528" s="3">
        <v>43399.0</v>
      </c>
      <c r="D528" s="2">
        <v>97.0</v>
      </c>
      <c r="E528" s="2">
        <v>7.4</v>
      </c>
      <c r="F528" s="2" t="s">
        <v>17</v>
      </c>
      <c r="H528" s="6"/>
      <c r="I528" s="22" t="str">
        <f t="shared" si="1"/>
        <v>NO</v>
      </c>
    </row>
    <row r="529" ht="15.75" customHeight="1">
      <c r="A529" s="2" t="s">
        <v>677</v>
      </c>
      <c r="B529" s="2" t="s">
        <v>7</v>
      </c>
      <c r="C529" s="3">
        <v>43623.0</v>
      </c>
      <c r="D529" s="2">
        <v>118.0</v>
      </c>
      <c r="E529" s="2">
        <v>7.4</v>
      </c>
      <c r="F529" s="2" t="s">
        <v>17</v>
      </c>
      <c r="H529" s="6"/>
      <c r="I529" s="22" t="str">
        <f t="shared" si="1"/>
        <v>NO</v>
      </c>
    </row>
    <row r="530" ht="15.75" customHeight="1">
      <c r="A530" s="2" t="s">
        <v>678</v>
      </c>
      <c r="B530" s="2" t="s">
        <v>117</v>
      </c>
      <c r="C530" s="3">
        <v>43796.0</v>
      </c>
      <c r="D530" s="2">
        <v>23.0</v>
      </c>
      <c r="E530" s="2">
        <v>7.4</v>
      </c>
      <c r="F530" s="2" t="s">
        <v>17</v>
      </c>
      <c r="H530" s="6"/>
      <c r="I530" s="22" t="str">
        <f t="shared" si="1"/>
        <v>NO</v>
      </c>
    </row>
    <row r="531" ht="15.75" customHeight="1">
      <c r="A531" s="2" t="s">
        <v>679</v>
      </c>
      <c r="B531" s="2" t="s">
        <v>7</v>
      </c>
      <c r="C531" s="3">
        <v>44041.0</v>
      </c>
      <c r="D531" s="2">
        <v>40.0</v>
      </c>
      <c r="E531" s="2">
        <v>7.4</v>
      </c>
      <c r="F531" s="2" t="s">
        <v>17</v>
      </c>
      <c r="H531" s="6"/>
      <c r="I531" s="22" t="str">
        <f t="shared" si="1"/>
        <v>NO</v>
      </c>
    </row>
    <row r="532" ht="15.75" customHeight="1">
      <c r="A532" s="2" t="s">
        <v>680</v>
      </c>
      <c r="B532" s="2" t="s">
        <v>7</v>
      </c>
      <c r="C532" s="3">
        <v>43406.0</v>
      </c>
      <c r="D532" s="2">
        <v>98.0</v>
      </c>
      <c r="E532" s="2">
        <v>7.4</v>
      </c>
      <c r="F532" s="2" t="s">
        <v>17</v>
      </c>
      <c r="H532" s="6"/>
      <c r="I532" s="22" t="str">
        <f t="shared" si="1"/>
        <v>NO</v>
      </c>
    </row>
    <row r="533" ht="15.75" customHeight="1">
      <c r="A533" s="2" t="s">
        <v>681</v>
      </c>
      <c r="B533" s="2" t="s">
        <v>7</v>
      </c>
      <c r="C533" s="3">
        <v>42202.0</v>
      </c>
      <c r="D533" s="2">
        <v>80.0</v>
      </c>
      <c r="E533" s="2">
        <v>7.4</v>
      </c>
      <c r="F533" s="2" t="s">
        <v>17</v>
      </c>
      <c r="H533" s="6"/>
      <c r="I533" s="22" t="str">
        <f t="shared" si="1"/>
        <v>NO</v>
      </c>
    </row>
    <row r="534" ht="15.75" customHeight="1">
      <c r="A534" s="2" t="s">
        <v>682</v>
      </c>
      <c r="B534" s="2" t="s">
        <v>403</v>
      </c>
      <c r="C534" s="3">
        <v>43061.0</v>
      </c>
      <c r="D534" s="2">
        <v>108.0</v>
      </c>
      <c r="E534" s="2">
        <v>7.5</v>
      </c>
      <c r="F534" s="2" t="s">
        <v>17</v>
      </c>
      <c r="H534" s="6"/>
      <c r="I534" s="22" t="str">
        <f t="shared" si="1"/>
        <v>NO</v>
      </c>
    </row>
    <row r="535" ht="15.75" customHeight="1">
      <c r="A535" s="2" t="s">
        <v>683</v>
      </c>
      <c r="B535" s="2" t="s">
        <v>7</v>
      </c>
      <c r="C535" s="3">
        <v>44118.0</v>
      </c>
      <c r="D535" s="2">
        <v>79.0</v>
      </c>
      <c r="E535" s="2">
        <v>7.5</v>
      </c>
      <c r="F535" s="2" t="s">
        <v>34</v>
      </c>
      <c r="H535" s="6"/>
      <c r="I535" s="22" t="str">
        <f t="shared" si="1"/>
        <v>NO</v>
      </c>
    </row>
    <row r="536" ht="15.75" customHeight="1">
      <c r="A536" s="2" t="s">
        <v>684</v>
      </c>
      <c r="B536" s="2" t="s">
        <v>7</v>
      </c>
      <c r="C536" s="3">
        <v>43350.0</v>
      </c>
      <c r="D536" s="2">
        <v>74.0</v>
      </c>
      <c r="E536" s="2">
        <v>7.5</v>
      </c>
      <c r="F536" s="2" t="s">
        <v>17</v>
      </c>
      <c r="H536" s="6"/>
      <c r="I536" s="22" t="str">
        <f t="shared" si="1"/>
        <v>NO</v>
      </c>
    </row>
    <row r="537" ht="15.75" customHeight="1">
      <c r="A537" s="2" t="s">
        <v>685</v>
      </c>
      <c r="B537" s="2" t="s">
        <v>7</v>
      </c>
      <c r="C537" s="3">
        <v>44106.0</v>
      </c>
      <c r="D537" s="2">
        <v>90.0</v>
      </c>
      <c r="E537" s="2">
        <v>7.5</v>
      </c>
      <c r="F537" s="2" t="s">
        <v>17</v>
      </c>
      <c r="H537" s="6"/>
      <c r="I537" s="22" t="str">
        <f t="shared" si="1"/>
        <v>NO</v>
      </c>
    </row>
    <row r="538" ht="15.75" customHeight="1">
      <c r="A538" s="2" t="s">
        <v>686</v>
      </c>
      <c r="B538" s="2" t="s">
        <v>7</v>
      </c>
      <c r="C538" s="3">
        <v>43572.0</v>
      </c>
      <c r="D538" s="2">
        <v>137.0</v>
      </c>
      <c r="E538" s="2">
        <v>7.5</v>
      </c>
      <c r="F538" s="2" t="s">
        <v>17</v>
      </c>
      <c r="H538" s="6"/>
      <c r="I538" s="22" t="str">
        <f t="shared" si="1"/>
        <v>NO</v>
      </c>
    </row>
    <row r="539" ht="15.75" customHeight="1">
      <c r="A539" s="2" t="s">
        <v>687</v>
      </c>
      <c r="B539" s="2" t="s">
        <v>688</v>
      </c>
      <c r="C539" s="3">
        <v>43693.0</v>
      </c>
      <c r="D539" s="2">
        <v>71.0</v>
      </c>
      <c r="E539" s="2">
        <v>7.5</v>
      </c>
      <c r="F539" s="2" t="s">
        <v>17</v>
      </c>
      <c r="H539" s="6"/>
      <c r="I539" s="22" t="str">
        <f t="shared" si="1"/>
        <v>NO</v>
      </c>
    </row>
    <row r="540" ht="15.75" customHeight="1">
      <c r="A540" s="2" t="s">
        <v>689</v>
      </c>
      <c r="B540" s="2" t="s">
        <v>7</v>
      </c>
      <c r="C540" s="7">
        <v>43035.0</v>
      </c>
      <c r="D540" s="2">
        <v>98.0</v>
      </c>
      <c r="E540" s="2">
        <v>7.5</v>
      </c>
      <c r="F540" s="2" t="s">
        <v>17</v>
      </c>
      <c r="H540" s="6"/>
      <c r="I540" s="22" t="str">
        <f t="shared" si="1"/>
        <v>NO</v>
      </c>
    </row>
    <row r="541" ht="15.75" customHeight="1">
      <c r="A541" s="2" t="s">
        <v>690</v>
      </c>
      <c r="B541" s="2" t="s">
        <v>136</v>
      </c>
      <c r="C541" s="3">
        <v>43823.0</v>
      </c>
      <c r="D541" s="2">
        <v>70.0</v>
      </c>
      <c r="E541" s="2">
        <v>7.5</v>
      </c>
      <c r="F541" s="2" t="s">
        <v>17</v>
      </c>
      <c r="H541" s="6"/>
      <c r="I541" s="22" t="str">
        <f t="shared" si="1"/>
        <v>NO</v>
      </c>
    </row>
    <row r="542" ht="15.75" customHeight="1">
      <c r="A542" s="2" t="s">
        <v>691</v>
      </c>
      <c r="B542" s="2" t="s">
        <v>7</v>
      </c>
      <c r="C542" s="3">
        <v>43356.0</v>
      </c>
      <c r="D542" s="2">
        <v>99.0</v>
      </c>
      <c r="E542" s="2">
        <v>7.5</v>
      </c>
      <c r="F542" s="2" t="s">
        <v>17</v>
      </c>
      <c r="H542" s="6"/>
      <c r="I542" s="22" t="str">
        <f t="shared" si="1"/>
        <v>NO</v>
      </c>
    </row>
    <row r="543" ht="15.75" customHeight="1">
      <c r="A543" s="2" t="s">
        <v>692</v>
      </c>
      <c r="B543" s="2" t="s">
        <v>7</v>
      </c>
      <c r="C543" s="7">
        <v>42629.0</v>
      </c>
      <c r="D543" s="2">
        <v>40.0</v>
      </c>
      <c r="E543" s="2">
        <v>7.5</v>
      </c>
      <c r="F543" s="2" t="s">
        <v>17</v>
      </c>
      <c r="H543" s="6"/>
      <c r="I543" s="22" t="str">
        <f t="shared" si="1"/>
        <v>NO</v>
      </c>
    </row>
    <row r="544" ht="15.75" customHeight="1">
      <c r="A544" s="2" t="s">
        <v>693</v>
      </c>
      <c r="B544" s="2" t="s">
        <v>7</v>
      </c>
      <c r="C544" s="3">
        <v>44006.0</v>
      </c>
      <c r="D544" s="2">
        <v>104.0</v>
      </c>
      <c r="E544" s="2">
        <v>7.6</v>
      </c>
      <c r="F544" s="2" t="s">
        <v>17</v>
      </c>
      <c r="H544" s="6"/>
      <c r="I544" s="22" t="str">
        <f t="shared" si="1"/>
        <v>NO</v>
      </c>
    </row>
    <row r="545" ht="15.75" customHeight="1">
      <c r="A545" s="2" t="s">
        <v>694</v>
      </c>
      <c r="B545" s="2" t="s">
        <v>695</v>
      </c>
      <c r="C545" s="3">
        <v>44147.0</v>
      </c>
      <c r="D545" s="2">
        <v>149.0</v>
      </c>
      <c r="E545" s="2">
        <v>7.6</v>
      </c>
      <c r="F545" s="2" t="s">
        <v>20</v>
      </c>
      <c r="H545" s="6"/>
      <c r="I545" s="22" t="str">
        <f t="shared" si="1"/>
        <v>NO</v>
      </c>
    </row>
    <row r="546" ht="15.75" customHeight="1">
      <c r="A546" s="2" t="s">
        <v>696</v>
      </c>
      <c r="B546" s="2" t="s">
        <v>7</v>
      </c>
      <c r="C546" s="3">
        <v>43364.0</v>
      </c>
      <c r="D546" s="2">
        <v>124.0</v>
      </c>
      <c r="E546" s="2">
        <v>7.6</v>
      </c>
      <c r="F546" s="2" t="s">
        <v>17</v>
      </c>
      <c r="H546" s="6"/>
      <c r="I546" s="22" t="str">
        <f t="shared" si="1"/>
        <v>NO</v>
      </c>
    </row>
    <row r="547" ht="15.75" customHeight="1">
      <c r="A547" s="2" t="s">
        <v>697</v>
      </c>
      <c r="B547" s="2" t="s">
        <v>7</v>
      </c>
      <c r="C547" s="3">
        <v>43628.0</v>
      </c>
      <c r="D547" s="2">
        <v>144.0</v>
      </c>
      <c r="E547" s="2">
        <v>7.6</v>
      </c>
      <c r="F547" s="2" t="s">
        <v>17</v>
      </c>
      <c r="H547" s="6"/>
      <c r="I547" s="22" t="str">
        <f t="shared" si="1"/>
        <v>NO</v>
      </c>
    </row>
    <row r="548" ht="15.75" customHeight="1">
      <c r="A548" s="2" t="s">
        <v>698</v>
      </c>
      <c r="B548" s="2" t="s">
        <v>7</v>
      </c>
      <c r="C548" s="3">
        <v>43756.0</v>
      </c>
      <c r="D548" s="2">
        <v>85.0</v>
      </c>
      <c r="E548" s="2">
        <v>7.6</v>
      </c>
      <c r="F548" s="2" t="s">
        <v>17</v>
      </c>
      <c r="H548" s="6"/>
      <c r="I548" s="22" t="str">
        <f t="shared" si="1"/>
        <v>NO</v>
      </c>
    </row>
    <row r="549" ht="15.75" customHeight="1">
      <c r="A549" s="2" t="s">
        <v>699</v>
      </c>
      <c r="B549" s="2" t="s">
        <v>7</v>
      </c>
      <c r="C549" s="3">
        <v>43308.0</v>
      </c>
      <c r="D549" s="2">
        <v>100.0</v>
      </c>
      <c r="E549" s="2">
        <v>7.6</v>
      </c>
      <c r="F549" s="2" t="s">
        <v>17</v>
      </c>
      <c r="H549" s="6"/>
      <c r="I549" s="22" t="str">
        <f t="shared" si="1"/>
        <v>NO</v>
      </c>
    </row>
    <row r="550" ht="15.75" customHeight="1">
      <c r="A550" s="2" t="s">
        <v>700</v>
      </c>
      <c r="B550" s="2" t="s">
        <v>7</v>
      </c>
      <c r="C550" s="3">
        <v>44083.0</v>
      </c>
      <c r="D550" s="2">
        <v>94.0</v>
      </c>
      <c r="E550" s="2">
        <v>7.6</v>
      </c>
      <c r="F550" s="2" t="s">
        <v>17</v>
      </c>
      <c r="H550" s="6"/>
      <c r="I550" s="22" t="str">
        <f t="shared" si="1"/>
        <v>NO</v>
      </c>
    </row>
    <row r="551" ht="15.75" customHeight="1">
      <c r="A551" s="2" t="s">
        <v>701</v>
      </c>
      <c r="B551" s="2" t="s">
        <v>33</v>
      </c>
      <c r="C551" s="3">
        <v>43819.0</v>
      </c>
      <c r="D551" s="2">
        <v>125.0</v>
      </c>
      <c r="E551" s="2">
        <v>7.6</v>
      </c>
      <c r="F551" s="2" t="s">
        <v>17</v>
      </c>
      <c r="H551" s="6"/>
      <c r="I551" s="22" t="str">
        <f t="shared" si="1"/>
        <v>NO</v>
      </c>
    </row>
    <row r="552" ht="15.75" customHeight="1">
      <c r="A552" s="2" t="s">
        <v>702</v>
      </c>
      <c r="B552" s="2" t="s">
        <v>7</v>
      </c>
      <c r="C552" s="3">
        <v>42181.0</v>
      </c>
      <c r="D552" s="2">
        <v>84.0</v>
      </c>
      <c r="E552" s="2">
        <v>7.6</v>
      </c>
      <c r="F552" s="2" t="s">
        <v>17</v>
      </c>
      <c r="H552" s="6"/>
      <c r="I552" s="22" t="str">
        <f t="shared" si="1"/>
        <v>NO</v>
      </c>
    </row>
    <row r="553" ht="15.75" customHeight="1">
      <c r="A553" s="2" t="s">
        <v>703</v>
      </c>
      <c r="B553" s="2" t="s">
        <v>33</v>
      </c>
      <c r="C553" s="3">
        <v>43882.0</v>
      </c>
      <c r="D553" s="2">
        <v>117.0</v>
      </c>
      <c r="E553" s="2">
        <v>7.6</v>
      </c>
      <c r="F553" s="2" t="s">
        <v>20</v>
      </c>
      <c r="H553" s="6"/>
      <c r="I553" s="22" t="str">
        <f t="shared" si="1"/>
        <v>NO</v>
      </c>
    </row>
    <row r="554" ht="15.75" customHeight="1">
      <c r="A554" s="2" t="s">
        <v>704</v>
      </c>
      <c r="B554" s="2" t="s">
        <v>705</v>
      </c>
      <c r="C554" s="3">
        <v>43643.0</v>
      </c>
      <c r="D554" s="2">
        <v>15.0</v>
      </c>
      <c r="E554" s="2">
        <v>7.7</v>
      </c>
      <c r="F554" s="2" t="s">
        <v>17</v>
      </c>
      <c r="H554" s="6"/>
      <c r="I554" s="22" t="str">
        <f t="shared" si="1"/>
        <v>NO</v>
      </c>
    </row>
    <row r="555" ht="15.75" customHeight="1">
      <c r="A555" s="2" t="s">
        <v>706</v>
      </c>
      <c r="B555" s="2" t="s">
        <v>447</v>
      </c>
      <c r="C555" s="3">
        <v>42293.0</v>
      </c>
      <c r="D555" s="2">
        <v>136.0</v>
      </c>
      <c r="E555" s="2">
        <v>7.7</v>
      </c>
      <c r="F555" s="2" t="s">
        <v>707</v>
      </c>
      <c r="H555" s="6"/>
      <c r="I555" s="22" t="str">
        <f t="shared" si="1"/>
        <v>NO</v>
      </c>
    </row>
    <row r="556" ht="15.75" customHeight="1">
      <c r="A556" s="2" t="s">
        <v>708</v>
      </c>
      <c r="B556" s="2" t="s">
        <v>7</v>
      </c>
      <c r="C556" s="3">
        <v>43574.0</v>
      </c>
      <c r="D556" s="2">
        <v>76.0</v>
      </c>
      <c r="E556" s="2">
        <v>7.7</v>
      </c>
      <c r="F556" s="2" t="s">
        <v>17</v>
      </c>
      <c r="H556" s="6"/>
      <c r="I556" s="22" t="str">
        <f t="shared" si="1"/>
        <v>NO</v>
      </c>
    </row>
    <row r="557" ht="15.75" customHeight="1">
      <c r="A557" s="2" t="s">
        <v>709</v>
      </c>
      <c r="B557" s="2" t="s">
        <v>7</v>
      </c>
      <c r="C557" s="3">
        <v>43915.0</v>
      </c>
      <c r="D557" s="2">
        <v>108.0</v>
      </c>
      <c r="E557" s="2">
        <v>7.7</v>
      </c>
      <c r="F557" s="2" t="s">
        <v>17</v>
      </c>
      <c r="H557" s="6"/>
      <c r="I557" s="22" t="str">
        <f t="shared" si="1"/>
        <v>NO</v>
      </c>
    </row>
    <row r="558" ht="15.75" customHeight="1">
      <c r="A558" s="2" t="s">
        <v>710</v>
      </c>
      <c r="B558" s="2" t="s">
        <v>7</v>
      </c>
      <c r="C558" s="3">
        <v>43056.0</v>
      </c>
      <c r="D558" s="2">
        <v>94.0</v>
      </c>
      <c r="E558" s="2">
        <v>7.7</v>
      </c>
      <c r="F558" s="2" t="s">
        <v>17</v>
      </c>
      <c r="H558" s="6"/>
      <c r="I558" s="22" t="str">
        <f t="shared" si="1"/>
        <v>NO</v>
      </c>
    </row>
    <row r="559" ht="15.75" customHeight="1">
      <c r="A559" s="2" t="s">
        <v>711</v>
      </c>
      <c r="B559" s="2" t="s">
        <v>403</v>
      </c>
      <c r="C559" s="3">
        <v>42655.0</v>
      </c>
      <c r="D559" s="2">
        <v>90.0</v>
      </c>
      <c r="E559" s="2">
        <v>7.7</v>
      </c>
      <c r="F559" s="2" t="s">
        <v>17</v>
      </c>
      <c r="H559" s="6"/>
      <c r="I559" s="22" t="str">
        <f t="shared" si="1"/>
        <v>NO</v>
      </c>
    </row>
    <row r="560" ht="15.75" customHeight="1">
      <c r="A560" s="2" t="s">
        <v>712</v>
      </c>
      <c r="B560" s="2" t="s">
        <v>641</v>
      </c>
      <c r="C560" s="3">
        <v>43872.0</v>
      </c>
      <c r="D560" s="2">
        <v>72.0</v>
      </c>
      <c r="E560" s="2">
        <v>7.7</v>
      </c>
      <c r="F560" s="2" t="s">
        <v>11</v>
      </c>
      <c r="H560" s="6"/>
      <c r="I560" s="22" t="str">
        <f t="shared" si="1"/>
        <v>NO</v>
      </c>
    </row>
    <row r="561" ht="15.75" customHeight="1">
      <c r="A561" s="2" t="s">
        <v>713</v>
      </c>
      <c r="B561" s="2" t="s">
        <v>33</v>
      </c>
      <c r="C561" s="3">
        <v>43448.0</v>
      </c>
      <c r="D561" s="2">
        <v>135.0</v>
      </c>
      <c r="E561" s="2">
        <v>7.7</v>
      </c>
      <c r="F561" s="2" t="s">
        <v>11</v>
      </c>
      <c r="H561" s="6"/>
      <c r="I561" s="22" t="str">
        <f t="shared" si="1"/>
        <v>NO</v>
      </c>
    </row>
    <row r="562" ht="15.75" customHeight="1">
      <c r="A562" s="2" t="s">
        <v>714</v>
      </c>
      <c r="B562" s="2" t="s">
        <v>443</v>
      </c>
      <c r="C562" s="3">
        <v>44155.0</v>
      </c>
      <c r="D562" s="2">
        <v>12.0</v>
      </c>
      <c r="E562" s="2">
        <v>7.8</v>
      </c>
      <c r="F562" s="2" t="s">
        <v>17</v>
      </c>
      <c r="H562" s="6"/>
      <c r="I562" s="22" t="str">
        <f t="shared" si="1"/>
        <v>NO</v>
      </c>
    </row>
    <row r="563" ht="15.75" customHeight="1">
      <c r="A563" s="2" t="s">
        <v>715</v>
      </c>
      <c r="B563" s="2" t="s">
        <v>183</v>
      </c>
      <c r="C563" s="3">
        <v>43796.0</v>
      </c>
      <c r="D563" s="2">
        <v>209.0</v>
      </c>
      <c r="E563" s="2">
        <v>7.8</v>
      </c>
      <c r="F563" s="2" t="s">
        <v>17</v>
      </c>
      <c r="H563" s="6"/>
      <c r="I563" s="22" t="str">
        <f t="shared" si="1"/>
        <v>NO</v>
      </c>
    </row>
    <row r="564" ht="15.75" customHeight="1">
      <c r="A564" s="2" t="s">
        <v>716</v>
      </c>
      <c r="B564" s="2" t="s">
        <v>33</v>
      </c>
      <c r="C564" s="3">
        <v>44120.0</v>
      </c>
      <c r="D564" s="2">
        <v>130.0</v>
      </c>
      <c r="E564" s="2">
        <v>7.8</v>
      </c>
      <c r="F564" s="2" t="s">
        <v>17</v>
      </c>
      <c r="H564" s="6"/>
      <c r="I564" s="22" t="str">
        <f t="shared" si="1"/>
        <v>NO</v>
      </c>
    </row>
    <row r="565" ht="15.75" customHeight="1">
      <c r="A565" s="2" t="s">
        <v>717</v>
      </c>
      <c r="B565" s="2" t="s">
        <v>7</v>
      </c>
      <c r="C565" s="3">
        <v>43950.0</v>
      </c>
      <c r="D565" s="2">
        <v>82.0</v>
      </c>
      <c r="E565" s="2">
        <v>7.9</v>
      </c>
      <c r="F565" s="2" t="s">
        <v>17</v>
      </c>
      <c r="H565" s="6"/>
      <c r="I565" s="22" t="str">
        <f t="shared" si="1"/>
        <v>NO</v>
      </c>
    </row>
    <row r="566" ht="15.75" customHeight="1">
      <c r="A566" s="2" t="s">
        <v>718</v>
      </c>
      <c r="B566" s="2" t="s">
        <v>7</v>
      </c>
      <c r="C566" s="3">
        <v>42951.0</v>
      </c>
      <c r="D566" s="2">
        <v>120.0</v>
      </c>
      <c r="E566" s="2">
        <v>7.9</v>
      </c>
      <c r="F566" s="2" t="s">
        <v>17</v>
      </c>
      <c r="H566" s="6"/>
      <c r="I566" s="22" t="str">
        <f t="shared" si="1"/>
        <v>NO</v>
      </c>
    </row>
    <row r="567" ht="15.75" customHeight="1">
      <c r="A567" s="2" t="s">
        <v>719</v>
      </c>
      <c r="B567" s="2" t="s">
        <v>33</v>
      </c>
      <c r="C567" s="3">
        <v>43805.0</v>
      </c>
      <c r="D567" s="2">
        <v>136.0</v>
      </c>
      <c r="E567" s="2">
        <v>7.9</v>
      </c>
      <c r="F567" s="2" t="s">
        <v>17</v>
      </c>
      <c r="H567" s="6"/>
      <c r="I567" s="22" t="str">
        <f t="shared" si="1"/>
        <v>NO</v>
      </c>
    </row>
    <row r="568" ht="15.75" customHeight="1">
      <c r="A568" s="2" t="s">
        <v>720</v>
      </c>
      <c r="B568" s="2" t="s">
        <v>7</v>
      </c>
      <c r="C568" s="3">
        <v>42678.0</v>
      </c>
      <c r="D568" s="2">
        <v>112.0</v>
      </c>
      <c r="E568" s="2">
        <v>7.9</v>
      </c>
      <c r="F568" s="2" t="s">
        <v>17</v>
      </c>
      <c r="H568" s="6"/>
      <c r="I568" s="22" t="str">
        <f t="shared" si="1"/>
        <v>NO</v>
      </c>
    </row>
    <row r="569" ht="15.75" customHeight="1">
      <c r="A569" s="2" t="s">
        <v>721</v>
      </c>
      <c r="B569" s="2" t="s">
        <v>7</v>
      </c>
      <c r="C569" s="3">
        <v>43455.0</v>
      </c>
      <c r="D569" s="2">
        <v>105.0</v>
      </c>
      <c r="E569" s="2">
        <v>8.0</v>
      </c>
      <c r="F569" s="2" t="s">
        <v>17</v>
      </c>
      <c r="H569" s="6"/>
      <c r="I569" s="22" t="str">
        <f t="shared" si="1"/>
        <v>YES</v>
      </c>
    </row>
    <row r="570" ht="15.75" customHeight="1">
      <c r="A570" s="2" t="s">
        <v>722</v>
      </c>
      <c r="B570" s="2" t="s">
        <v>7</v>
      </c>
      <c r="C570" s="3">
        <v>42930.0</v>
      </c>
      <c r="D570" s="2">
        <v>89.0</v>
      </c>
      <c r="E570" s="2">
        <v>8.1</v>
      </c>
      <c r="F570" s="2" t="s">
        <v>17</v>
      </c>
      <c r="H570" s="6"/>
      <c r="I570" s="22" t="str">
        <f t="shared" si="1"/>
        <v>YES</v>
      </c>
    </row>
    <row r="571" ht="15.75" customHeight="1">
      <c r="A571" s="2" t="s">
        <v>723</v>
      </c>
      <c r="B571" s="2" t="s">
        <v>7</v>
      </c>
      <c r="C571" s="3">
        <v>44081.0</v>
      </c>
      <c r="D571" s="2">
        <v>85.0</v>
      </c>
      <c r="E571" s="2">
        <v>8.1</v>
      </c>
      <c r="F571" s="2" t="s">
        <v>17</v>
      </c>
      <c r="H571" s="6"/>
      <c r="I571" s="22" t="str">
        <f t="shared" si="1"/>
        <v>YES</v>
      </c>
    </row>
    <row r="572" ht="15.75" customHeight="1">
      <c r="A572" s="2" t="s">
        <v>724</v>
      </c>
      <c r="B572" s="2" t="s">
        <v>7</v>
      </c>
      <c r="C572" s="3">
        <v>44069.0</v>
      </c>
      <c r="D572" s="2">
        <v>106.0</v>
      </c>
      <c r="E572" s="2">
        <v>8.1</v>
      </c>
      <c r="F572" s="2" t="s">
        <v>17</v>
      </c>
      <c r="H572" s="6"/>
      <c r="I572" s="22" t="str">
        <f t="shared" si="1"/>
        <v>YES</v>
      </c>
    </row>
    <row r="573" ht="15.75" customHeight="1">
      <c r="A573" s="2" t="s">
        <v>725</v>
      </c>
      <c r="B573" s="2" t="s">
        <v>7</v>
      </c>
      <c r="C573" s="3">
        <v>42650.0</v>
      </c>
      <c r="D573" s="2">
        <v>100.0</v>
      </c>
      <c r="E573" s="2">
        <v>8.2</v>
      </c>
      <c r="F573" s="2" t="s">
        <v>17</v>
      </c>
      <c r="H573" s="6"/>
      <c r="I573" s="22" t="str">
        <f t="shared" si="1"/>
        <v>YES</v>
      </c>
    </row>
    <row r="574" ht="15.75" customHeight="1">
      <c r="A574" s="2" t="s">
        <v>726</v>
      </c>
      <c r="B574" s="2" t="s">
        <v>7</v>
      </c>
      <c r="C574" s="3">
        <v>44001.0</v>
      </c>
      <c r="D574" s="2">
        <v>107.0</v>
      </c>
      <c r="E574" s="2">
        <v>8.2</v>
      </c>
      <c r="F574" s="2" t="s">
        <v>17</v>
      </c>
      <c r="H574" s="6"/>
      <c r="I574" s="22" t="str">
        <f t="shared" si="1"/>
        <v>YES</v>
      </c>
    </row>
    <row r="575" ht="15.75" customHeight="1">
      <c r="A575" s="2" t="s">
        <v>727</v>
      </c>
      <c r="B575" s="2" t="s">
        <v>728</v>
      </c>
      <c r="C575" s="3">
        <v>43784.0</v>
      </c>
      <c r="D575" s="2">
        <v>97.0</v>
      </c>
      <c r="E575" s="2">
        <v>8.2</v>
      </c>
      <c r="F575" s="2" t="s">
        <v>17</v>
      </c>
      <c r="H575" s="6"/>
      <c r="I575" s="22" t="str">
        <f t="shared" si="1"/>
        <v>NO</v>
      </c>
    </row>
    <row r="576" ht="15.75" customHeight="1">
      <c r="A576" s="2" t="s">
        <v>729</v>
      </c>
      <c r="B576" s="2" t="s">
        <v>7</v>
      </c>
      <c r="C576" s="3">
        <v>44279.0</v>
      </c>
      <c r="D576" s="2">
        <v>89.0</v>
      </c>
      <c r="E576" s="2">
        <v>8.2</v>
      </c>
      <c r="F576" s="2" t="s">
        <v>17</v>
      </c>
      <c r="H576" s="6"/>
      <c r="I576" s="22" t="str">
        <f t="shared" si="1"/>
        <v>YES</v>
      </c>
    </row>
    <row r="577" ht="15.75" customHeight="1">
      <c r="A577" s="2" t="s">
        <v>730</v>
      </c>
      <c r="B577" s="2" t="s">
        <v>7</v>
      </c>
      <c r="C577" s="3">
        <v>44118.0</v>
      </c>
      <c r="D577" s="2">
        <v>109.0</v>
      </c>
      <c r="E577" s="2">
        <v>8.2</v>
      </c>
      <c r="F577" s="2" t="s">
        <v>11</v>
      </c>
      <c r="H577" s="6"/>
      <c r="I577" s="22" t="str">
        <f t="shared" si="1"/>
        <v>YES</v>
      </c>
    </row>
    <row r="578" ht="15.75" customHeight="1">
      <c r="A578" s="2" t="s">
        <v>731</v>
      </c>
      <c r="B578" s="2" t="s">
        <v>7</v>
      </c>
      <c r="C578" s="3">
        <v>43063.0</v>
      </c>
      <c r="D578" s="2">
        <v>114.0</v>
      </c>
      <c r="E578" s="2">
        <v>8.3</v>
      </c>
      <c r="F578" s="2" t="s">
        <v>17</v>
      </c>
      <c r="H578" s="6"/>
      <c r="I578" s="22" t="str">
        <f t="shared" si="1"/>
        <v>YES</v>
      </c>
    </row>
    <row r="579" ht="15.75" customHeight="1">
      <c r="A579" s="2" t="s">
        <v>732</v>
      </c>
      <c r="B579" s="2" t="s">
        <v>7</v>
      </c>
      <c r="C579" s="3">
        <v>43761.0</v>
      </c>
      <c r="D579" s="2">
        <v>51.0</v>
      </c>
      <c r="E579" s="2">
        <v>8.3</v>
      </c>
      <c r="F579" s="2" t="s">
        <v>17</v>
      </c>
      <c r="H579" s="6"/>
      <c r="I579" s="22" t="str">
        <f t="shared" si="1"/>
        <v>YES</v>
      </c>
    </row>
    <row r="580" ht="15.75" customHeight="1">
      <c r="A580" s="2" t="s">
        <v>733</v>
      </c>
      <c r="B580" s="2" t="s">
        <v>403</v>
      </c>
      <c r="C580" s="3">
        <v>43971.0</v>
      </c>
      <c r="D580" s="2">
        <v>85.0</v>
      </c>
      <c r="E580" s="2">
        <v>8.4</v>
      </c>
      <c r="F580" s="2" t="s">
        <v>17</v>
      </c>
      <c r="H580" s="6"/>
      <c r="I580" s="22" t="str">
        <f t="shared" si="1"/>
        <v>NO</v>
      </c>
    </row>
    <row r="581" ht="15.75" customHeight="1">
      <c r="A581" s="2" t="s">
        <v>734</v>
      </c>
      <c r="B581" s="2" t="s">
        <v>403</v>
      </c>
      <c r="C581" s="3">
        <v>43465.0</v>
      </c>
      <c r="D581" s="2">
        <v>125.0</v>
      </c>
      <c r="E581" s="2">
        <v>8.4</v>
      </c>
      <c r="F581" s="2" t="s">
        <v>17</v>
      </c>
      <c r="H581" s="6"/>
      <c r="I581" s="22" t="str">
        <f t="shared" si="1"/>
        <v>NO</v>
      </c>
    </row>
    <row r="582" ht="15.75" customHeight="1">
      <c r="A582" s="2" t="s">
        <v>735</v>
      </c>
      <c r="B582" s="2" t="s">
        <v>7</v>
      </c>
      <c r="C582" s="3">
        <v>42286.0</v>
      </c>
      <c r="D582" s="2">
        <v>91.0</v>
      </c>
      <c r="E582" s="2">
        <v>8.4</v>
      </c>
      <c r="F582" s="2" t="s">
        <v>736</v>
      </c>
      <c r="H582" s="6"/>
      <c r="I582" s="22" t="str">
        <f t="shared" si="1"/>
        <v>YES</v>
      </c>
    </row>
    <row r="583" ht="15.75" customHeight="1">
      <c r="A583" s="2" t="s">
        <v>737</v>
      </c>
      <c r="B583" s="2" t="s">
        <v>264</v>
      </c>
      <c r="C583" s="3">
        <v>43450.0</v>
      </c>
      <c r="D583" s="2">
        <v>153.0</v>
      </c>
      <c r="E583" s="2">
        <v>8.5</v>
      </c>
      <c r="F583" s="2" t="s">
        <v>17</v>
      </c>
      <c r="H583" s="6"/>
      <c r="I583" s="22" t="str">
        <f t="shared" si="1"/>
        <v>NO</v>
      </c>
    </row>
    <row r="584" ht="15.75" customHeight="1">
      <c r="A584" s="2" t="s">
        <v>738</v>
      </c>
      <c r="B584" s="2" t="s">
        <v>7</v>
      </c>
      <c r="C584" s="3">
        <v>44173.0</v>
      </c>
      <c r="D584" s="2">
        <v>89.0</v>
      </c>
      <c r="E584" s="2">
        <v>8.6</v>
      </c>
      <c r="F584" s="2" t="s">
        <v>69</v>
      </c>
      <c r="H584" s="6"/>
      <c r="I584" s="22" t="str">
        <f t="shared" si="1"/>
        <v>YES</v>
      </c>
    </row>
    <row r="585" ht="15.75" customHeight="1">
      <c r="A585" s="2" t="s">
        <v>739</v>
      </c>
      <c r="B585" s="2" t="s">
        <v>7</v>
      </c>
      <c r="C585" s="3">
        <v>44108.0</v>
      </c>
      <c r="D585" s="2">
        <v>83.0</v>
      </c>
      <c r="E585" s="2">
        <v>9.0</v>
      </c>
      <c r="F585" s="2" t="s">
        <v>17</v>
      </c>
      <c r="H585" s="6"/>
      <c r="I585" s="22" t="str">
        <f t="shared" si="1"/>
        <v>YES</v>
      </c>
    </row>
    <row r="586" ht="15.75" customHeight="1">
      <c r="I586" s="22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5"/>
    <col customWidth="1" min="2" max="2" width="25.63"/>
    <col customWidth="1" min="3" max="3" width="25.5"/>
    <col customWidth="1" min="4" max="5" width="12.63"/>
    <col customWidth="1" min="6" max="6" width="21.63"/>
    <col customWidth="1" min="9" max="9" width="15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9" t="s">
        <v>767</v>
      </c>
      <c r="J1" s="9" t="s">
        <v>768</v>
      </c>
      <c r="K1" s="26" t="s">
        <v>769</v>
      </c>
      <c r="M1" s="27" t="s">
        <v>768</v>
      </c>
      <c r="N1" s="27" t="s">
        <v>769</v>
      </c>
    </row>
    <row r="2" ht="15.75" customHeight="1">
      <c r="A2" s="2" t="s">
        <v>6</v>
      </c>
      <c r="B2" s="2" t="s">
        <v>7</v>
      </c>
      <c r="C2" s="3">
        <v>43682.0</v>
      </c>
      <c r="D2" s="2">
        <v>58.0</v>
      </c>
      <c r="E2" s="2">
        <v>2.5</v>
      </c>
      <c r="F2" s="2" t="s">
        <v>8</v>
      </c>
      <c r="H2" s="21"/>
      <c r="I2" s="22">
        <f t="shared" ref="I2:I585" si="1">YEAR(C2)</f>
        <v>2019</v>
      </c>
      <c r="J2" s="22">
        <f>IFERROR(__xludf.DUMMYFUNCTION("UNIQUE(I2:I585)"),2019.0)</f>
        <v>2019</v>
      </c>
      <c r="K2" s="21">
        <f t="shared" ref="K2:K9" si="2">COUNTIF(I2:I585,J2)</f>
        <v>125</v>
      </c>
      <c r="L2" s="21"/>
      <c r="M2" s="28">
        <v>2014.0</v>
      </c>
      <c r="N2" s="29">
        <v>1.0</v>
      </c>
    </row>
    <row r="3" ht="15.75" customHeight="1">
      <c r="A3" s="2" t="s">
        <v>9</v>
      </c>
      <c r="B3" s="2" t="s">
        <v>10</v>
      </c>
      <c r="C3" s="3">
        <v>44064.0</v>
      </c>
      <c r="D3" s="2">
        <v>81.0</v>
      </c>
      <c r="E3" s="2">
        <v>2.6</v>
      </c>
      <c r="F3" s="2" t="s">
        <v>11</v>
      </c>
      <c r="H3" s="23"/>
      <c r="I3" s="22">
        <f t="shared" si="1"/>
        <v>2020</v>
      </c>
      <c r="J3" s="22">
        <f>IFERROR(__xludf.DUMMYFUNCTION("""COMPUTED_VALUE"""),2020.0)</f>
        <v>2020</v>
      </c>
      <c r="K3" s="21">
        <f t="shared" si="2"/>
        <v>183</v>
      </c>
      <c r="L3" s="23"/>
      <c r="M3" s="28">
        <v>2015.0</v>
      </c>
      <c r="N3" s="29">
        <v>9.0</v>
      </c>
    </row>
    <row r="4" ht="15.75" customHeight="1">
      <c r="A4" s="2" t="s">
        <v>12</v>
      </c>
      <c r="B4" s="2" t="s">
        <v>13</v>
      </c>
      <c r="C4" s="3">
        <v>43825.0</v>
      </c>
      <c r="D4" s="2">
        <v>79.0</v>
      </c>
      <c r="E4" s="2">
        <v>2.6</v>
      </c>
      <c r="F4" s="2" t="s">
        <v>14</v>
      </c>
      <c r="H4" s="6"/>
      <c r="I4" s="22">
        <f t="shared" si="1"/>
        <v>2019</v>
      </c>
      <c r="J4" s="28">
        <f>IFERROR(__xludf.DUMMYFUNCTION("""COMPUTED_VALUE"""),2018.0)</f>
        <v>2018</v>
      </c>
      <c r="K4" s="21">
        <f t="shared" si="2"/>
        <v>99</v>
      </c>
      <c r="M4" s="28">
        <v>2016.0</v>
      </c>
      <c r="N4" s="29">
        <v>30.0</v>
      </c>
    </row>
    <row r="5" ht="15.75" customHeight="1">
      <c r="A5" s="2" t="s">
        <v>15</v>
      </c>
      <c r="B5" s="2" t="s">
        <v>16</v>
      </c>
      <c r="C5" s="3">
        <v>43119.0</v>
      </c>
      <c r="D5" s="2">
        <v>94.0</v>
      </c>
      <c r="E5" s="2">
        <v>3.2</v>
      </c>
      <c r="F5" s="2" t="s">
        <v>17</v>
      </c>
      <c r="H5" s="6"/>
      <c r="I5" s="22">
        <f t="shared" si="1"/>
        <v>2018</v>
      </c>
      <c r="J5" s="28">
        <f>IFERROR(__xludf.DUMMYFUNCTION("""COMPUTED_VALUE"""),2021.0)</f>
        <v>2021</v>
      </c>
      <c r="K5" s="21">
        <f t="shared" si="2"/>
        <v>71</v>
      </c>
      <c r="M5" s="28">
        <v>2017.0</v>
      </c>
      <c r="N5" s="29">
        <v>66.0</v>
      </c>
    </row>
    <row r="6" ht="15.75" customHeight="1">
      <c r="A6" s="2" t="s">
        <v>18</v>
      </c>
      <c r="B6" s="2" t="s">
        <v>19</v>
      </c>
      <c r="C6" s="3">
        <v>44134.0</v>
      </c>
      <c r="D6" s="2">
        <v>90.0</v>
      </c>
      <c r="E6" s="2">
        <v>3.4</v>
      </c>
      <c r="F6" s="2" t="s">
        <v>20</v>
      </c>
      <c r="H6" s="6"/>
      <c r="I6" s="22">
        <f t="shared" si="1"/>
        <v>2020</v>
      </c>
      <c r="J6" s="28">
        <f>IFERROR(__xludf.DUMMYFUNCTION("""COMPUTED_VALUE"""),2016.0)</f>
        <v>2016</v>
      </c>
      <c r="K6" s="21">
        <f t="shared" si="2"/>
        <v>30</v>
      </c>
      <c r="M6" s="28">
        <v>2018.0</v>
      </c>
      <c r="N6" s="29">
        <v>99.0</v>
      </c>
    </row>
    <row r="7" ht="15.75" customHeight="1">
      <c r="A7" s="2" t="s">
        <v>21</v>
      </c>
      <c r="B7" s="2" t="s">
        <v>22</v>
      </c>
      <c r="C7" s="3">
        <v>43770.0</v>
      </c>
      <c r="D7" s="2">
        <v>147.0</v>
      </c>
      <c r="E7" s="2">
        <v>3.5</v>
      </c>
      <c r="F7" s="2" t="s">
        <v>20</v>
      </c>
      <c r="H7" s="6"/>
      <c r="I7" s="22">
        <f t="shared" si="1"/>
        <v>2019</v>
      </c>
      <c r="J7" s="28">
        <f>IFERROR(__xludf.DUMMYFUNCTION("""COMPUTED_VALUE"""),2017.0)</f>
        <v>2017</v>
      </c>
      <c r="K7" s="21">
        <f t="shared" si="2"/>
        <v>66</v>
      </c>
      <c r="M7" s="22">
        <v>2019.0</v>
      </c>
      <c r="N7" s="29">
        <v>125.0</v>
      </c>
    </row>
    <row r="8" ht="15.75" customHeight="1">
      <c r="A8" s="2" t="s">
        <v>23</v>
      </c>
      <c r="B8" s="2" t="s">
        <v>24</v>
      </c>
      <c r="C8" s="3">
        <v>44169.0</v>
      </c>
      <c r="D8" s="2">
        <v>112.0</v>
      </c>
      <c r="E8" s="2">
        <v>3.7</v>
      </c>
      <c r="F8" s="2" t="s">
        <v>25</v>
      </c>
      <c r="H8" s="6"/>
      <c r="I8" s="22">
        <f t="shared" si="1"/>
        <v>2020</v>
      </c>
      <c r="J8" s="28">
        <f>IFERROR(__xludf.DUMMYFUNCTION("""COMPUTED_VALUE"""),2015.0)</f>
        <v>2015</v>
      </c>
      <c r="K8" s="21">
        <f t="shared" si="2"/>
        <v>9</v>
      </c>
      <c r="M8" s="22">
        <v>2020.0</v>
      </c>
      <c r="N8" s="29">
        <v>183.0</v>
      </c>
    </row>
    <row r="9" ht="15.75" customHeight="1">
      <c r="A9" s="2" t="s">
        <v>26</v>
      </c>
      <c r="B9" s="2" t="s">
        <v>27</v>
      </c>
      <c r="C9" s="3">
        <v>43987.0</v>
      </c>
      <c r="D9" s="2">
        <v>149.0</v>
      </c>
      <c r="E9" s="2">
        <v>3.7</v>
      </c>
      <c r="F9" s="2" t="s">
        <v>17</v>
      </c>
      <c r="H9" s="6"/>
      <c r="I9" s="22">
        <f t="shared" si="1"/>
        <v>2020</v>
      </c>
      <c r="J9" s="28">
        <f>IFERROR(__xludf.DUMMYFUNCTION("""COMPUTED_VALUE"""),2014.0)</f>
        <v>2014</v>
      </c>
      <c r="K9" s="21">
        <f t="shared" si="2"/>
        <v>1</v>
      </c>
      <c r="M9" s="28">
        <v>2021.0</v>
      </c>
      <c r="N9" s="29">
        <v>71.0</v>
      </c>
    </row>
    <row r="10" ht="15.75" customHeight="1">
      <c r="A10" s="2" t="s">
        <v>28</v>
      </c>
      <c r="B10" s="2" t="s">
        <v>29</v>
      </c>
      <c r="C10" s="3">
        <v>43182.0</v>
      </c>
      <c r="D10" s="2">
        <v>73.0</v>
      </c>
      <c r="E10" s="2">
        <v>3.9</v>
      </c>
      <c r="F10" s="2" t="s">
        <v>17</v>
      </c>
      <c r="H10" s="6"/>
      <c r="I10" s="22">
        <f t="shared" si="1"/>
        <v>2018</v>
      </c>
    </row>
    <row r="11" ht="15.75" customHeight="1">
      <c r="A11" s="2" t="s">
        <v>30</v>
      </c>
      <c r="B11" s="2" t="s">
        <v>24</v>
      </c>
      <c r="C11" s="3">
        <v>44334.0</v>
      </c>
      <c r="D11" s="2">
        <v>139.0</v>
      </c>
      <c r="E11" s="2">
        <v>4.1</v>
      </c>
      <c r="F11" s="2" t="s">
        <v>20</v>
      </c>
      <c r="H11" s="6"/>
      <c r="I11" s="22">
        <f t="shared" si="1"/>
        <v>2021</v>
      </c>
    </row>
    <row r="12" ht="15.75" customHeight="1">
      <c r="A12" s="2" t="s">
        <v>31</v>
      </c>
      <c r="B12" s="2" t="s">
        <v>7</v>
      </c>
      <c r="C12" s="3">
        <v>44308.0</v>
      </c>
      <c r="D12" s="2">
        <v>58.0</v>
      </c>
      <c r="E12" s="2">
        <v>4.1</v>
      </c>
      <c r="F12" s="2" t="s">
        <v>17</v>
      </c>
      <c r="H12" s="6"/>
      <c r="I12" s="22">
        <f t="shared" si="1"/>
        <v>2021</v>
      </c>
    </row>
    <row r="13" ht="15.75" customHeight="1">
      <c r="A13" s="2" t="s">
        <v>32</v>
      </c>
      <c r="B13" s="2" t="s">
        <v>33</v>
      </c>
      <c r="C13" s="3">
        <v>44162.0</v>
      </c>
      <c r="D13" s="2">
        <v>112.0</v>
      </c>
      <c r="E13" s="2">
        <v>4.1</v>
      </c>
      <c r="F13" s="2" t="s">
        <v>34</v>
      </c>
      <c r="H13" s="6"/>
      <c r="I13" s="22">
        <f t="shared" si="1"/>
        <v>2020</v>
      </c>
    </row>
    <row r="14" ht="15.75" customHeight="1">
      <c r="A14" s="2" t="s">
        <v>35</v>
      </c>
      <c r="B14" s="2" t="s">
        <v>36</v>
      </c>
      <c r="C14" s="3">
        <v>44092.0</v>
      </c>
      <c r="D14" s="2">
        <v>97.0</v>
      </c>
      <c r="E14" s="2">
        <v>4.1</v>
      </c>
      <c r="F14" s="2" t="s">
        <v>37</v>
      </c>
      <c r="H14" s="6"/>
      <c r="I14" s="22">
        <f t="shared" si="1"/>
        <v>2020</v>
      </c>
    </row>
    <row r="15" ht="15.75" customHeight="1">
      <c r="A15" s="2" t="s">
        <v>38</v>
      </c>
      <c r="B15" s="2" t="s">
        <v>39</v>
      </c>
      <c r="C15" s="3">
        <v>44105.0</v>
      </c>
      <c r="D15" s="2">
        <v>101.0</v>
      </c>
      <c r="E15" s="2">
        <v>4.2</v>
      </c>
      <c r="F15" s="2" t="s">
        <v>40</v>
      </c>
      <c r="H15" s="6"/>
      <c r="I15" s="22">
        <f t="shared" si="1"/>
        <v>2020</v>
      </c>
    </row>
    <row r="16" ht="15.75" customHeight="1">
      <c r="A16" s="2" t="s">
        <v>41</v>
      </c>
      <c r="B16" s="2" t="s">
        <v>10</v>
      </c>
      <c r="C16" s="3">
        <v>42696.0</v>
      </c>
      <c r="D16" s="2">
        <v>90.0</v>
      </c>
      <c r="E16" s="2">
        <v>4.2</v>
      </c>
      <c r="F16" s="2" t="s">
        <v>17</v>
      </c>
      <c r="H16" s="6"/>
      <c r="I16" s="22">
        <f t="shared" si="1"/>
        <v>2016</v>
      </c>
    </row>
    <row r="17" ht="15.75" customHeight="1">
      <c r="A17" s="2" t="s">
        <v>42</v>
      </c>
      <c r="B17" s="2" t="s">
        <v>7</v>
      </c>
      <c r="C17" s="3">
        <v>43818.0</v>
      </c>
      <c r="D17" s="2">
        <v>25.0</v>
      </c>
      <c r="E17" s="2">
        <v>4.3</v>
      </c>
      <c r="F17" s="2" t="s">
        <v>11</v>
      </c>
      <c r="H17" s="6"/>
      <c r="I17" s="22">
        <f t="shared" si="1"/>
        <v>2019</v>
      </c>
    </row>
    <row r="18" ht="15.75" customHeight="1">
      <c r="A18" s="2" t="s">
        <v>43</v>
      </c>
      <c r="B18" s="2" t="s">
        <v>44</v>
      </c>
      <c r="C18" s="3">
        <v>43831.0</v>
      </c>
      <c r="D18" s="2">
        <v>144.0</v>
      </c>
      <c r="E18" s="2">
        <v>4.3</v>
      </c>
      <c r="F18" s="2" t="s">
        <v>20</v>
      </c>
      <c r="H18" s="6"/>
      <c r="I18" s="22">
        <f t="shared" si="1"/>
        <v>2020</v>
      </c>
    </row>
    <row r="19" ht="15.75" customHeight="1">
      <c r="A19" s="2" t="s">
        <v>45</v>
      </c>
      <c r="B19" s="2" t="s">
        <v>46</v>
      </c>
      <c r="C19" s="3">
        <v>43882.0</v>
      </c>
      <c r="D19" s="2">
        <v>115.0</v>
      </c>
      <c r="E19" s="2">
        <v>4.3</v>
      </c>
      <c r="F19" s="2" t="s">
        <v>17</v>
      </c>
      <c r="H19" s="6"/>
      <c r="I19" s="22">
        <f t="shared" si="1"/>
        <v>2020</v>
      </c>
    </row>
    <row r="20" ht="15.75" customHeight="1">
      <c r="A20" s="2" t="s">
        <v>47</v>
      </c>
      <c r="B20" s="2" t="s">
        <v>24</v>
      </c>
      <c r="C20" s="3">
        <v>44197.0</v>
      </c>
      <c r="D20" s="2">
        <v>102.0</v>
      </c>
      <c r="E20" s="2">
        <v>4.3</v>
      </c>
      <c r="F20" s="2" t="s">
        <v>34</v>
      </c>
      <c r="H20" s="6"/>
      <c r="I20" s="22">
        <f t="shared" si="1"/>
        <v>2021</v>
      </c>
    </row>
    <row r="21" ht="15.75" customHeight="1">
      <c r="A21" s="2" t="s">
        <v>48</v>
      </c>
      <c r="B21" s="2" t="s">
        <v>16</v>
      </c>
      <c r="C21" s="3">
        <v>42972.0</v>
      </c>
      <c r="D21" s="2">
        <v>100.0</v>
      </c>
      <c r="E21" s="2">
        <v>4.4</v>
      </c>
      <c r="F21" s="2" t="s">
        <v>17</v>
      </c>
      <c r="H21" s="6"/>
      <c r="I21" s="22">
        <f t="shared" si="1"/>
        <v>2017</v>
      </c>
    </row>
    <row r="22" ht="15.75" customHeight="1">
      <c r="A22" s="2" t="s">
        <v>49</v>
      </c>
      <c r="B22" s="2" t="s">
        <v>7</v>
      </c>
      <c r="C22" s="3">
        <v>43721.0</v>
      </c>
      <c r="D22" s="2">
        <v>64.0</v>
      </c>
      <c r="E22" s="2">
        <v>4.4</v>
      </c>
      <c r="F22" s="2" t="s">
        <v>17</v>
      </c>
      <c r="H22" s="6"/>
      <c r="I22" s="22">
        <f t="shared" si="1"/>
        <v>2019</v>
      </c>
    </row>
    <row r="23" ht="15.75" customHeight="1">
      <c r="A23" s="2" t="s">
        <v>50</v>
      </c>
      <c r="B23" s="2" t="s">
        <v>10</v>
      </c>
      <c r="C23" s="3">
        <v>43664.0</v>
      </c>
      <c r="D23" s="2">
        <v>97.0</v>
      </c>
      <c r="E23" s="2">
        <v>4.4</v>
      </c>
      <c r="F23" s="2" t="s">
        <v>17</v>
      </c>
      <c r="H23" s="6"/>
      <c r="I23" s="22">
        <f t="shared" si="1"/>
        <v>2019</v>
      </c>
    </row>
    <row r="24" ht="15.75" customHeight="1">
      <c r="A24" s="2" t="s">
        <v>51</v>
      </c>
      <c r="B24" s="2" t="s">
        <v>24</v>
      </c>
      <c r="C24" s="3">
        <v>43693.0</v>
      </c>
      <c r="D24" s="2">
        <v>99.0</v>
      </c>
      <c r="E24" s="2">
        <v>4.4</v>
      </c>
      <c r="F24" s="2" t="s">
        <v>17</v>
      </c>
      <c r="H24" s="6"/>
      <c r="I24" s="22">
        <f t="shared" si="1"/>
        <v>2019</v>
      </c>
    </row>
    <row r="25" ht="15.75" customHeight="1">
      <c r="A25" s="2" t="s">
        <v>52</v>
      </c>
      <c r="B25" s="2" t="s">
        <v>10</v>
      </c>
      <c r="C25" s="3">
        <v>44253.0</v>
      </c>
      <c r="D25" s="2">
        <v>120.0</v>
      </c>
      <c r="E25" s="2">
        <v>4.4</v>
      </c>
      <c r="F25" s="2" t="s">
        <v>20</v>
      </c>
      <c r="H25" s="6"/>
      <c r="I25" s="22">
        <f t="shared" si="1"/>
        <v>2021</v>
      </c>
    </row>
    <row r="26" ht="15.75" customHeight="1">
      <c r="A26" s="2" t="s">
        <v>53</v>
      </c>
      <c r="B26" s="2" t="s">
        <v>54</v>
      </c>
      <c r="C26" s="3">
        <v>44295.0</v>
      </c>
      <c r="D26" s="2">
        <v>105.0</v>
      </c>
      <c r="E26" s="2">
        <v>4.4</v>
      </c>
      <c r="F26" s="2" t="s">
        <v>17</v>
      </c>
      <c r="H26" s="6"/>
      <c r="I26" s="22">
        <f t="shared" si="1"/>
        <v>2021</v>
      </c>
    </row>
    <row r="27" ht="15.75" customHeight="1">
      <c r="A27" s="2" t="s">
        <v>55</v>
      </c>
      <c r="B27" s="2" t="s">
        <v>10</v>
      </c>
      <c r="C27" s="3">
        <v>44028.0</v>
      </c>
      <c r="D27" s="2">
        <v>89.0</v>
      </c>
      <c r="E27" s="2">
        <v>4.5</v>
      </c>
      <c r="F27" s="2" t="s">
        <v>17</v>
      </c>
      <c r="H27" s="6"/>
      <c r="I27" s="22">
        <f t="shared" si="1"/>
        <v>2020</v>
      </c>
    </row>
    <row r="28" ht="15.75" customHeight="1">
      <c r="A28" s="2" t="s">
        <v>56</v>
      </c>
      <c r="B28" s="2" t="s">
        <v>36</v>
      </c>
      <c r="C28" s="3">
        <v>44288.0</v>
      </c>
      <c r="D28" s="2">
        <v>97.0</v>
      </c>
      <c r="E28" s="2">
        <v>4.5</v>
      </c>
      <c r="F28" s="2" t="s">
        <v>57</v>
      </c>
      <c r="H28" s="6"/>
      <c r="I28" s="22">
        <f t="shared" si="1"/>
        <v>2021</v>
      </c>
    </row>
    <row r="29" ht="15.75" customHeight="1">
      <c r="A29" s="2" t="s">
        <v>58</v>
      </c>
      <c r="B29" s="2" t="s">
        <v>24</v>
      </c>
      <c r="C29" s="3">
        <v>44043.0</v>
      </c>
      <c r="D29" s="2">
        <v>107.0</v>
      </c>
      <c r="E29" s="2">
        <v>4.5</v>
      </c>
      <c r="F29" s="2" t="s">
        <v>17</v>
      </c>
      <c r="H29" s="6"/>
      <c r="I29" s="22">
        <f t="shared" si="1"/>
        <v>2020</v>
      </c>
    </row>
    <row r="30" ht="15.75" customHeight="1">
      <c r="A30" s="2" t="s">
        <v>59</v>
      </c>
      <c r="B30" s="2" t="s">
        <v>24</v>
      </c>
      <c r="C30" s="3">
        <v>44237.0</v>
      </c>
      <c r="D30" s="2">
        <v>99.0</v>
      </c>
      <c r="E30" s="2">
        <v>4.5</v>
      </c>
      <c r="F30" s="2" t="s">
        <v>60</v>
      </c>
      <c r="H30" s="6"/>
      <c r="I30" s="22">
        <f t="shared" si="1"/>
        <v>2021</v>
      </c>
    </row>
    <row r="31" ht="15.75" customHeight="1">
      <c r="A31" s="2" t="s">
        <v>61</v>
      </c>
      <c r="B31" s="2" t="s">
        <v>24</v>
      </c>
      <c r="C31" s="3">
        <v>43441.0</v>
      </c>
      <c r="D31" s="2">
        <v>95.0</v>
      </c>
      <c r="E31" s="2">
        <v>4.6</v>
      </c>
      <c r="F31" s="2" t="s">
        <v>14</v>
      </c>
      <c r="H31" s="6"/>
      <c r="I31" s="22">
        <f t="shared" si="1"/>
        <v>2018</v>
      </c>
    </row>
    <row r="32" ht="15.75" customHeight="1">
      <c r="A32" s="2" t="s">
        <v>62</v>
      </c>
      <c r="B32" s="2" t="s">
        <v>7</v>
      </c>
      <c r="C32" s="3">
        <v>43609.0</v>
      </c>
      <c r="D32" s="2">
        <v>37.0</v>
      </c>
      <c r="E32" s="2">
        <v>4.6</v>
      </c>
      <c r="F32" s="2" t="s">
        <v>63</v>
      </c>
      <c r="H32" s="6"/>
      <c r="I32" s="22">
        <f t="shared" si="1"/>
        <v>2019</v>
      </c>
    </row>
    <row r="33" ht="15.75" customHeight="1">
      <c r="A33" s="2" t="s">
        <v>64</v>
      </c>
      <c r="B33" s="2" t="s">
        <v>65</v>
      </c>
      <c r="C33" s="3">
        <v>42671.0</v>
      </c>
      <c r="D33" s="2">
        <v>89.0</v>
      </c>
      <c r="E33" s="2">
        <v>4.6</v>
      </c>
      <c r="F33" s="2" t="s">
        <v>17</v>
      </c>
      <c r="H33" s="6"/>
      <c r="I33" s="22">
        <f t="shared" si="1"/>
        <v>2016</v>
      </c>
    </row>
    <row r="34" ht="15.75" customHeight="1">
      <c r="A34" s="2" t="s">
        <v>66</v>
      </c>
      <c r="B34" s="2" t="s">
        <v>67</v>
      </c>
      <c r="C34" s="3">
        <v>43518.0</v>
      </c>
      <c r="D34" s="2">
        <v>83.0</v>
      </c>
      <c r="E34" s="2">
        <v>4.6</v>
      </c>
      <c r="F34" s="2" t="s">
        <v>60</v>
      </c>
      <c r="H34" s="6"/>
      <c r="I34" s="22">
        <f t="shared" si="1"/>
        <v>2019</v>
      </c>
    </row>
    <row r="35" ht="15.75" customHeight="1">
      <c r="A35" s="2" t="s">
        <v>68</v>
      </c>
      <c r="B35" s="2" t="s">
        <v>24</v>
      </c>
      <c r="C35" s="3">
        <v>43802.0</v>
      </c>
      <c r="D35" s="2">
        <v>46.0</v>
      </c>
      <c r="E35" s="2">
        <v>4.6</v>
      </c>
      <c r="F35" s="2" t="s">
        <v>69</v>
      </c>
      <c r="H35" s="6"/>
      <c r="I35" s="22">
        <f t="shared" si="1"/>
        <v>2019</v>
      </c>
    </row>
    <row r="36" ht="15.75" customHeight="1">
      <c r="A36" s="2" t="s">
        <v>70</v>
      </c>
      <c r="B36" s="2" t="s">
        <v>65</v>
      </c>
      <c r="C36" s="3">
        <v>43763.0</v>
      </c>
      <c r="D36" s="2">
        <v>85.0</v>
      </c>
      <c r="E36" s="2">
        <v>4.6</v>
      </c>
      <c r="F36" s="2" t="s">
        <v>17</v>
      </c>
      <c r="H36" s="6"/>
      <c r="I36" s="22">
        <f t="shared" si="1"/>
        <v>2019</v>
      </c>
    </row>
    <row r="37" ht="15.75" customHeight="1">
      <c r="A37" s="2" t="s">
        <v>71</v>
      </c>
      <c r="B37" s="2" t="s">
        <v>24</v>
      </c>
      <c r="C37" s="3">
        <v>44027.0</v>
      </c>
      <c r="D37" s="2">
        <v>88.0</v>
      </c>
      <c r="E37" s="2">
        <v>4.6</v>
      </c>
      <c r="F37" s="2" t="s">
        <v>14</v>
      </c>
      <c r="H37" s="6"/>
      <c r="I37" s="22">
        <f t="shared" si="1"/>
        <v>2020</v>
      </c>
    </row>
    <row r="38" ht="15.75" customHeight="1">
      <c r="A38" s="2" t="s">
        <v>72</v>
      </c>
      <c r="B38" s="2" t="s">
        <v>7</v>
      </c>
      <c r="C38" s="3">
        <v>44026.0</v>
      </c>
      <c r="D38" s="2">
        <v>86.0</v>
      </c>
      <c r="E38" s="2">
        <v>4.6</v>
      </c>
      <c r="F38" s="2" t="s">
        <v>60</v>
      </c>
      <c r="H38" s="6"/>
      <c r="I38" s="22">
        <f t="shared" si="1"/>
        <v>2020</v>
      </c>
    </row>
    <row r="39" ht="15.75" customHeight="1">
      <c r="A39" s="2" t="s">
        <v>73</v>
      </c>
      <c r="B39" s="2" t="s">
        <v>33</v>
      </c>
      <c r="C39" s="3">
        <v>44165.0</v>
      </c>
      <c r="D39" s="2">
        <v>105.0</v>
      </c>
      <c r="E39" s="2">
        <v>4.7</v>
      </c>
      <c r="F39" s="2" t="s">
        <v>74</v>
      </c>
      <c r="H39" s="6"/>
      <c r="I39" s="22">
        <f t="shared" si="1"/>
        <v>2020</v>
      </c>
    </row>
    <row r="40" ht="15.75" customHeight="1">
      <c r="A40" s="2" t="s">
        <v>75</v>
      </c>
      <c r="B40" s="2" t="s">
        <v>13</v>
      </c>
      <c r="C40" s="3">
        <v>43483.0</v>
      </c>
      <c r="D40" s="2">
        <v>95.0</v>
      </c>
      <c r="E40" s="2">
        <v>4.7</v>
      </c>
      <c r="F40" s="2" t="s">
        <v>17</v>
      </c>
      <c r="H40" s="6"/>
      <c r="I40" s="22">
        <f t="shared" si="1"/>
        <v>2019</v>
      </c>
    </row>
    <row r="41" ht="15.75" customHeight="1">
      <c r="A41" s="2" t="s">
        <v>76</v>
      </c>
      <c r="B41" s="2" t="s">
        <v>22</v>
      </c>
      <c r="C41" s="3">
        <v>44260.0</v>
      </c>
      <c r="D41" s="2">
        <v>80.0</v>
      </c>
      <c r="E41" s="2">
        <v>4.7</v>
      </c>
      <c r="F41" s="2" t="s">
        <v>60</v>
      </c>
      <c r="H41" s="6"/>
      <c r="I41" s="22">
        <f t="shared" si="1"/>
        <v>2021</v>
      </c>
    </row>
    <row r="42" ht="15.75" customHeight="1">
      <c r="A42" s="2" t="s">
        <v>77</v>
      </c>
      <c r="B42" s="2" t="s">
        <v>78</v>
      </c>
      <c r="C42" s="3">
        <v>43923.0</v>
      </c>
      <c r="D42" s="2">
        <v>4.0</v>
      </c>
      <c r="E42" s="2">
        <v>4.7</v>
      </c>
      <c r="F42" s="2" t="s">
        <v>17</v>
      </c>
      <c r="H42" s="6"/>
      <c r="I42" s="22">
        <f t="shared" si="1"/>
        <v>2020</v>
      </c>
    </row>
    <row r="43" ht="15.75" customHeight="1">
      <c r="A43" s="2" t="s">
        <v>79</v>
      </c>
      <c r="B43" s="2" t="s">
        <v>33</v>
      </c>
      <c r="C43" s="3">
        <v>44106.0</v>
      </c>
      <c r="D43" s="2">
        <v>93.0</v>
      </c>
      <c r="E43" s="2">
        <v>4.7</v>
      </c>
      <c r="F43" s="2" t="s">
        <v>14</v>
      </c>
      <c r="H43" s="6"/>
      <c r="I43" s="22">
        <f t="shared" si="1"/>
        <v>2020</v>
      </c>
    </row>
    <row r="44" ht="15.75" customHeight="1">
      <c r="A44" s="2" t="s">
        <v>80</v>
      </c>
      <c r="B44" s="2" t="s">
        <v>81</v>
      </c>
      <c r="C44" s="3">
        <v>44190.0</v>
      </c>
      <c r="D44" s="2">
        <v>100.0</v>
      </c>
      <c r="E44" s="2">
        <v>4.7</v>
      </c>
      <c r="F44" s="2" t="s">
        <v>17</v>
      </c>
      <c r="H44" s="6"/>
      <c r="I44" s="22">
        <f t="shared" si="1"/>
        <v>2020</v>
      </c>
    </row>
    <row r="45" ht="15.75" customHeight="1">
      <c r="A45" s="2" t="s">
        <v>82</v>
      </c>
      <c r="B45" s="2" t="s">
        <v>10</v>
      </c>
      <c r="C45" s="3">
        <v>44169.0</v>
      </c>
      <c r="D45" s="2">
        <v>106.0</v>
      </c>
      <c r="E45" s="2">
        <v>4.8</v>
      </c>
      <c r="F45" s="2" t="s">
        <v>83</v>
      </c>
      <c r="H45" s="6"/>
      <c r="I45" s="22">
        <f t="shared" si="1"/>
        <v>2020</v>
      </c>
    </row>
    <row r="46" ht="15.75" customHeight="1">
      <c r="A46" s="2" t="s">
        <v>84</v>
      </c>
      <c r="B46" s="2" t="s">
        <v>85</v>
      </c>
      <c r="C46" s="3">
        <v>42741.0</v>
      </c>
      <c r="D46" s="2">
        <v>97.0</v>
      </c>
      <c r="E46" s="2">
        <v>4.8</v>
      </c>
      <c r="F46" s="2" t="s">
        <v>17</v>
      </c>
      <c r="H46" s="6"/>
      <c r="I46" s="22">
        <f t="shared" si="1"/>
        <v>2017</v>
      </c>
    </row>
    <row r="47" ht="15.75" customHeight="1">
      <c r="A47" s="2" t="s">
        <v>86</v>
      </c>
      <c r="B47" s="2" t="s">
        <v>10</v>
      </c>
      <c r="C47" s="3">
        <v>43952.0</v>
      </c>
      <c r="D47" s="2">
        <v>106.0</v>
      </c>
      <c r="E47" s="2">
        <v>4.8</v>
      </c>
      <c r="F47" s="2" t="s">
        <v>20</v>
      </c>
      <c r="H47" s="6"/>
      <c r="I47" s="22">
        <f t="shared" si="1"/>
        <v>2020</v>
      </c>
    </row>
    <row r="48" ht="15.75" customHeight="1">
      <c r="A48" s="2" t="s">
        <v>87</v>
      </c>
      <c r="B48" s="2" t="s">
        <v>65</v>
      </c>
      <c r="C48" s="3">
        <v>44132.0</v>
      </c>
      <c r="D48" s="2">
        <v>103.0</v>
      </c>
      <c r="E48" s="2">
        <v>4.8</v>
      </c>
      <c r="F48" s="2" t="s">
        <v>88</v>
      </c>
      <c r="H48" s="6"/>
      <c r="I48" s="22">
        <f t="shared" si="1"/>
        <v>2020</v>
      </c>
    </row>
    <row r="49" ht="15.75" customHeight="1">
      <c r="A49" s="2" t="s">
        <v>89</v>
      </c>
      <c r="B49" s="2" t="s">
        <v>24</v>
      </c>
      <c r="C49" s="3">
        <v>42755.0</v>
      </c>
      <c r="D49" s="2">
        <v>80.0</v>
      </c>
      <c r="E49" s="2">
        <v>4.8</v>
      </c>
      <c r="F49" s="2" t="s">
        <v>17</v>
      </c>
      <c r="H49" s="6"/>
      <c r="I49" s="22">
        <f t="shared" si="1"/>
        <v>2017</v>
      </c>
    </row>
    <row r="50" ht="15.75" customHeight="1">
      <c r="A50" s="2" t="s">
        <v>90</v>
      </c>
      <c r="B50" s="2" t="s">
        <v>24</v>
      </c>
      <c r="C50" s="3">
        <v>43931.0</v>
      </c>
      <c r="D50" s="2">
        <v>101.0</v>
      </c>
      <c r="E50" s="2">
        <v>4.8</v>
      </c>
      <c r="F50" s="2" t="s">
        <v>17</v>
      </c>
      <c r="H50" s="6"/>
      <c r="I50" s="22">
        <f t="shared" si="1"/>
        <v>2020</v>
      </c>
    </row>
    <row r="51" ht="15.75" customHeight="1">
      <c r="A51" s="2" t="s">
        <v>91</v>
      </c>
      <c r="B51" s="2" t="s">
        <v>92</v>
      </c>
      <c r="C51" s="3">
        <v>42349.0</v>
      </c>
      <c r="D51" s="2">
        <v>119.0</v>
      </c>
      <c r="E51" s="2">
        <v>4.8</v>
      </c>
      <c r="F51" s="2" t="s">
        <v>17</v>
      </c>
      <c r="H51" s="6"/>
      <c r="I51" s="22">
        <f t="shared" si="1"/>
        <v>2015</v>
      </c>
    </row>
    <row r="52" ht="15.75" customHeight="1">
      <c r="A52" s="2" t="s">
        <v>93</v>
      </c>
      <c r="B52" s="2" t="s">
        <v>22</v>
      </c>
      <c r="C52" s="3">
        <v>43938.0</v>
      </c>
      <c r="D52" s="2">
        <v>80.0</v>
      </c>
      <c r="E52" s="2">
        <v>4.9</v>
      </c>
      <c r="F52" s="2" t="s">
        <v>60</v>
      </c>
      <c r="H52" s="6"/>
      <c r="I52" s="22">
        <f t="shared" si="1"/>
        <v>2020</v>
      </c>
    </row>
    <row r="53" ht="15.75" customHeight="1">
      <c r="A53" s="2" t="s">
        <v>94</v>
      </c>
      <c r="B53" s="2" t="s">
        <v>95</v>
      </c>
      <c r="C53" s="3">
        <v>44057.0</v>
      </c>
      <c r="D53" s="2">
        <v>89.0</v>
      </c>
      <c r="E53" s="2">
        <v>4.9</v>
      </c>
      <c r="F53" s="2" t="s">
        <v>17</v>
      </c>
      <c r="H53" s="6"/>
      <c r="I53" s="22">
        <f t="shared" si="1"/>
        <v>2020</v>
      </c>
    </row>
    <row r="54" ht="15.75" customHeight="1">
      <c r="A54" s="2" t="s">
        <v>96</v>
      </c>
      <c r="B54" s="2" t="s">
        <v>97</v>
      </c>
      <c r="C54" s="3">
        <v>43797.0</v>
      </c>
      <c r="D54" s="2">
        <v>94.0</v>
      </c>
      <c r="E54" s="2">
        <v>4.9</v>
      </c>
      <c r="F54" s="2" t="s">
        <v>17</v>
      </c>
      <c r="H54" s="6"/>
      <c r="I54" s="22">
        <f t="shared" si="1"/>
        <v>2019</v>
      </c>
    </row>
    <row r="55" ht="15.75" customHeight="1">
      <c r="A55" s="2" t="s">
        <v>98</v>
      </c>
      <c r="B55" s="2" t="s">
        <v>33</v>
      </c>
      <c r="C55" s="3">
        <v>44134.0</v>
      </c>
      <c r="D55" s="2">
        <v>93.0</v>
      </c>
      <c r="E55" s="2">
        <v>4.9</v>
      </c>
      <c r="F55" s="2" t="s">
        <v>11</v>
      </c>
      <c r="H55" s="6"/>
      <c r="I55" s="22">
        <f t="shared" si="1"/>
        <v>2020</v>
      </c>
    </row>
    <row r="56" ht="15.75" customHeight="1">
      <c r="A56" s="2" t="s">
        <v>99</v>
      </c>
      <c r="B56" s="2" t="s">
        <v>24</v>
      </c>
      <c r="C56" s="3">
        <v>43853.0</v>
      </c>
      <c r="D56" s="2">
        <v>96.0</v>
      </c>
      <c r="E56" s="2">
        <v>5.0</v>
      </c>
      <c r="F56" s="2" t="s">
        <v>69</v>
      </c>
      <c r="H56" s="6"/>
      <c r="I56" s="22">
        <f t="shared" si="1"/>
        <v>2020</v>
      </c>
    </row>
    <row r="57" ht="15.75" customHeight="1">
      <c r="A57" s="2" t="s">
        <v>100</v>
      </c>
      <c r="B57" s="2" t="s">
        <v>101</v>
      </c>
      <c r="C57" s="3">
        <v>43294.0</v>
      </c>
      <c r="D57" s="2">
        <v>113.0</v>
      </c>
      <c r="E57" s="2">
        <v>5.0</v>
      </c>
      <c r="F57" s="2" t="s">
        <v>17</v>
      </c>
      <c r="H57" s="6"/>
      <c r="I57" s="22">
        <f t="shared" si="1"/>
        <v>2018</v>
      </c>
    </row>
    <row r="58" ht="15.75" customHeight="1">
      <c r="A58" s="2" t="s">
        <v>102</v>
      </c>
      <c r="B58" s="2" t="s">
        <v>33</v>
      </c>
      <c r="C58" s="3">
        <v>44119.0</v>
      </c>
      <c r="D58" s="2">
        <v>86.0</v>
      </c>
      <c r="E58" s="2">
        <v>5.0</v>
      </c>
      <c r="F58" s="2" t="s">
        <v>37</v>
      </c>
      <c r="H58" s="6"/>
      <c r="I58" s="22">
        <f t="shared" si="1"/>
        <v>2020</v>
      </c>
    </row>
    <row r="59" ht="15.75" customHeight="1">
      <c r="A59" s="2" t="s">
        <v>103</v>
      </c>
      <c r="B59" s="2" t="s">
        <v>10</v>
      </c>
      <c r="C59" s="3">
        <v>42566.0</v>
      </c>
      <c r="D59" s="2">
        <v>100.0</v>
      </c>
      <c r="E59" s="2">
        <v>5.0</v>
      </c>
      <c r="F59" s="2" t="s">
        <v>17</v>
      </c>
      <c r="H59" s="6"/>
      <c r="I59" s="22">
        <f t="shared" si="1"/>
        <v>2016</v>
      </c>
    </row>
    <row r="60" ht="15.75" customHeight="1">
      <c r="A60" s="2" t="s">
        <v>104</v>
      </c>
      <c r="B60" s="2" t="s">
        <v>36</v>
      </c>
      <c r="C60" s="3">
        <v>44238.0</v>
      </c>
      <c r="D60" s="2">
        <v>102.0</v>
      </c>
      <c r="E60" s="2">
        <v>5.0</v>
      </c>
      <c r="F60" s="2" t="s">
        <v>88</v>
      </c>
      <c r="H60" s="6"/>
      <c r="I60" s="22">
        <f t="shared" si="1"/>
        <v>2021</v>
      </c>
    </row>
    <row r="61" ht="15.75" customHeight="1">
      <c r="A61" s="2" t="s">
        <v>105</v>
      </c>
      <c r="B61" s="2" t="s">
        <v>65</v>
      </c>
      <c r="C61" s="3">
        <v>44126.0</v>
      </c>
      <c r="D61" s="2">
        <v>86.0</v>
      </c>
      <c r="E61" s="2">
        <v>5.1</v>
      </c>
      <c r="F61" s="2" t="s">
        <v>106</v>
      </c>
      <c r="H61" s="6"/>
      <c r="I61" s="22">
        <f t="shared" si="1"/>
        <v>2020</v>
      </c>
    </row>
    <row r="62" ht="15.75" customHeight="1">
      <c r="A62" s="2" t="s">
        <v>107</v>
      </c>
      <c r="B62" s="2" t="s">
        <v>10</v>
      </c>
      <c r="C62" s="3">
        <v>42748.0</v>
      </c>
      <c r="D62" s="2">
        <v>104.0</v>
      </c>
      <c r="E62" s="2">
        <v>5.1</v>
      </c>
      <c r="F62" s="2" t="s">
        <v>17</v>
      </c>
      <c r="H62" s="6"/>
      <c r="I62" s="22">
        <f t="shared" si="1"/>
        <v>2017</v>
      </c>
    </row>
    <row r="63" ht="15.75" customHeight="1">
      <c r="A63" s="2" t="s">
        <v>108</v>
      </c>
      <c r="B63" s="2" t="s">
        <v>39</v>
      </c>
      <c r="C63" s="3">
        <v>43924.0</v>
      </c>
      <c r="D63" s="2">
        <v>88.0</v>
      </c>
      <c r="E63" s="2">
        <v>5.1</v>
      </c>
      <c r="F63" s="2" t="s">
        <v>17</v>
      </c>
      <c r="H63" s="6"/>
      <c r="I63" s="22">
        <f t="shared" si="1"/>
        <v>2020</v>
      </c>
    </row>
    <row r="64" ht="15.75" customHeight="1">
      <c r="A64" s="2" t="s">
        <v>109</v>
      </c>
      <c r="B64" s="2" t="s">
        <v>110</v>
      </c>
      <c r="C64" s="3">
        <v>43210.0</v>
      </c>
      <c r="D64" s="2">
        <v>97.0</v>
      </c>
      <c r="E64" s="2">
        <v>5.1</v>
      </c>
      <c r="F64" s="2" t="s">
        <v>17</v>
      </c>
      <c r="H64" s="6"/>
      <c r="I64" s="22">
        <f t="shared" si="1"/>
        <v>2018</v>
      </c>
    </row>
    <row r="65" ht="15.75" customHeight="1">
      <c r="A65" s="2" t="s">
        <v>111</v>
      </c>
      <c r="B65" s="2" t="s">
        <v>112</v>
      </c>
      <c r="C65" s="3">
        <v>44252.0</v>
      </c>
      <c r="D65" s="2">
        <v>105.0</v>
      </c>
      <c r="E65" s="2">
        <v>5.1</v>
      </c>
      <c r="F65" s="2" t="s">
        <v>37</v>
      </c>
      <c r="H65" s="6"/>
      <c r="I65" s="22">
        <f t="shared" si="1"/>
        <v>2021</v>
      </c>
    </row>
    <row r="66" ht="15.75" customHeight="1">
      <c r="A66" s="2" t="s">
        <v>113</v>
      </c>
      <c r="B66" s="2" t="s">
        <v>114</v>
      </c>
      <c r="C66" s="3">
        <v>44035.0</v>
      </c>
      <c r="D66" s="2">
        <v>90.0</v>
      </c>
      <c r="E66" s="2">
        <v>5.1</v>
      </c>
      <c r="F66" s="2" t="s">
        <v>17</v>
      </c>
      <c r="H66" s="6"/>
      <c r="I66" s="22">
        <f t="shared" si="1"/>
        <v>2020</v>
      </c>
    </row>
    <row r="67" ht="15.75" customHeight="1">
      <c r="A67" s="2" t="s">
        <v>115</v>
      </c>
      <c r="B67" s="2" t="s">
        <v>24</v>
      </c>
      <c r="C67" s="3">
        <v>42986.0</v>
      </c>
      <c r="D67" s="2">
        <v>99.0</v>
      </c>
      <c r="E67" s="2">
        <v>5.2</v>
      </c>
      <c r="F67" s="2" t="s">
        <v>17</v>
      </c>
      <c r="H67" s="6"/>
      <c r="I67" s="22">
        <f t="shared" si="1"/>
        <v>2017</v>
      </c>
    </row>
    <row r="68" ht="15.75" customHeight="1">
      <c r="A68" s="2" t="s">
        <v>116</v>
      </c>
      <c r="B68" s="2" t="s">
        <v>117</v>
      </c>
      <c r="C68" s="3">
        <v>43698.0</v>
      </c>
      <c r="D68" s="2">
        <v>10.0</v>
      </c>
      <c r="E68" s="2">
        <v>5.2</v>
      </c>
      <c r="F68" s="2" t="s">
        <v>17</v>
      </c>
      <c r="H68" s="6"/>
      <c r="I68" s="22">
        <f t="shared" si="1"/>
        <v>2019</v>
      </c>
    </row>
    <row r="69" ht="15.75" customHeight="1">
      <c r="A69" s="2" t="s">
        <v>118</v>
      </c>
      <c r="B69" s="2" t="s">
        <v>36</v>
      </c>
      <c r="C69" s="3">
        <v>44015.0</v>
      </c>
      <c r="D69" s="2">
        <v>106.0</v>
      </c>
      <c r="E69" s="2">
        <v>5.2</v>
      </c>
      <c r="F69" s="2" t="s">
        <v>17</v>
      </c>
      <c r="H69" s="6"/>
      <c r="I69" s="22">
        <f t="shared" si="1"/>
        <v>2020</v>
      </c>
    </row>
    <row r="70" ht="15.75" customHeight="1">
      <c r="A70" s="2" t="s">
        <v>119</v>
      </c>
      <c r="B70" s="2" t="s">
        <v>120</v>
      </c>
      <c r="C70" s="3">
        <v>44157.0</v>
      </c>
      <c r="D70" s="2">
        <v>98.0</v>
      </c>
      <c r="E70" s="2">
        <v>5.2</v>
      </c>
      <c r="F70" s="2" t="s">
        <v>17</v>
      </c>
      <c r="H70" s="6"/>
      <c r="I70" s="22">
        <f t="shared" si="1"/>
        <v>2020</v>
      </c>
    </row>
    <row r="71" ht="15.75" customHeight="1">
      <c r="A71" s="2" t="s">
        <v>121</v>
      </c>
      <c r="B71" s="2" t="s">
        <v>24</v>
      </c>
      <c r="C71" s="3">
        <v>43301.0</v>
      </c>
      <c r="D71" s="2">
        <v>94.0</v>
      </c>
      <c r="E71" s="2">
        <v>5.2</v>
      </c>
      <c r="F71" s="2" t="s">
        <v>17</v>
      </c>
      <c r="H71" s="6"/>
      <c r="I71" s="22">
        <f t="shared" si="1"/>
        <v>2018</v>
      </c>
    </row>
    <row r="72" ht="15.75" customHeight="1">
      <c r="A72" s="2" t="s">
        <v>122</v>
      </c>
      <c r="B72" s="2" t="s">
        <v>33</v>
      </c>
      <c r="C72" s="3">
        <v>43518.0</v>
      </c>
      <c r="D72" s="2">
        <v>112.0</v>
      </c>
      <c r="E72" s="2">
        <v>5.2</v>
      </c>
      <c r="F72" s="2" t="s">
        <v>123</v>
      </c>
      <c r="H72" s="6"/>
      <c r="I72" s="22">
        <f t="shared" si="1"/>
        <v>2019</v>
      </c>
    </row>
    <row r="73" ht="15.75" customHeight="1">
      <c r="A73" s="2" t="s">
        <v>124</v>
      </c>
      <c r="B73" s="2" t="s">
        <v>65</v>
      </c>
      <c r="C73" s="3">
        <v>44342.0</v>
      </c>
      <c r="D73" s="2">
        <v>117.0</v>
      </c>
      <c r="E73" s="2">
        <v>5.2</v>
      </c>
      <c r="F73" s="2" t="s">
        <v>125</v>
      </c>
      <c r="H73" s="6"/>
      <c r="I73" s="22">
        <f t="shared" si="1"/>
        <v>2021</v>
      </c>
    </row>
    <row r="74" ht="15.75" customHeight="1">
      <c r="A74" s="2" t="s">
        <v>126</v>
      </c>
      <c r="B74" s="2" t="s">
        <v>24</v>
      </c>
      <c r="C74" s="3">
        <v>42780.0</v>
      </c>
      <c r="D74" s="2">
        <v>70.0</v>
      </c>
      <c r="E74" s="2">
        <v>5.2</v>
      </c>
      <c r="F74" s="2" t="s">
        <v>17</v>
      </c>
      <c r="H74" s="6"/>
      <c r="I74" s="22">
        <f t="shared" si="1"/>
        <v>2017</v>
      </c>
    </row>
    <row r="75" ht="15.75" customHeight="1">
      <c r="A75" s="2" t="s">
        <v>127</v>
      </c>
      <c r="B75" s="2" t="s">
        <v>24</v>
      </c>
      <c r="C75" s="3">
        <v>42860.0</v>
      </c>
      <c r="D75" s="2">
        <v>81.0</v>
      </c>
      <c r="E75" s="2">
        <v>5.2</v>
      </c>
      <c r="F75" s="2" t="s">
        <v>17</v>
      </c>
      <c r="H75" s="6"/>
      <c r="I75" s="22">
        <f t="shared" si="1"/>
        <v>2017</v>
      </c>
    </row>
    <row r="76" ht="15.75" customHeight="1">
      <c r="A76" s="2" t="s">
        <v>128</v>
      </c>
      <c r="B76" s="2" t="s">
        <v>24</v>
      </c>
      <c r="C76" s="3">
        <v>44111.0</v>
      </c>
      <c r="D76" s="2">
        <v>103.0</v>
      </c>
      <c r="E76" s="2">
        <v>5.2</v>
      </c>
      <c r="F76" s="2" t="s">
        <v>17</v>
      </c>
      <c r="H76" s="6"/>
      <c r="I76" s="22">
        <f t="shared" si="1"/>
        <v>2020</v>
      </c>
    </row>
    <row r="77" ht="15.75" customHeight="1">
      <c r="A77" s="2" t="s">
        <v>129</v>
      </c>
      <c r="B77" s="2" t="s">
        <v>24</v>
      </c>
      <c r="C77" s="3">
        <v>43245.0</v>
      </c>
      <c r="D77" s="2">
        <v>94.0</v>
      </c>
      <c r="E77" s="2">
        <v>5.2</v>
      </c>
      <c r="F77" s="2" t="s">
        <v>17</v>
      </c>
      <c r="H77" s="6"/>
      <c r="I77" s="22">
        <f t="shared" si="1"/>
        <v>2018</v>
      </c>
    </row>
    <row r="78" ht="15.75" customHeight="1">
      <c r="A78" s="2" t="s">
        <v>130</v>
      </c>
      <c r="B78" s="2" t="s">
        <v>131</v>
      </c>
      <c r="C78" s="3">
        <v>43609.0</v>
      </c>
      <c r="D78" s="2">
        <v>98.0</v>
      </c>
      <c r="E78" s="2">
        <v>5.2</v>
      </c>
      <c r="F78" s="2" t="s">
        <v>17</v>
      </c>
      <c r="H78" s="6"/>
      <c r="I78" s="22">
        <f t="shared" si="1"/>
        <v>2019</v>
      </c>
    </row>
    <row r="79" ht="15.75" customHeight="1">
      <c r="A79" s="2" t="s">
        <v>132</v>
      </c>
      <c r="B79" s="2" t="s">
        <v>24</v>
      </c>
      <c r="C79" s="3">
        <v>42839.0</v>
      </c>
      <c r="D79" s="2">
        <v>131.0</v>
      </c>
      <c r="E79" s="2">
        <v>5.2</v>
      </c>
      <c r="F79" s="2" t="s">
        <v>17</v>
      </c>
      <c r="H79" s="6"/>
      <c r="I79" s="22">
        <f t="shared" si="1"/>
        <v>2017</v>
      </c>
    </row>
    <row r="80" ht="15.75" customHeight="1">
      <c r="A80" s="2" t="s">
        <v>133</v>
      </c>
      <c r="B80" s="2" t="s">
        <v>134</v>
      </c>
      <c r="C80" s="3">
        <v>43602.0</v>
      </c>
      <c r="D80" s="2">
        <v>87.0</v>
      </c>
      <c r="E80" s="2">
        <v>5.2</v>
      </c>
      <c r="F80" s="2" t="s">
        <v>17</v>
      </c>
      <c r="H80" s="6"/>
      <c r="I80" s="22">
        <f t="shared" si="1"/>
        <v>2019</v>
      </c>
    </row>
    <row r="81" ht="15.75" customHeight="1">
      <c r="A81" s="2" t="s">
        <v>135</v>
      </c>
      <c r="B81" s="2" t="s">
        <v>136</v>
      </c>
      <c r="C81" s="3">
        <v>43599.0</v>
      </c>
      <c r="D81" s="2">
        <v>60.0</v>
      </c>
      <c r="E81" s="2">
        <v>5.2</v>
      </c>
      <c r="F81" s="2" t="s">
        <v>17</v>
      </c>
      <c r="H81" s="6"/>
      <c r="I81" s="22">
        <f t="shared" si="1"/>
        <v>2019</v>
      </c>
    </row>
    <row r="82" ht="15.75" customHeight="1">
      <c r="A82" s="2" t="s">
        <v>137</v>
      </c>
      <c r="B82" s="2" t="s">
        <v>7</v>
      </c>
      <c r="C82" s="3">
        <v>44232.0</v>
      </c>
      <c r="D82" s="2">
        <v>112.0</v>
      </c>
      <c r="E82" s="2">
        <v>5.2</v>
      </c>
      <c r="F82" s="2" t="s">
        <v>17</v>
      </c>
      <c r="H82" s="6"/>
      <c r="I82" s="22">
        <f t="shared" si="1"/>
        <v>2021</v>
      </c>
    </row>
    <row r="83" ht="15.75" customHeight="1">
      <c r="A83" s="2" t="s">
        <v>138</v>
      </c>
      <c r="B83" s="2" t="s">
        <v>139</v>
      </c>
      <c r="C83" s="3">
        <v>43721.0</v>
      </c>
      <c r="D83" s="2">
        <v>102.0</v>
      </c>
      <c r="E83" s="2">
        <v>5.2</v>
      </c>
      <c r="F83" s="2" t="s">
        <v>17</v>
      </c>
      <c r="H83" s="6"/>
      <c r="I83" s="22">
        <f t="shared" si="1"/>
        <v>2019</v>
      </c>
    </row>
    <row r="84" ht="15.75" customHeight="1">
      <c r="A84" s="2" t="s">
        <v>140</v>
      </c>
      <c r="B84" s="2" t="s">
        <v>33</v>
      </c>
      <c r="C84" s="3">
        <v>44162.0</v>
      </c>
      <c r="D84" s="2">
        <v>99.0</v>
      </c>
      <c r="E84" s="2">
        <v>5.2</v>
      </c>
      <c r="F84" s="2" t="s">
        <v>14</v>
      </c>
      <c r="H84" s="6"/>
      <c r="I84" s="22">
        <f t="shared" si="1"/>
        <v>2020</v>
      </c>
    </row>
    <row r="85" ht="15.75" customHeight="1">
      <c r="A85" s="2" t="s">
        <v>141</v>
      </c>
      <c r="B85" s="2" t="s">
        <v>24</v>
      </c>
      <c r="C85" s="3">
        <v>43217.0</v>
      </c>
      <c r="D85" s="2">
        <v>116.0</v>
      </c>
      <c r="E85" s="2">
        <v>5.2</v>
      </c>
      <c r="F85" s="2" t="s">
        <v>17</v>
      </c>
      <c r="H85" s="6"/>
      <c r="I85" s="22">
        <f t="shared" si="1"/>
        <v>2018</v>
      </c>
    </row>
    <row r="86" ht="15.75" customHeight="1">
      <c r="A86" s="2" t="s">
        <v>142</v>
      </c>
      <c r="B86" s="2" t="s">
        <v>36</v>
      </c>
      <c r="C86" s="3">
        <v>43434.0</v>
      </c>
      <c r="D86" s="2">
        <v>92.0</v>
      </c>
      <c r="E86" s="2">
        <v>5.3</v>
      </c>
      <c r="F86" s="2" t="s">
        <v>17</v>
      </c>
      <c r="H86" s="6"/>
      <c r="I86" s="22">
        <f t="shared" si="1"/>
        <v>2018</v>
      </c>
    </row>
    <row r="87" ht="15.75" customHeight="1">
      <c r="A87" s="2" t="s">
        <v>143</v>
      </c>
      <c r="B87" s="2" t="s">
        <v>24</v>
      </c>
      <c r="C87" s="3">
        <v>43707.0</v>
      </c>
      <c r="D87" s="2">
        <v>83.0</v>
      </c>
      <c r="E87" s="2">
        <v>5.3</v>
      </c>
      <c r="F87" s="2" t="s">
        <v>60</v>
      </c>
      <c r="H87" s="6"/>
      <c r="I87" s="22">
        <f t="shared" si="1"/>
        <v>2019</v>
      </c>
    </row>
    <row r="88" ht="15.75" customHeight="1">
      <c r="A88" s="2" t="s">
        <v>144</v>
      </c>
      <c r="B88" s="2" t="s">
        <v>10</v>
      </c>
      <c r="C88" s="3">
        <v>43951.0</v>
      </c>
      <c r="D88" s="2">
        <v>97.0</v>
      </c>
      <c r="E88" s="2">
        <v>5.3</v>
      </c>
      <c r="F88" s="2" t="s">
        <v>17</v>
      </c>
      <c r="H88" s="6"/>
      <c r="I88" s="22">
        <f t="shared" si="1"/>
        <v>2020</v>
      </c>
    </row>
    <row r="89" ht="15.75" customHeight="1">
      <c r="A89" s="2" t="s">
        <v>145</v>
      </c>
      <c r="B89" s="2" t="s">
        <v>33</v>
      </c>
      <c r="C89" s="3">
        <v>44055.0</v>
      </c>
      <c r="D89" s="2">
        <v>112.0</v>
      </c>
      <c r="E89" s="2">
        <v>5.3</v>
      </c>
      <c r="F89" s="2" t="s">
        <v>20</v>
      </c>
      <c r="H89" s="6"/>
      <c r="I89" s="22">
        <f t="shared" si="1"/>
        <v>2020</v>
      </c>
    </row>
    <row r="90" ht="15.75" customHeight="1">
      <c r="A90" s="2" t="s">
        <v>146</v>
      </c>
      <c r="B90" s="2" t="s">
        <v>10</v>
      </c>
      <c r="C90" s="3">
        <v>43979.0</v>
      </c>
      <c r="D90" s="2">
        <v>116.0</v>
      </c>
      <c r="E90" s="2">
        <v>5.3</v>
      </c>
      <c r="F90" s="2" t="s">
        <v>11</v>
      </c>
      <c r="H90" s="6"/>
      <c r="I90" s="22">
        <f t="shared" si="1"/>
        <v>2020</v>
      </c>
    </row>
    <row r="91" ht="15.75" customHeight="1">
      <c r="A91" s="2" t="s">
        <v>147</v>
      </c>
      <c r="B91" s="2" t="s">
        <v>10</v>
      </c>
      <c r="C91" s="3">
        <v>43350.0</v>
      </c>
      <c r="D91" s="2">
        <v>102.0</v>
      </c>
      <c r="E91" s="2">
        <v>5.3</v>
      </c>
      <c r="F91" s="2" t="s">
        <v>60</v>
      </c>
      <c r="H91" s="6"/>
      <c r="I91" s="22">
        <f t="shared" si="1"/>
        <v>2018</v>
      </c>
    </row>
    <row r="92" ht="15.75" customHeight="1">
      <c r="A92" s="2" t="s">
        <v>148</v>
      </c>
      <c r="B92" s="2" t="s">
        <v>65</v>
      </c>
      <c r="C92" s="3">
        <v>44315.0</v>
      </c>
      <c r="D92" s="2">
        <v>121.0</v>
      </c>
      <c r="E92" s="2">
        <v>5.3</v>
      </c>
      <c r="F92" s="2" t="s">
        <v>17</v>
      </c>
      <c r="H92" s="6"/>
      <c r="I92" s="22">
        <f t="shared" si="1"/>
        <v>2021</v>
      </c>
    </row>
    <row r="93" ht="15.75" customHeight="1">
      <c r="A93" s="2" t="s">
        <v>149</v>
      </c>
      <c r="B93" s="2" t="s">
        <v>36</v>
      </c>
      <c r="C93" s="3">
        <v>43275.0</v>
      </c>
      <c r="D93" s="2">
        <v>95.0</v>
      </c>
      <c r="E93" s="2">
        <v>5.3</v>
      </c>
      <c r="F93" s="2" t="s">
        <v>60</v>
      </c>
      <c r="H93" s="6"/>
      <c r="I93" s="22">
        <f t="shared" si="1"/>
        <v>2018</v>
      </c>
    </row>
    <row r="94" ht="15.75" customHeight="1">
      <c r="A94" s="2" t="s">
        <v>150</v>
      </c>
      <c r="B94" s="2" t="s">
        <v>33</v>
      </c>
      <c r="C94" s="3">
        <v>43567.0</v>
      </c>
      <c r="D94" s="2">
        <v>93.0</v>
      </c>
      <c r="E94" s="2">
        <v>5.3</v>
      </c>
      <c r="F94" s="2" t="s">
        <v>11</v>
      </c>
      <c r="H94" s="6"/>
      <c r="I94" s="22">
        <f t="shared" si="1"/>
        <v>2019</v>
      </c>
    </row>
    <row r="95" ht="15.75" customHeight="1">
      <c r="A95" s="2" t="s">
        <v>151</v>
      </c>
      <c r="B95" s="2" t="s">
        <v>33</v>
      </c>
      <c r="C95" s="3">
        <v>42608.0</v>
      </c>
      <c r="D95" s="2">
        <v>92.0</v>
      </c>
      <c r="E95" s="2">
        <v>5.3</v>
      </c>
      <c r="F95" s="2" t="s">
        <v>17</v>
      </c>
      <c r="H95" s="6"/>
      <c r="I95" s="22">
        <f t="shared" si="1"/>
        <v>2016</v>
      </c>
    </row>
    <row r="96" ht="15.75" customHeight="1">
      <c r="A96" s="2" t="s">
        <v>152</v>
      </c>
      <c r="B96" s="2" t="s">
        <v>153</v>
      </c>
      <c r="C96" s="3">
        <v>44119.0</v>
      </c>
      <c r="D96" s="2">
        <v>98.0</v>
      </c>
      <c r="E96" s="2">
        <v>5.4</v>
      </c>
      <c r="F96" s="2" t="s">
        <v>17</v>
      </c>
      <c r="H96" s="6"/>
      <c r="I96" s="22">
        <f t="shared" si="1"/>
        <v>2020</v>
      </c>
    </row>
    <row r="97" ht="15.75" customHeight="1">
      <c r="A97" s="2" t="s">
        <v>154</v>
      </c>
      <c r="B97" s="2" t="s">
        <v>36</v>
      </c>
      <c r="C97" s="3">
        <v>43804.0</v>
      </c>
      <c r="D97" s="2">
        <v>85.0</v>
      </c>
      <c r="E97" s="2">
        <v>5.4</v>
      </c>
      <c r="F97" s="2" t="s">
        <v>17</v>
      </c>
      <c r="H97" s="6"/>
      <c r="I97" s="22">
        <f t="shared" si="1"/>
        <v>2019</v>
      </c>
    </row>
    <row r="98" ht="15.75" customHeight="1">
      <c r="A98" s="2" t="s">
        <v>155</v>
      </c>
      <c r="B98" s="2" t="s">
        <v>24</v>
      </c>
      <c r="C98" s="3">
        <v>43588.0</v>
      </c>
      <c r="D98" s="2">
        <v>78.0</v>
      </c>
      <c r="E98" s="2">
        <v>5.4</v>
      </c>
      <c r="F98" s="2" t="s">
        <v>11</v>
      </c>
      <c r="H98" s="6"/>
      <c r="I98" s="22">
        <f t="shared" si="1"/>
        <v>2019</v>
      </c>
    </row>
    <row r="99" ht="15.75" customHeight="1">
      <c r="A99" s="2" t="s">
        <v>156</v>
      </c>
      <c r="B99" s="2" t="s">
        <v>33</v>
      </c>
      <c r="C99" s="3">
        <v>44092.0</v>
      </c>
      <c r="D99" s="2">
        <v>120.0</v>
      </c>
      <c r="E99" s="2">
        <v>5.4</v>
      </c>
      <c r="F99" s="2" t="s">
        <v>20</v>
      </c>
      <c r="H99" s="6"/>
      <c r="I99" s="22">
        <f t="shared" si="1"/>
        <v>2020</v>
      </c>
    </row>
    <row r="100" ht="15.75" customHeight="1">
      <c r="A100" s="2" t="s">
        <v>157</v>
      </c>
      <c r="B100" s="2" t="s">
        <v>158</v>
      </c>
      <c r="C100" s="3">
        <v>44076.0</v>
      </c>
      <c r="D100" s="2">
        <v>92.0</v>
      </c>
      <c r="E100" s="2">
        <v>5.4</v>
      </c>
      <c r="F100" s="2" t="s">
        <v>83</v>
      </c>
      <c r="H100" s="6"/>
      <c r="I100" s="22">
        <f t="shared" si="1"/>
        <v>2020</v>
      </c>
    </row>
    <row r="101" ht="15.75" customHeight="1">
      <c r="A101" s="2" t="s">
        <v>159</v>
      </c>
      <c r="B101" s="2" t="s">
        <v>160</v>
      </c>
      <c r="C101" s="3">
        <v>43182.0</v>
      </c>
      <c r="D101" s="2">
        <v>101.0</v>
      </c>
      <c r="E101" s="2">
        <v>5.4</v>
      </c>
      <c r="F101" s="2" t="s">
        <v>17</v>
      </c>
      <c r="H101" s="6"/>
      <c r="I101" s="22">
        <f t="shared" si="1"/>
        <v>2018</v>
      </c>
    </row>
    <row r="102" ht="15.75" customHeight="1">
      <c r="A102" s="2" t="s">
        <v>161</v>
      </c>
      <c r="B102" s="2" t="s">
        <v>10</v>
      </c>
      <c r="C102" s="3">
        <v>43896.0</v>
      </c>
      <c r="D102" s="2">
        <v>119.0</v>
      </c>
      <c r="E102" s="2">
        <v>5.4</v>
      </c>
      <c r="F102" s="2" t="s">
        <v>20</v>
      </c>
      <c r="H102" s="6"/>
      <c r="I102" s="22">
        <f t="shared" si="1"/>
        <v>2020</v>
      </c>
    </row>
    <row r="103" ht="15.75" customHeight="1">
      <c r="A103" s="2" t="s">
        <v>162</v>
      </c>
      <c r="B103" s="2" t="s">
        <v>65</v>
      </c>
      <c r="C103" s="3">
        <v>43742.0</v>
      </c>
      <c r="D103" s="2">
        <v>101.0</v>
      </c>
      <c r="E103" s="2">
        <v>5.4</v>
      </c>
      <c r="F103" s="2" t="s">
        <v>17</v>
      </c>
      <c r="H103" s="6"/>
      <c r="I103" s="22">
        <f t="shared" si="1"/>
        <v>2019</v>
      </c>
    </row>
    <row r="104" ht="15.75" customHeight="1">
      <c r="A104" s="2" t="s">
        <v>163</v>
      </c>
      <c r="B104" s="2" t="s">
        <v>33</v>
      </c>
      <c r="C104" s="3">
        <v>44288.0</v>
      </c>
      <c r="D104" s="2">
        <v>112.0</v>
      </c>
      <c r="E104" s="2">
        <v>5.4</v>
      </c>
      <c r="F104" s="2" t="s">
        <v>60</v>
      </c>
      <c r="H104" s="6"/>
      <c r="I104" s="22">
        <f t="shared" si="1"/>
        <v>2021</v>
      </c>
    </row>
    <row r="105" ht="15.75" customHeight="1">
      <c r="A105" s="2" t="s">
        <v>164</v>
      </c>
      <c r="B105" s="2" t="s">
        <v>24</v>
      </c>
      <c r="C105" s="3">
        <v>42958.0</v>
      </c>
      <c r="D105" s="2">
        <v>96.0</v>
      </c>
      <c r="E105" s="2">
        <v>5.4</v>
      </c>
      <c r="F105" s="2" t="s">
        <v>17</v>
      </c>
      <c r="H105" s="6"/>
      <c r="I105" s="22">
        <f t="shared" si="1"/>
        <v>2017</v>
      </c>
    </row>
    <row r="106" ht="15.75" customHeight="1">
      <c r="A106" s="2" t="s">
        <v>165</v>
      </c>
      <c r="B106" s="2" t="s">
        <v>166</v>
      </c>
      <c r="C106" s="3">
        <v>44211.0</v>
      </c>
      <c r="D106" s="2">
        <v>114.0</v>
      </c>
      <c r="E106" s="2">
        <v>5.4</v>
      </c>
      <c r="F106" s="2" t="s">
        <v>17</v>
      </c>
      <c r="H106" s="6"/>
      <c r="I106" s="22">
        <f t="shared" si="1"/>
        <v>2021</v>
      </c>
    </row>
    <row r="107" ht="15.75" customHeight="1">
      <c r="A107" s="2" t="s">
        <v>167</v>
      </c>
      <c r="B107" s="2" t="s">
        <v>36</v>
      </c>
      <c r="C107" s="3">
        <v>44154.0</v>
      </c>
      <c r="D107" s="2">
        <v>97.0</v>
      </c>
      <c r="E107" s="2">
        <v>5.4</v>
      </c>
      <c r="F107" s="2" t="s">
        <v>17</v>
      </c>
      <c r="H107" s="6"/>
      <c r="I107" s="22">
        <f t="shared" si="1"/>
        <v>2020</v>
      </c>
    </row>
    <row r="108" ht="15.75" customHeight="1">
      <c r="A108" s="2" t="s">
        <v>168</v>
      </c>
      <c r="B108" s="2" t="s">
        <v>169</v>
      </c>
      <c r="C108" s="3">
        <v>44013.0</v>
      </c>
      <c r="D108" s="2">
        <v>101.0</v>
      </c>
      <c r="E108" s="2">
        <v>5.4</v>
      </c>
      <c r="F108" s="2" t="s">
        <v>14</v>
      </c>
      <c r="H108" s="6"/>
      <c r="I108" s="22">
        <f t="shared" si="1"/>
        <v>2020</v>
      </c>
    </row>
    <row r="109" ht="15.75" customHeight="1">
      <c r="A109" s="2" t="s">
        <v>170</v>
      </c>
      <c r="B109" s="2" t="s">
        <v>171</v>
      </c>
      <c r="C109" s="3">
        <v>42342.0</v>
      </c>
      <c r="D109" s="2">
        <v>56.0</v>
      </c>
      <c r="E109" s="2">
        <v>5.5</v>
      </c>
      <c r="F109" s="2" t="s">
        <v>17</v>
      </c>
      <c r="H109" s="6"/>
      <c r="I109" s="22">
        <f t="shared" si="1"/>
        <v>2015</v>
      </c>
    </row>
    <row r="110" ht="15.75" customHeight="1">
      <c r="A110" s="2" t="s">
        <v>172</v>
      </c>
      <c r="B110" s="2" t="s">
        <v>173</v>
      </c>
      <c r="C110" s="3">
        <v>43399.0</v>
      </c>
      <c r="D110" s="2">
        <v>100.0</v>
      </c>
      <c r="E110" s="2">
        <v>5.5</v>
      </c>
      <c r="F110" s="2" t="s">
        <v>17</v>
      </c>
      <c r="H110" s="6"/>
      <c r="I110" s="22">
        <f t="shared" si="1"/>
        <v>2018</v>
      </c>
    </row>
    <row r="111" ht="15.75" customHeight="1">
      <c r="A111" s="2" t="s">
        <v>174</v>
      </c>
      <c r="B111" s="2" t="s">
        <v>10</v>
      </c>
      <c r="C111" s="3">
        <v>43800.0</v>
      </c>
      <c r="D111" s="2">
        <v>94.0</v>
      </c>
      <c r="E111" s="2">
        <v>5.5</v>
      </c>
      <c r="F111" s="2" t="s">
        <v>74</v>
      </c>
      <c r="H111" s="6"/>
      <c r="I111" s="22">
        <f t="shared" si="1"/>
        <v>2019</v>
      </c>
    </row>
    <row r="112" ht="15.75" customHeight="1">
      <c r="A112" s="2" t="s">
        <v>175</v>
      </c>
      <c r="B112" s="2" t="s">
        <v>24</v>
      </c>
      <c r="C112" s="3">
        <v>44314.0</v>
      </c>
      <c r="D112" s="2">
        <v>94.0</v>
      </c>
      <c r="E112" s="2">
        <v>5.5</v>
      </c>
      <c r="F112" s="2" t="s">
        <v>69</v>
      </c>
      <c r="H112" s="6"/>
      <c r="I112" s="22">
        <f t="shared" si="1"/>
        <v>2021</v>
      </c>
    </row>
    <row r="113" ht="15.75" customHeight="1">
      <c r="A113" s="2" t="s">
        <v>176</v>
      </c>
      <c r="B113" s="2" t="s">
        <v>7</v>
      </c>
      <c r="C113" s="7">
        <v>43754.0</v>
      </c>
      <c r="D113" s="2">
        <v>21.0</v>
      </c>
      <c r="E113" s="2">
        <v>5.5</v>
      </c>
      <c r="F113" s="2" t="s">
        <v>17</v>
      </c>
      <c r="H113" s="6"/>
      <c r="I113" s="22">
        <f t="shared" si="1"/>
        <v>2019</v>
      </c>
    </row>
    <row r="114" ht="15.75" customHeight="1">
      <c r="A114" s="2" t="s">
        <v>177</v>
      </c>
      <c r="B114" s="2" t="s">
        <v>24</v>
      </c>
      <c r="C114" s="3">
        <v>43784.0</v>
      </c>
      <c r="D114" s="2">
        <v>104.0</v>
      </c>
      <c r="E114" s="2">
        <v>5.5</v>
      </c>
      <c r="F114" s="2" t="s">
        <v>20</v>
      </c>
      <c r="H114" s="6"/>
      <c r="I114" s="22">
        <f t="shared" si="1"/>
        <v>2019</v>
      </c>
    </row>
    <row r="115" ht="15.75" customHeight="1">
      <c r="A115" s="2" t="s">
        <v>178</v>
      </c>
      <c r="B115" s="2" t="s">
        <v>136</v>
      </c>
      <c r="C115" s="3">
        <v>43504.0</v>
      </c>
      <c r="D115" s="2">
        <v>63.0</v>
      </c>
      <c r="E115" s="2">
        <v>5.5</v>
      </c>
      <c r="F115" s="2" t="s">
        <v>17</v>
      </c>
      <c r="H115" s="6"/>
      <c r="I115" s="22">
        <f t="shared" si="1"/>
        <v>2019</v>
      </c>
    </row>
    <row r="116" ht="15.75" customHeight="1">
      <c r="A116" s="2" t="s">
        <v>179</v>
      </c>
      <c r="B116" s="2" t="s">
        <v>36</v>
      </c>
      <c r="C116" s="3">
        <v>43931.0</v>
      </c>
      <c r="D116" s="2">
        <v>100.0</v>
      </c>
      <c r="E116" s="2">
        <v>5.5</v>
      </c>
      <c r="F116" s="2" t="s">
        <v>17</v>
      </c>
      <c r="H116" s="6"/>
      <c r="I116" s="22">
        <f t="shared" si="1"/>
        <v>2020</v>
      </c>
    </row>
    <row r="117" ht="15.75" customHeight="1">
      <c r="A117" s="2" t="s">
        <v>180</v>
      </c>
      <c r="B117" s="2" t="s">
        <v>181</v>
      </c>
      <c r="C117" s="3">
        <v>43154.0</v>
      </c>
      <c r="D117" s="2">
        <v>126.0</v>
      </c>
      <c r="E117" s="2">
        <v>5.5</v>
      </c>
      <c r="F117" s="2" t="s">
        <v>17</v>
      </c>
      <c r="H117" s="6"/>
      <c r="I117" s="22">
        <f t="shared" si="1"/>
        <v>2018</v>
      </c>
    </row>
    <row r="118" ht="15.75" customHeight="1">
      <c r="A118" s="2" t="s">
        <v>182</v>
      </c>
      <c r="B118" s="2" t="s">
        <v>183</v>
      </c>
      <c r="C118" s="3">
        <v>44106.0</v>
      </c>
      <c r="D118" s="2">
        <v>106.0</v>
      </c>
      <c r="E118" s="2">
        <v>5.5</v>
      </c>
      <c r="F118" s="2" t="s">
        <v>17</v>
      </c>
      <c r="H118" s="6"/>
      <c r="I118" s="22">
        <f t="shared" si="1"/>
        <v>2020</v>
      </c>
    </row>
    <row r="119" ht="15.75" customHeight="1">
      <c r="A119" s="2" t="s">
        <v>184</v>
      </c>
      <c r="B119" s="2" t="s">
        <v>10</v>
      </c>
      <c r="C119" s="3">
        <v>44238.0</v>
      </c>
      <c r="D119" s="2">
        <v>86.0</v>
      </c>
      <c r="E119" s="2">
        <v>5.5</v>
      </c>
      <c r="F119" s="2" t="s">
        <v>185</v>
      </c>
      <c r="H119" s="6"/>
      <c r="I119" s="22">
        <f t="shared" si="1"/>
        <v>2021</v>
      </c>
    </row>
    <row r="120" ht="15.75" customHeight="1">
      <c r="A120" s="2" t="s">
        <v>186</v>
      </c>
      <c r="B120" s="2" t="s">
        <v>187</v>
      </c>
      <c r="C120" s="3">
        <v>44301.0</v>
      </c>
      <c r="D120" s="2">
        <v>142.0</v>
      </c>
      <c r="E120" s="2">
        <v>5.5</v>
      </c>
      <c r="F120" s="2" t="s">
        <v>188</v>
      </c>
      <c r="H120" s="6"/>
      <c r="I120" s="22">
        <f t="shared" si="1"/>
        <v>2021</v>
      </c>
    </row>
    <row r="121" ht="15.75" customHeight="1">
      <c r="A121" s="2" t="s">
        <v>189</v>
      </c>
      <c r="B121" s="2" t="s">
        <v>24</v>
      </c>
      <c r="C121" s="3">
        <v>43119.0</v>
      </c>
      <c r="D121" s="2">
        <v>108.0</v>
      </c>
      <c r="E121" s="2">
        <v>5.5</v>
      </c>
      <c r="F121" s="2" t="s">
        <v>17</v>
      </c>
      <c r="H121" s="6"/>
      <c r="I121" s="22">
        <f t="shared" si="1"/>
        <v>2018</v>
      </c>
    </row>
    <row r="122" ht="15.75" customHeight="1">
      <c r="A122" s="2" t="s">
        <v>190</v>
      </c>
      <c r="B122" s="2" t="s">
        <v>134</v>
      </c>
      <c r="C122" s="3">
        <v>43135.0</v>
      </c>
      <c r="D122" s="2">
        <v>102.0</v>
      </c>
      <c r="E122" s="2">
        <v>5.5</v>
      </c>
      <c r="F122" s="2" t="s">
        <v>17</v>
      </c>
      <c r="H122" s="6"/>
      <c r="I122" s="22">
        <f t="shared" si="1"/>
        <v>2018</v>
      </c>
    </row>
    <row r="123" ht="15.75" customHeight="1">
      <c r="A123" s="2" t="s">
        <v>191</v>
      </c>
      <c r="B123" s="2" t="s">
        <v>36</v>
      </c>
      <c r="C123" s="3">
        <v>43790.0</v>
      </c>
      <c r="D123" s="2">
        <v>92.0</v>
      </c>
      <c r="E123" s="2">
        <v>5.5</v>
      </c>
      <c r="F123" s="2" t="s">
        <v>17</v>
      </c>
      <c r="H123" s="6"/>
      <c r="I123" s="22">
        <f t="shared" si="1"/>
        <v>2019</v>
      </c>
    </row>
    <row r="124" ht="15.75" customHeight="1">
      <c r="A124" s="2" t="s">
        <v>192</v>
      </c>
      <c r="B124" s="2" t="s">
        <v>193</v>
      </c>
      <c r="C124" s="3">
        <v>43287.0</v>
      </c>
      <c r="D124" s="2">
        <v>83.0</v>
      </c>
      <c r="E124" s="2">
        <v>5.5</v>
      </c>
      <c r="F124" s="2" t="s">
        <v>17</v>
      </c>
      <c r="H124" s="6"/>
      <c r="I124" s="22">
        <f t="shared" si="1"/>
        <v>2018</v>
      </c>
    </row>
    <row r="125" ht="15.75" customHeight="1">
      <c r="A125" s="2" t="s">
        <v>194</v>
      </c>
      <c r="B125" s="2" t="s">
        <v>195</v>
      </c>
      <c r="C125" s="3">
        <v>43322.0</v>
      </c>
      <c r="D125" s="2">
        <v>94.0</v>
      </c>
      <c r="E125" s="2">
        <v>5.5</v>
      </c>
      <c r="F125" s="2" t="s">
        <v>17</v>
      </c>
      <c r="H125" s="6"/>
      <c r="I125" s="22">
        <f t="shared" si="1"/>
        <v>2018</v>
      </c>
    </row>
    <row r="126" ht="15.75" customHeight="1">
      <c r="A126" s="2" t="s">
        <v>196</v>
      </c>
      <c r="B126" s="2" t="s">
        <v>24</v>
      </c>
      <c r="C126" s="3">
        <v>43560.0</v>
      </c>
      <c r="D126" s="2">
        <v>92.0</v>
      </c>
      <c r="E126" s="2">
        <v>5.5</v>
      </c>
      <c r="F126" s="2" t="s">
        <v>17</v>
      </c>
      <c r="H126" s="6"/>
      <c r="I126" s="22">
        <f t="shared" si="1"/>
        <v>2019</v>
      </c>
    </row>
    <row r="127" ht="15.75" customHeight="1">
      <c r="A127" s="2" t="s">
        <v>197</v>
      </c>
      <c r="B127" s="2" t="s">
        <v>24</v>
      </c>
      <c r="C127" s="3">
        <v>43595.0</v>
      </c>
      <c r="D127" s="2">
        <v>103.0</v>
      </c>
      <c r="E127" s="2">
        <v>5.5</v>
      </c>
      <c r="F127" s="2" t="s">
        <v>17</v>
      </c>
      <c r="H127" s="6"/>
      <c r="I127" s="22">
        <f t="shared" si="1"/>
        <v>2019</v>
      </c>
    </row>
    <row r="128" ht="15.75" customHeight="1">
      <c r="A128" s="2" t="s">
        <v>198</v>
      </c>
      <c r="B128" s="2" t="s">
        <v>195</v>
      </c>
      <c r="C128" s="3">
        <v>43020.0</v>
      </c>
      <c r="D128" s="2">
        <v>89.0</v>
      </c>
      <c r="E128" s="2">
        <v>5.6</v>
      </c>
      <c r="F128" s="2" t="s">
        <v>199</v>
      </c>
      <c r="H128" s="6"/>
      <c r="I128" s="22">
        <f t="shared" si="1"/>
        <v>2017</v>
      </c>
    </row>
    <row r="129" ht="15.75" customHeight="1">
      <c r="A129" s="2" t="s">
        <v>200</v>
      </c>
      <c r="B129" s="2" t="s">
        <v>24</v>
      </c>
      <c r="C129" s="3">
        <v>42558.0</v>
      </c>
      <c r="D129" s="2">
        <v>95.0</v>
      </c>
      <c r="E129" s="2">
        <v>5.6</v>
      </c>
      <c r="F129" s="2" t="s">
        <v>17</v>
      </c>
      <c r="H129" s="6"/>
      <c r="I129" s="22">
        <f t="shared" si="1"/>
        <v>2016</v>
      </c>
    </row>
    <row r="130" ht="15.75" customHeight="1">
      <c r="A130" s="2" t="s">
        <v>201</v>
      </c>
      <c r="B130" s="2" t="s">
        <v>139</v>
      </c>
      <c r="C130" s="3">
        <v>44211.0</v>
      </c>
      <c r="D130" s="2">
        <v>103.0</v>
      </c>
      <c r="E130" s="2">
        <v>5.6</v>
      </c>
      <c r="F130" s="2" t="s">
        <v>69</v>
      </c>
      <c r="H130" s="6"/>
      <c r="I130" s="22">
        <f t="shared" si="1"/>
        <v>2021</v>
      </c>
    </row>
    <row r="131" ht="15.75" customHeight="1">
      <c r="A131" s="2" t="s">
        <v>202</v>
      </c>
      <c r="B131" s="2" t="s">
        <v>36</v>
      </c>
      <c r="C131" s="3">
        <v>43706.0</v>
      </c>
      <c r="D131" s="2">
        <v>97.0</v>
      </c>
      <c r="E131" s="2">
        <v>5.6</v>
      </c>
      <c r="F131" s="2" t="s">
        <v>17</v>
      </c>
      <c r="H131" s="6"/>
      <c r="I131" s="22">
        <f t="shared" si="1"/>
        <v>2019</v>
      </c>
    </row>
    <row r="132" ht="15.75" customHeight="1">
      <c r="A132" s="2" t="s">
        <v>203</v>
      </c>
      <c r="B132" s="2" t="s">
        <v>10</v>
      </c>
      <c r="C132" s="3">
        <v>43371.0</v>
      </c>
      <c r="D132" s="2">
        <v>125.0</v>
      </c>
      <c r="E132" s="2">
        <v>5.6</v>
      </c>
      <c r="F132" s="2" t="s">
        <v>17</v>
      </c>
      <c r="H132" s="6"/>
      <c r="I132" s="22">
        <f t="shared" si="1"/>
        <v>2018</v>
      </c>
    </row>
    <row r="133" ht="15.75" customHeight="1">
      <c r="A133" s="2" t="s">
        <v>204</v>
      </c>
      <c r="B133" s="2" t="s">
        <v>36</v>
      </c>
      <c r="C133" s="3">
        <v>44077.0</v>
      </c>
      <c r="D133" s="2">
        <v>91.0</v>
      </c>
      <c r="E133" s="2">
        <v>5.6</v>
      </c>
      <c r="F133" s="2" t="s">
        <v>17</v>
      </c>
      <c r="H133" s="6"/>
      <c r="I133" s="22">
        <f t="shared" si="1"/>
        <v>2020</v>
      </c>
    </row>
    <row r="134" ht="15.75" customHeight="1">
      <c r="A134" s="2" t="s">
        <v>205</v>
      </c>
      <c r="B134" s="2" t="s">
        <v>206</v>
      </c>
      <c r="C134" s="3">
        <v>44001.0</v>
      </c>
      <c r="D134" s="2">
        <v>90.0</v>
      </c>
      <c r="E134" s="2">
        <v>5.6</v>
      </c>
      <c r="F134" s="2" t="s">
        <v>25</v>
      </c>
      <c r="H134" s="6"/>
      <c r="I134" s="22">
        <f t="shared" si="1"/>
        <v>2020</v>
      </c>
    </row>
    <row r="135" ht="15.75" customHeight="1">
      <c r="A135" s="2" t="s">
        <v>207</v>
      </c>
      <c r="B135" s="2" t="s">
        <v>136</v>
      </c>
      <c r="C135" s="3">
        <v>44131.0</v>
      </c>
      <c r="D135" s="2">
        <v>49.0</v>
      </c>
      <c r="E135" s="2">
        <v>5.6</v>
      </c>
      <c r="F135" s="2" t="s">
        <v>17</v>
      </c>
      <c r="H135" s="6"/>
      <c r="I135" s="22">
        <f t="shared" si="1"/>
        <v>2020</v>
      </c>
    </row>
    <row r="136" ht="15.75" customHeight="1">
      <c r="A136" s="2" t="s">
        <v>208</v>
      </c>
      <c r="B136" s="2" t="s">
        <v>139</v>
      </c>
      <c r="C136" s="3">
        <v>43476.0</v>
      </c>
      <c r="D136" s="2">
        <v>98.0</v>
      </c>
      <c r="E136" s="2">
        <v>5.6</v>
      </c>
      <c r="F136" s="2" t="s">
        <v>17</v>
      </c>
      <c r="H136" s="6"/>
      <c r="I136" s="22">
        <f t="shared" si="1"/>
        <v>2019</v>
      </c>
    </row>
    <row r="137" ht="15.75" customHeight="1">
      <c r="A137" s="2" t="s">
        <v>209</v>
      </c>
      <c r="B137" s="2" t="s">
        <v>112</v>
      </c>
      <c r="C137" s="3">
        <v>44232.0</v>
      </c>
      <c r="D137" s="2">
        <v>107.0</v>
      </c>
      <c r="E137" s="2">
        <v>5.6</v>
      </c>
      <c r="F137" s="2" t="s">
        <v>14</v>
      </c>
      <c r="H137" s="6"/>
      <c r="I137" s="22">
        <f t="shared" si="1"/>
        <v>2021</v>
      </c>
    </row>
    <row r="138" ht="15.75" customHeight="1">
      <c r="A138" s="2" t="s">
        <v>210</v>
      </c>
      <c r="B138" s="2" t="s">
        <v>134</v>
      </c>
      <c r="C138" s="3">
        <v>44188.0</v>
      </c>
      <c r="D138" s="2">
        <v>118.0</v>
      </c>
      <c r="E138" s="2">
        <v>5.6</v>
      </c>
      <c r="F138" s="2" t="s">
        <v>17</v>
      </c>
      <c r="H138" s="6"/>
      <c r="I138" s="22">
        <f t="shared" si="1"/>
        <v>2020</v>
      </c>
    </row>
    <row r="139" ht="15.75" customHeight="1">
      <c r="A139" s="2" t="s">
        <v>211</v>
      </c>
      <c r="B139" s="2" t="s">
        <v>10</v>
      </c>
      <c r="C139" s="3">
        <v>44090.0</v>
      </c>
      <c r="D139" s="2">
        <v>94.0</v>
      </c>
      <c r="E139" s="2">
        <v>5.6</v>
      </c>
      <c r="F139" s="2" t="s">
        <v>11</v>
      </c>
      <c r="H139" s="6"/>
      <c r="I139" s="22">
        <f t="shared" si="1"/>
        <v>2020</v>
      </c>
    </row>
    <row r="140" ht="15.75" customHeight="1">
      <c r="A140" s="2" t="s">
        <v>212</v>
      </c>
      <c r="B140" s="2" t="s">
        <v>24</v>
      </c>
      <c r="C140" s="3">
        <v>44064.0</v>
      </c>
      <c r="D140" s="2">
        <v>103.0</v>
      </c>
      <c r="E140" s="2">
        <v>5.6</v>
      </c>
      <c r="F140" s="2" t="s">
        <v>17</v>
      </c>
      <c r="H140" s="6"/>
      <c r="I140" s="22">
        <f t="shared" si="1"/>
        <v>2020</v>
      </c>
    </row>
    <row r="141" ht="15.75" customHeight="1">
      <c r="A141" s="2" t="s">
        <v>213</v>
      </c>
      <c r="B141" s="2" t="s">
        <v>214</v>
      </c>
      <c r="C141" s="3">
        <v>44106.0</v>
      </c>
      <c r="D141" s="2">
        <v>86.0</v>
      </c>
      <c r="E141" s="2">
        <v>5.6</v>
      </c>
      <c r="F141" s="2" t="s">
        <v>17</v>
      </c>
      <c r="H141" s="6"/>
      <c r="I141" s="22">
        <f t="shared" si="1"/>
        <v>2020</v>
      </c>
    </row>
    <row r="142" ht="15.75" customHeight="1">
      <c r="A142" s="2" t="s">
        <v>215</v>
      </c>
      <c r="B142" s="2" t="s">
        <v>7</v>
      </c>
      <c r="C142" s="3">
        <v>44300.0</v>
      </c>
      <c r="D142" s="2">
        <v>83.0</v>
      </c>
      <c r="E142" s="2">
        <v>5.6</v>
      </c>
      <c r="F142" s="2" t="s">
        <v>17</v>
      </c>
      <c r="H142" s="6"/>
      <c r="I142" s="22">
        <f t="shared" si="1"/>
        <v>2021</v>
      </c>
    </row>
    <row r="143" ht="15.75" customHeight="1">
      <c r="A143" s="2" t="s">
        <v>216</v>
      </c>
      <c r="B143" s="2" t="s">
        <v>217</v>
      </c>
      <c r="C143" s="3">
        <v>44281.0</v>
      </c>
      <c r="D143" s="2">
        <v>97.0</v>
      </c>
      <c r="E143" s="2">
        <v>5.7</v>
      </c>
      <c r="F143" s="2" t="s">
        <v>17</v>
      </c>
      <c r="H143" s="6"/>
      <c r="I143" s="22">
        <f t="shared" si="1"/>
        <v>2021</v>
      </c>
    </row>
    <row r="144" ht="15.75" customHeight="1">
      <c r="A144" s="2" t="s">
        <v>218</v>
      </c>
      <c r="B144" s="2" t="s">
        <v>219</v>
      </c>
      <c r="C144" s="3">
        <v>44280.0</v>
      </c>
      <c r="D144" s="2">
        <v>99.0</v>
      </c>
      <c r="E144" s="2">
        <v>5.7</v>
      </c>
      <c r="F144" s="2" t="s">
        <v>14</v>
      </c>
      <c r="H144" s="6"/>
      <c r="I144" s="22">
        <f t="shared" si="1"/>
        <v>2021</v>
      </c>
    </row>
    <row r="145" ht="15.75" customHeight="1">
      <c r="A145" s="2" t="s">
        <v>220</v>
      </c>
      <c r="B145" s="2" t="s">
        <v>112</v>
      </c>
      <c r="C145" s="3">
        <v>43084.0</v>
      </c>
      <c r="D145" s="2">
        <v>104.0</v>
      </c>
      <c r="E145" s="2">
        <v>5.7</v>
      </c>
      <c r="F145" s="2" t="s">
        <v>17</v>
      </c>
      <c r="H145" s="6"/>
      <c r="I145" s="22">
        <f t="shared" si="1"/>
        <v>2017</v>
      </c>
    </row>
    <row r="146" ht="15.75" customHeight="1">
      <c r="A146" s="2" t="s">
        <v>221</v>
      </c>
      <c r="B146" s="2" t="s">
        <v>222</v>
      </c>
      <c r="C146" s="3">
        <v>44085.0</v>
      </c>
      <c r="D146" s="2">
        <v>102.0</v>
      </c>
      <c r="E146" s="2">
        <v>5.7</v>
      </c>
      <c r="F146" s="2" t="s">
        <v>11</v>
      </c>
      <c r="H146" s="6"/>
      <c r="I146" s="22">
        <f t="shared" si="1"/>
        <v>2020</v>
      </c>
    </row>
    <row r="147" ht="15.75" customHeight="1">
      <c r="A147" s="2" t="s">
        <v>223</v>
      </c>
      <c r="B147" s="2" t="s">
        <v>224</v>
      </c>
      <c r="C147" s="3">
        <v>43077.0</v>
      </c>
      <c r="D147" s="2">
        <v>89.0</v>
      </c>
      <c r="E147" s="2">
        <v>5.7</v>
      </c>
      <c r="F147" s="2" t="s">
        <v>17</v>
      </c>
      <c r="H147" s="6"/>
      <c r="I147" s="22">
        <f t="shared" si="1"/>
        <v>2017</v>
      </c>
    </row>
    <row r="148" ht="15.75" customHeight="1">
      <c r="A148" s="2" t="s">
        <v>225</v>
      </c>
      <c r="B148" s="2" t="s">
        <v>65</v>
      </c>
      <c r="C148" s="3">
        <v>43756.0</v>
      </c>
      <c r="D148" s="2">
        <v>98.0</v>
      </c>
      <c r="E148" s="2">
        <v>5.7</v>
      </c>
      <c r="F148" s="2" t="s">
        <v>17</v>
      </c>
      <c r="H148" s="6"/>
      <c r="I148" s="22">
        <f t="shared" si="1"/>
        <v>2019</v>
      </c>
    </row>
    <row r="149" ht="15.75" customHeight="1">
      <c r="A149" s="2" t="s">
        <v>226</v>
      </c>
      <c r="B149" s="2" t="s">
        <v>36</v>
      </c>
      <c r="C149" s="3">
        <v>44113.0</v>
      </c>
      <c r="D149" s="2">
        <v>125.0</v>
      </c>
      <c r="E149" s="2">
        <v>5.7</v>
      </c>
      <c r="F149" s="2" t="s">
        <v>20</v>
      </c>
      <c r="H149" s="6"/>
      <c r="I149" s="22">
        <f t="shared" si="1"/>
        <v>2020</v>
      </c>
    </row>
    <row r="150" ht="15.75" customHeight="1">
      <c r="A150" s="2" t="s">
        <v>227</v>
      </c>
      <c r="B150" s="2" t="s">
        <v>33</v>
      </c>
      <c r="C150" s="3">
        <v>43601.0</v>
      </c>
      <c r="D150" s="2">
        <v>89.0</v>
      </c>
      <c r="E150" s="2">
        <v>5.7</v>
      </c>
      <c r="F150" s="2" t="s">
        <v>17</v>
      </c>
      <c r="H150" s="6"/>
      <c r="I150" s="22">
        <f t="shared" si="1"/>
        <v>2019</v>
      </c>
    </row>
    <row r="151" ht="15.75" customHeight="1">
      <c r="A151" s="2" t="s">
        <v>228</v>
      </c>
      <c r="B151" s="2" t="s">
        <v>24</v>
      </c>
      <c r="C151" s="3">
        <v>43469.0</v>
      </c>
      <c r="D151" s="2">
        <v>94.0</v>
      </c>
      <c r="E151" s="2">
        <v>5.7</v>
      </c>
      <c r="F151" s="2" t="s">
        <v>17</v>
      </c>
      <c r="H151" s="6"/>
      <c r="I151" s="22">
        <f t="shared" si="1"/>
        <v>2019</v>
      </c>
    </row>
    <row r="152" ht="15.75" customHeight="1">
      <c r="A152" s="2" t="s">
        <v>229</v>
      </c>
      <c r="B152" s="2" t="s">
        <v>230</v>
      </c>
      <c r="C152" s="3">
        <v>42979.0</v>
      </c>
      <c r="D152" s="2">
        <v>94.0</v>
      </c>
      <c r="E152" s="2">
        <v>5.7</v>
      </c>
      <c r="F152" s="2" t="s">
        <v>17</v>
      </c>
      <c r="H152" s="6"/>
      <c r="I152" s="22">
        <f t="shared" si="1"/>
        <v>2017</v>
      </c>
    </row>
    <row r="153" ht="15.75" customHeight="1">
      <c r="A153" s="2" t="s">
        <v>231</v>
      </c>
      <c r="B153" s="2" t="s">
        <v>7</v>
      </c>
      <c r="C153" s="3">
        <v>44000.0</v>
      </c>
      <c r="D153" s="2">
        <v>85.0</v>
      </c>
      <c r="E153" s="2">
        <v>5.7</v>
      </c>
      <c r="F153" s="2" t="s">
        <v>125</v>
      </c>
      <c r="H153" s="6"/>
      <c r="I153" s="22">
        <f t="shared" si="1"/>
        <v>2020</v>
      </c>
    </row>
    <row r="154" ht="15.75" customHeight="1">
      <c r="A154" s="2" t="s">
        <v>232</v>
      </c>
      <c r="B154" s="2" t="s">
        <v>7</v>
      </c>
      <c r="C154" s="3">
        <v>43446.0</v>
      </c>
      <c r="D154" s="2">
        <v>34.0</v>
      </c>
      <c r="E154" s="2">
        <v>5.7</v>
      </c>
      <c r="F154" s="2" t="s">
        <v>17</v>
      </c>
      <c r="H154" s="6"/>
      <c r="I154" s="22">
        <f t="shared" si="1"/>
        <v>2018</v>
      </c>
    </row>
    <row r="155" ht="15.75" customHeight="1">
      <c r="A155" s="2" t="s">
        <v>233</v>
      </c>
      <c r="B155" s="2" t="s">
        <v>22</v>
      </c>
      <c r="C155" s="3">
        <v>43658.0</v>
      </c>
      <c r="D155" s="2">
        <v>86.0</v>
      </c>
      <c r="E155" s="2">
        <v>5.7</v>
      </c>
      <c r="F155" s="2" t="s">
        <v>17</v>
      </c>
      <c r="H155" s="6"/>
      <c r="I155" s="22">
        <f t="shared" si="1"/>
        <v>2019</v>
      </c>
    </row>
    <row r="156" ht="15.75" customHeight="1">
      <c r="A156" s="2" t="s">
        <v>234</v>
      </c>
      <c r="B156" s="2" t="s">
        <v>10</v>
      </c>
      <c r="C156" s="3">
        <v>44300.0</v>
      </c>
      <c r="D156" s="2">
        <v>91.0</v>
      </c>
      <c r="E156" s="2">
        <v>5.7</v>
      </c>
      <c r="F156" s="2" t="s">
        <v>88</v>
      </c>
      <c r="H156" s="6"/>
      <c r="I156" s="22">
        <f t="shared" si="1"/>
        <v>2021</v>
      </c>
    </row>
    <row r="157" ht="15.75" customHeight="1">
      <c r="A157" s="2" t="s">
        <v>235</v>
      </c>
      <c r="B157" s="2" t="s">
        <v>39</v>
      </c>
      <c r="C157" s="3">
        <v>42517.0</v>
      </c>
      <c r="D157" s="2">
        <v>108.0</v>
      </c>
      <c r="E157" s="2">
        <v>5.7</v>
      </c>
      <c r="F157" s="2" t="s">
        <v>17</v>
      </c>
      <c r="H157" s="6"/>
      <c r="I157" s="22">
        <f t="shared" si="1"/>
        <v>2016</v>
      </c>
    </row>
    <row r="158" ht="15.75" customHeight="1">
      <c r="A158" s="2" t="s">
        <v>236</v>
      </c>
      <c r="B158" s="2" t="s">
        <v>36</v>
      </c>
      <c r="C158" s="3">
        <v>43406.0</v>
      </c>
      <c r="D158" s="2">
        <v>95.0</v>
      </c>
      <c r="E158" s="2">
        <v>5.7</v>
      </c>
      <c r="F158" s="2" t="s">
        <v>17</v>
      </c>
      <c r="H158" s="6"/>
      <c r="I158" s="22">
        <f t="shared" si="1"/>
        <v>2018</v>
      </c>
    </row>
    <row r="159" ht="15.75" customHeight="1">
      <c r="A159" s="2" t="s">
        <v>237</v>
      </c>
      <c r="B159" s="2" t="s">
        <v>238</v>
      </c>
      <c r="C159" s="3">
        <v>44330.0</v>
      </c>
      <c r="D159" s="2">
        <v>100.0</v>
      </c>
      <c r="E159" s="2">
        <v>5.7</v>
      </c>
      <c r="F159" s="2" t="s">
        <v>17</v>
      </c>
      <c r="H159" s="6"/>
      <c r="I159" s="22">
        <f t="shared" si="1"/>
        <v>2021</v>
      </c>
    </row>
    <row r="160" ht="15.75" customHeight="1">
      <c r="A160" s="2" t="s">
        <v>239</v>
      </c>
      <c r="B160" s="2" t="s">
        <v>24</v>
      </c>
      <c r="C160" s="3">
        <v>43964.0</v>
      </c>
      <c r="D160" s="2">
        <v>90.0</v>
      </c>
      <c r="E160" s="2">
        <v>5.7</v>
      </c>
      <c r="F160" s="2" t="s">
        <v>17</v>
      </c>
      <c r="H160" s="6"/>
      <c r="I160" s="22">
        <f t="shared" si="1"/>
        <v>2020</v>
      </c>
    </row>
    <row r="161" ht="15.75" customHeight="1">
      <c r="A161" s="2" t="s">
        <v>240</v>
      </c>
      <c r="B161" s="2" t="s">
        <v>10</v>
      </c>
      <c r="C161" s="3">
        <v>43497.0</v>
      </c>
      <c r="D161" s="2">
        <v>112.0</v>
      </c>
      <c r="E161" s="2">
        <v>5.7</v>
      </c>
      <c r="F161" s="2" t="s">
        <v>17</v>
      </c>
      <c r="H161" s="6"/>
      <c r="I161" s="22">
        <f t="shared" si="1"/>
        <v>2019</v>
      </c>
    </row>
    <row r="162" ht="15.75" customHeight="1">
      <c r="A162" s="2" t="s">
        <v>241</v>
      </c>
      <c r="B162" s="2" t="s">
        <v>24</v>
      </c>
      <c r="C162" s="3">
        <v>44267.0</v>
      </c>
      <c r="D162" s="2">
        <v>86.0</v>
      </c>
      <c r="E162" s="2">
        <v>5.7</v>
      </c>
      <c r="F162" s="2" t="s">
        <v>17</v>
      </c>
      <c r="H162" s="6"/>
      <c r="I162" s="22">
        <f t="shared" si="1"/>
        <v>2021</v>
      </c>
    </row>
    <row r="163" ht="15.75" customHeight="1">
      <c r="A163" s="8">
        <v>44788.0</v>
      </c>
      <c r="B163" s="2" t="s">
        <v>139</v>
      </c>
      <c r="C163" s="3">
        <v>43553.0</v>
      </c>
      <c r="D163" s="2">
        <v>124.0</v>
      </c>
      <c r="E163" s="2">
        <v>5.8</v>
      </c>
      <c r="F163" s="2" t="s">
        <v>123</v>
      </c>
      <c r="H163" s="6"/>
      <c r="I163" s="22">
        <f t="shared" si="1"/>
        <v>2019</v>
      </c>
    </row>
    <row r="164" ht="15.75" customHeight="1">
      <c r="A164" s="2" t="s">
        <v>242</v>
      </c>
      <c r="B164" s="2" t="s">
        <v>36</v>
      </c>
      <c r="C164" s="3">
        <v>44179.0</v>
      </c>
      <c r="D164" s="2">
        <v>107.0</v>
      </c>
      <c r="E164" s="2">
        <v>5.8</v>
      </c>
      <c r="F164" s="2" t="s">
        <v>17</v>
      </c>
      <c r="H164" s="6"/>
      <c r="I164" s="22">
        <f t="shared" si="1"/>
        <v>2020</v>
      </c>
    </row>
    <row r="165" ht="15.75" customHeight="1">
      <c r="A165" s="2" t="s">
        <v>243</v>
      </c>
      <c r="B165" s="2" t="s">
        <v>36</v>
      </c>
      <c r="C165" s="3">
        <v>43056.0</v>
      </c>
      <c r="D165" s="2">
        <v>92.0</v>
      </c>
      <c r="E165" s="2">
        <v>5.8</v>
      </c>
      <c r="F165" s="2" t="s">
        <v>17</v>
      </c>
      <c r="H165" s="6"/>
      <c r="I165" s="22">
        <f t="shared" si="1"/>
        <v>2017</v>
      </c>
    </row>
    <row r="166" ht="15.75" customHeight="1">
      <c r="A166" s="2" t="s">
        <v>244</v>
      </c>
      <c r="B166" s="2" t="s">
        <v>33</v>
      </c>
      <c r="C166" s="3">
        <v>43952.0</v>
      </c>
      <c r="D166" s="2">
        <v>121.0</v>
      </c>
      <c r="E166" s="2">
        <v>5.8</v>
      </c>
      <c r="F166" s="2" t="s">
        <v>17</v>
      </c>
      <c r="H166" s="6"/>
      <c r="I166" s="22">
        <f t="shared" si="1"/>
        <v>2020</v>
      </c>
    </row>
    <row r="167" ht="15.75" customHeight="1">
      <c r="A167" s="2" t="s">
        <v>245</v>
      </c>
      <c r="B167" s="2" t="s">
        <v>33</v>
      </c>
      <c r="C167" s="3">
        <v>43770.0</v>
      </c>
      <c r="D167" s="2">
        <v>90.0</v>
      </c>
      <c r="E167" s="2">
        <v>5.8</v>
      </c>
      <c r="F167" s="2" t="s">
        <v>17</v>
      </c>
      <c r="H167" s="6"/>
      <c r="I167" s="22">
        <f t="shared" si="1"/>
        <v>2019</v>
      </c>
    </row>
    <row r="168" ht="15.75" customHeight="1">
      <c r="A168" s="2" t="s">
        <v>246</v>
      </c>
      <c r="B168" s="2" t="s">
        <v>247</v>
      </c>
      <c r="C168" s="3">
        <v>42720.0</v>
      </c>
      <c r="D168" s="2">
        <v>104.0</v>
      </c>
      <c r="E168" s="2">
        <v>5.8</v>
      </c>
      <c r="F168" s="2" t="s">
        <v>17</v>
      </c>
      <c r="H168" s="6"/>
      <c r="I168" s="22">
        <f t="shared" si="1"/>
        <v>2016</v>
      </c>
    </row>
    <row r="169" ht="15.75" customHeight="1">
      <c r="A169" s="2" t="s">
        <v>248</v>
      </c>
      <c r="B169" s="2" t="s">
        <v>24</v>
      </c>
      <c r="C169" s="3">
        <v>43217.0</v>
      </c>
      <c r="D169" s="2">
        <v>92.0</v>
      </c>
      <c r="E169" s="2">
        <v>5.8</v>
      </c>
      <c r="F169" s="2" t="s">
        <v>17</v>
      </c>
      <c r="H169" s="6"/>
      <c r="I169" s="22">
        <f t="shared" si="1"/>
        <v>2018</v>
      </c>
    </row>
    <row r="170" ht="15.75" customHeight="1">
      <c r="A170" s="2" t="s">
        <v>249</v>
      </c>
      <c r="B170" s="2" t="s">
        <v>33</v>
      </c>
      <c r="C170" s="3">
        <v>43987.0</v>
      </c>
      <c r="D170" s="2">
        <v>114.0</v>
      </c>
      <c r="E170" s="2">
        <v>5.8</v>
      </c>
      <c r="F170" s="2" t="s">
        <v>20</v>
      </c>
      <c r="H170" s="6"/>
      <c r="I170" s="22">
        <f t="shared" si="1"/>
        <v>2020</v>
      </c>
    </row>
    <row r="171" ht="15.75" customHeight="1">
      <c r="A171" s="2" t="s">
        <v>250</v>
      </c>
      <c r="B171" s="2" t="s">
        <v>33</v>
      </c>
      <c r="C171" s="3">
        <v>44064.0</v>
      </c>
      <c r="D171" s="2">
        <v>98.0</v>
      </c>
      <c r="E171" s="2">
        <v>5.8</v>
      </c>
      <c r="F171" s="2" t="s">
        <v>20</v>
      </c>
      <c r="H171" s="6"/>
      <c r="I171" s="22">
        <f t="shared" si="1"/>
        <v>2020</v>
      </c>
    </row>
    <row r="172" ht="15.75" customHeight="1">
      <c r="A172" s="2" t="s">
        <v>251</v>
      </c>
      <c r="B172" s="2" t="s">
        <v>252</v>
      </c>
      <c r="C172" s="3">
        <v>43308.0</v>
      </c>
      <c r="D172" s="2">
        <v>95.0</v>
      </c>
      <c r="E172" s="2">
        <v>5.8</v>
      </c>
      <c r="F172" s="2" t="s">
        <v>17</v>
      </c>
      <c r="H172" s="6"/>
      <c r="I172" s="22">
        <f t="shared" si="1"/>
        <v>2018</v>
      </c>
    </row>
    <row r="173" ht="15.75" customHeight="1">
      <c r="A173" s="2" t="s">
        <v>253</v>
      </c>
      <c r="B173" s="2" t="s">
        <v>36</v>
      </c>
      <c r="C173" s="3">
        <v>43189.0</v>
      </c>
      <c r="D173" s="2">
        <v>78.0</v>
      </c>
      <c r="E173" s="2">
        <v>5.8</v>
      </c>
      <c r="F173" s="2" t="s">
        <v>17</v>
      </c>
      <c r="H173" s="6"/>
      <c r="I173" s="22">
        <f t="shared" si="1"/>
        <v>2018</v>
      </c>
    </row>
    <row r="174" ht="15.75" customHeight="1">
      <c r="A174" s="2" t="s">
        <v>254</v>
      </c>
      <c r="B174" s="2" t="s">
        <v>10</v>
      </c>
      <c r="C174" s="3">
        <v>44330.0</v>
      </c>
      <c r="D174" s="2">
        <v>107.0</v>
      </c>
      <c r="E174" s="2">
        <v>5.8</v>
      </c>
      <c r="F174" s="2" t="s">
        <v>17</v>
      </c>
      <c r="H174" s="6"/>
      <c r="I174" s="22">
        <f t="shared" si="1"/>
        <v>2021</v>
      </c>
    </row>
    <row r="175" ht="15.75" customHeight="1">
      <c r="A175" s="2" t="s">
        <v>255</v>
      </c>
      <c r="B175" s="2" t="s">
        <v>36</v>
      </c>
      <c r="C175" s="3">
        <v>43777.0</v>
      </c>
      <c r="D175" s="2">
        <v>92.0</v>
      </c>
      <c r="E175" s="2">
        <v>5.8</v>
      </c>
      <c r="F175" s="2" t="s">
        <v>17</v>
      </c>
      <c r="H175" s="6"/>
      <c r="I175" s="22">
        <f t="shared" si="1"/>
        <v>2019</v>
      </c>
    </row>
    <row r="176" ht="15.75" customHeight="1">
      <c r="A176" s="2" t="s">
        <v>256</v>
      </c>
      <c r="B176" s="2" t="s">
        <v>257</v>
      </c>
      <c r="C176" s="3">
        <v>42656.0</v>
      </c>
      <c r="D176" s="2">
        <v>95.0</v>
      </c>
      <c r="E176" s="2">
        <v>5.8</v>
      </c>
      <c r="F176" s="2" t="s">
        <v>17</v>
      </c>
      <c r="H176" s="6"/>
      <c r="I176" s="22">
        <f t="shared" si="1"/>
        <v>2016</v>
      </c>
    </row>
    <row r="177" ht="15.75" customHeight="1">
      <c r="A177" s="2" t="s">
        <v>258</v>
      </c>
      <c r="B177" s="2" t="s">
        <v>36</v>
      </c>
      <c r="C177" s="3">
        <v>44140.0</v>
      </c>
      <c r="D177" s="2">
        <v>96.0</v>
      </c>
      <c r="E177" s="2">
        <v>5.8</v>
      </c>
      <c r="F177" s="2" t="s">
        <v>17</v>
      </c>
      <c r="H177" s="6"/>
      <c r="I177" s="22">
        <f t="shared" si="1"/>
        <v>2020</v>
      </c>
    </row>
    <row r="178" ht="15.75" customHeight="1">
      <c r="A178" s="2" t="s">
        <v>259</v>
      </c>
      <c r="B178" s="2" t="s">
        <v>139</v>
      </c>
      <c r="C178" s="3">
        <v>43434.0</v>
      </c>
      <c r="D178" s="2">
        <v>118.0</v>
      </c>
      <c r="E178" s="2">
        <v>5.8</v>
      </c>
      <c r="F178" s="2" t="s">
        <v>20</v>
      </c>
      <c r="H178" s="6"/>
      <c r="I178" s="22">
        <f t="shared" si="1"/>
        <v>2018</v>
      </c>
    </row>
    <row r="179" ht="15.75" customHeight="1">
      <c r="A179" s="2" t="s">
        <v>260</v>
      </c>
      <c r="B179" s="2" t="s">
        <v>36</v>
      </c>
      <c r="C179" s="3">
        <v>43951.0</v>
      </c>
      <c r="D179" s="2">
        <v>105.0</v>
      </c>
      <c r="E179" s="2">
        <v>5.8</v>
      </c>
      <c r="F179" s="2" t="s">
        <v>69</v>
      </c>
      <c r="H179" s="6"/>
      <c r="I179" s="22">
        <f t="shared" si="1"/>
        <v>2020</v>
      </c>
    </row>
    <row r="180" ht="15.75" customHeight="1">
      <c r="A180" s="2" t="s">
        <v>261</v>
      </c>
      <c r="B180" s="2" t="s">
        <v>262</v>
      </c>
      <c r="C180" s="3">
        <v>43938.0</v>
      </c>
      <c r="D180" s="2">
        <v>94.0</v>
      </c>
      <c r="E180" s="2">
        <v>5.8</v>
      </c>
      <c r="F180" s="2" t="s">
        <v>83</v>
      </c>
      <c r="H180" s="6"/>
      <c r="I180" s="22">
        <f t="shared" si="1"/>
        <v>2020</v>
      </c>
    </row>
    <row r="181" ht="15.75" customHeight="1">
      <c r="A181" s="2" t="s">
        <v>263</v>
      </c>
      <c r="B181" s="2" t="s">
        <v>264</v>
      </c>
      <c r="C181" s="3">
        <v>42853.0</v>
      </c>
      <c r="D181" s="2">
        <v>52.0</v>
      </c>
      <c r="E181" s="2">
        <v>5.8</v>
      </c>
      <c r="F181" s="2" t="s">
        <v>17</v>
      </c>
      <c r="H181" s="6"/>
      <c r="I181" s="22">
        <f t="shared" si="1"/>
        <v>2017</v>
      </c>
    </row>
    <row r="182" ht="15.75" customHeight="1">
      <c r="A182" s="2" t="s">
        <v>265</v>
      </c>
      <c r="B182" s="2" t="s">
        <v>266</v>
      </c>
      <c r="C182" s="3">
        <v>43350.0</v>
      </c>
      <c r="D182" s="2">
        <v>105.0</v>
      </c>
      <c r="E182" s="2">
        <v>5.8</v>
      </c>
      <c r="F182" s="2" t="s">
        <v>17</v>
      </c>
      <c r="H182" s="6"/>
      <c r="I182" s="22">
        <f t="shared" si="1"/>
        <v>2018</v>
      </c>
    </row>
    <row r="183" ht="15.75" customHeight="1">
      <c r="A183" s="2" t="s">
        <v>267</v>
      </c>
      <c r="B183" s="2" t="s">
        <v>224</v>
      </c>
      <c r="C183" s="3">
        <v>42853.0</v>
      </c>
      <c r="D183" s="2">
        <v>95.0</v>
      </c>
      <c r="E183" s="2">
        <v>5.8</v>
      </c>
      <c r="F183" s="2" t="s">
        <v>17</v>
      </c>
      <c r="H183" s="6"/>
      <c r="I183" s="22">
        <f t="shared" si="1"/>
        <v>2017</v>
      </c>
    </row>
    <row r="184" ht="15.75" customHeight="1">
      <c r="A184" s="2" t="s">
        <v>268</v>
      </c>
      <c r="B184" s="2" t="s">
        <v>262</v>
      </c>
      <c r="C184" s="3">
        <v>42489.0</v>
      </c>
      <c r="D184" s="2">
        <v>100.0</v>
      </c>
      <c r="E184" s="2">
        <v>5.8</v>
      </c>
      <c r="F184" s="2" t="s">
        <v>17</v>
      </c>
      <c r="H184" s="6"/>
      <c r="I184" s="22">
        <f t="shared" si="1"/>
        <v>2016</v>
      </c>
    </row>
    <row r="185" ht="15.75" customHeight="1">
      <c r="A185" s="2" t="s">
        <v>269</v>
      </c>
      <c r="B185" s="2" t="s">
        <v>252</v>
      </c>
      <c r="C185" s="3">
        <v>43280.0</v>
      </c>
      <c r="D185" s="2">
        <v>97.0</v>
      </c>
      <c r="E185" s="2">
        <v>5.8</v>
      </c>
      <c r="F185" s="2" t="s">
        <v>17</v>
      </c>
      <c r="H185" s="6"/>
      <c r="I185" s="22">
        <f t="shared" si="1"/>
        <v>2018</v>
      </c>
    </row>
    <row r="186" ht="15.75" customHeight="1">
      <c r="A186" s="2" t="s">
        <v>270</v>
      </c>
      <c r="B186" s="2" t="s">
        <v>24</v>
      </c>
      <c r="C186" s="3">
        <v>43336.0</v>
      </c>
      <c r="D186" s="2">
        <v>89.0</v>
      </c>
      <c r="E186" s="2">
        <v>5.8</v>
      </c>
      <c r="F186" s="2" t="s">
        <v>17</v>
      </c>
      <c r="H186" s="6"/>
      <c r="I186" s="22">
        <f t="shared" si="1"/>
        <v>2018</v>
      </c>
    </row>
    <row r="187" ht="15.75" customHeight="1">
      <c r="A187" s="2" t="s">
        <v>271</v>
      </c>
      <c r="B187" s="2" t="s">
        <v>272</v>
      </c>
      <c r="C187" s="3">
        <v>44084.0</v>
      </c>
      <c r="D187" s="2">
        <v>102.0</v>
      </c>
      <c r="E187" s="2">
        <v>5.8</v>
      </c>
      <c r="F187" s="2" t="s">
        <v>17</v>
      </c>
      <c r="H187" s="6"/>
      <c r="I187" s="22">
        <f t="shared" si="1"/>
        <v>2020</v>
      </c>
    </row>
    <row r="188" ht="15.75" customHeight="1">
      <c r="A188" s="2" t="s">
        <v>273</v>
      </c>
      <c r="B188" s="2" t="s">
        <v>274</v>
      </c>
      <c r="C188" s="3">
        <v>44172.0</v>
      </c>
      <c r="D188" s="2">
        <v>96.0</v>
      </c>
      <c r="E188" s="2">
        <v>5.8</v>
      </c>
      <c r="F188" s="2" t="s">
        <v>57</v>
      </c>
      <c r="H188" s="6"/>
      <c r="I188" s="22">
        <f t="shared" si="1"/>
        <v>2020</v>
      </c>
    </row>
    <row r="189" ht="15.75" customHeight="1">
      <c r="A189" s="2" t="s">
        <v>275</v>
      </c>
      <c r="B189" s="2" t="s">
        <v>36</v>
      </c>
      <c r="C189" s="3">
        <v>44036.0</v>
      </c>
      <c r="D189" s="2">
        <v>131.0</v>
      </c>
      <c r="E189" s="2">
        <v>5.8</v>
      </c>
      <c r="F189" s="2" t="s">
        <v>17</v>
      </c>
      <c r="H189" s="6"/>
      <c r="I189" s="22">
        <f t="shared" si="1"/>
        <v>2020</v>
      </c>
    </row>
    <row r="190" ht="15.75" customHeight="1">
      <c r="A190" s="2" t="s">
        <v>276</v>
      </c>
      <c r="B190" s="2" t="s">
        <v>36</v>
      </c>
      <c r="C190" s="3">
        <v>43567.0</v>
      </c>
      <c r="D190" s="2">
        <v>89.0</v>
      </c>
      <c r="E190" s="2">
        <v>5.8</v>
      </c>
      <c r="F190" s="2" t="s">
        <v>17</v>
      </c>
      <c r="H190" s="6"/>
      <c r="I190" s="22">
        <f t="shared" si="1"/>
        <v>2019</v>
      </c>
    </row>
    <row r="191" ht="15.75" customHeight="1">
      <c r="A191" s="2" t="s">
        <v>277</v>
      </c>
      <c r="B191" s="2" t="s">
        <v>33</v>
      </c>
      <c r="C191" s="3">
        <v>44146.0</v>
      </c>
      <c r="D191" s="2">
        <v>93.0</v>
      </c>
      <c r="E191" s="2">
        <v>5.8</v>
      </c>
      <c r="F191" s="2" t="s">
        <v>83</v>
      </c>
      <c r="H191" s="6"/>
      <c r="I191" s="22">
        <f t="shared" si="1"/>
        <v>2020</v>
      </c>
    </row>
    <row r="192" ht="15.75" customHeight="1">
      <c r="A192" s="2" t="s">
        <v>278</v>
      </c>
      <c r="B192" s="2" t="s">
        <v>36</v>
      </c>
      <c r="C192" s="3">
        <v>44106.0</v>
      </c>
      <c r="D192" s="2">
        <v>111.0</v>
      </c>
      <c r="E192" s="2">
        <v>5.8</v>
      </c>
      <c r="F192" s="2" t="s">
        <v>11</v>
      </c>
      <c r="H192" s="6"/>
      <c r="I192" s="22">
        <f t="shared" si="1"/>
        <v>2020</v>
      </c>
    </row>
    <row r="193" ht="15.75" customHeight="1">
      <c r="A193" s="2" t="s">
        <v>279</v>
      </c>
      <c r="B193" s="2" t="s">
        <v>33</v>
      </c>
      <c r="C193" s="3">
        <v>43196.0</v>
      </c>
      <c r="D193" s="2">
        <v>75.0</v>
      </c>
      <c r="E193" s="2">
        <v>5.9</v>
      </c>
      <c r="F193" s="2" t="s">
        <v>17</v>
      </c>
      <c r="H193" s="6"/>
      <c r="I193" s="22">
        <f t="shared" si="1"/>
        <v>2018</v>
      </c>
    </row>
    <row r="194" ht="15.75" customHeight="1">
      <c r="A194" s="2" t="s">
        <v>280</v>
      </c>
      <c r="B194" s="2" t="s">
        <v>10</v>
      </c>
      <c r="C194" s="3">
        <v>43847.0</v>
      </c>
      <c r="D194" s="2">
        <v>120.0</v>
      </c>
      <c r="E194" s="2">
        <v>5.9</v>
      </c>
      <c r="F194" s="2" t="s">
        <v>17</v>
      </c>
      <c r="H194" s="6"/>
      <c r="I194" s="22">
        <f t="shared" si="1"/>
        <v>2020</v>
      </c>
    </row>
    <row r="195" ht="15.75" customHeight="1">
      <c r="A195" s="2" t="s">
        <v>281</v>
      </c>
      <c r="B195" s="2" t="s">
        <v>282</v>
      </c>
      <c r="C195" s="3">
        <v>43196.0</v>
      </c>
      <c r="D195" s="2">
        <v>96.0</v>
      </c>
      <c r="E195" s="2">
        <v>5.9</v>
      </c>
      <c r="F195" s="2" t="s">
        <v>17</v>
      </c>
      <c r="H195" s="6"/>
      <c r="I195" s="22">
        <f t="shared" si="1"/>
        <v>2018</v>
      </c>
    </row>
    <row r="196" ht="15.75" customHeight="1">
      <c r="A196" s="2" t="s">
        <v>283</v>
      </c>
      <c r="B196" s="2" t="s">
        <v>284</v>
      </c>
      <c r="C196" s="3">
        <v>44337.0</v>
      </c>
      <c r="D196" s="2">
        <v>148.0</v>
      </c>
      <c r="E196" s="2">
        <v>5.9</v>
      </c>
      <c r="F196" s="2" t="s">
        <v>17</v>
      </c>
      <c r="H196" s="6"/>
      <c r="I196" s="22">
        <f t="shared" si="1"/>
        <v>2021</v>
      </c>
    </row>
    <row r="197" ht="15.75" customHeight="1">
      <c r="A197" s="2" t="s">
        <v>285</v>
      </c>
      <c r="B197" s="2" t="s">
        <v>286</v>
      </c>
      <c r="C197" s="3">
        <v>43420.0</v>
      </c>
      <c r="D197" s="2">
        <v>94.0</v>
      </c>
      <c r="E197" s="2">
        <v>5.9</v>
      </c>
      <c r="F197" s="2" t="s">
        <v>17</v>
      </c>
      <c r="H197" s="6"/>
      <c r="I197" s="22">
        <f t="shared" si="1"/>
        <v>2018</v>
      </c>
    </row>
    <row r="198" ht="15.75" customHeight="1">
      <c r="A198" s="2" t="s">
        <v>287</v>
      </c>
      <c r="B198" s="2" t="s">
        <v>19</v>
      </c>
      <c r="C198" s="3">
        <v>43784.0</v>
      </c>
      <c r="D198" s="2">
        <v>107.0</v>
      </c>
      <c r="E198" s="2">
        <v>5.9</v>
      </c>
      <c r="F198" s="2" t="s">
        <v>17</v>
      </c>
      <c r="H198" s="6"/>
      <c r="I198" s="22">
        <f t="shared" si="1"/>
        <v>2019</v>
      </c>
    </row>
    <row r="199" ht="15.75" customHeight="1">
      <c r="A199" s="2" t="s">
        <v>288</v>
      </c>
      <c r="B199" s="2" t="s">
        <v>257</v>
      </c>
      <c r="C199" s="3">
        <v>43662.0</v>
      </c>
      <c r="D199" s="2">
        <v>32.0</v>
      </c>
      <c r="E199" s="2">
        <v>5.9</v>
      </c>
      <c r="F199" s="2" t="s">
        <v>17</v>
      </c>
      <c r="H199" s="6"/>
      <c r="I199" s="22">
        <f t="shared" si="1"/>
        <v>2019</v>
      </c>
    </row>
    <row r="200" ht="15.75" customHeight="1">
      <c r="A200" s="2" t="s">
        <v>289</v>
      </c>
      <c r="B200" s="2" t="s">
        <v>33</v>
      </c>
      <c r="C200" s="3">
        <v>43868.0</v>
      </c>
      <c r="D200" s="2">
        <v>104.0</v>
      </c>
      <c r="E200" s="2">
        <v>5.9</v>
      </c>
      <c r="F200" s="2" t="s">
        <v>17</v>
      </c>
      <c r="H200" s="6"/>
      <c r="I200" s="22">
        <f t="shared" si="1"/>
        <v>2020</v>
      </c>
    </row>
    <row r="201" ht="15.75" customHeight="1">
      <c r="A201" s="2" t="s">
        <v>290</v>
      </c>
      <c r="B201" s="2" t="s">
        <v>7</v>
      </c>
      <c r="C201" s="3">
        <v>43371.0</v>
      </c>
      <c r="D201" s="2">
        <v>23.0</v>
      </c>
      <c r="E201" s="2">
        <v>5.9</v>
      </c>
      <c r="F201" s="2" t="s">
        <v>17</v>
      </c>
      <c r="H201" s="6"/>
      <c r="I201" s="22">
        <f t="shared" si="1"/>
        <v>2018</v>
      </c>
    </row>
    <row r="202" ht="15.75" customHeight="1">
      <c r="A202" s="2" t="s">
        <v>291</v>
      </c>
      <c r="B202" s="2" t="s">
        <v>36</v>
      </c>
      <c r="C202" s="3">
        <v>43917.0</v>
      </c>
      <c r="D202" s="2">
        <v>111.0</v>
      </c>
      <c r="E202" s="2">
        <v>5.9</v>
      </c>
      <c r="F202" s="2" t="s">
        <v>20</v>
      </c>
      <c r="H202" s="6"/>
      <c r="I202" s="22">
        <f t="shared" si="1"/>
        <v>2020</v>
      </c>
    </row>
    <row r="203" ht="15.75" customHeight="1">
      <c r="A203" s="2" t="s">
        <v>292</v>
      </c>
      <c r="B203" s="2" t="s">
        <v>10</v>
      </c>
      <c r="C203" s="3">
        <v>43917.0</v>
      </c>
      <c r="D203" s="2">
        <v>83.0</v>
      </c>
      <c r="E203" s="2">
        <v>5.9</v>
      </c>
      <c r="F203" s="2" t="s">
        <v>60</v>
      </c>
      <c r="H203" s="6"/>
      <c r="I203" s="22">
        <f t="shared" si="1"/>
        <v>2020</v>
      </c>
    </row>
    <row r="204" ht="15.75" customHeight="1">
      <c r="A204" s="2" t="s">
        <v>293</v>
      </c>
      <c r="B204" s="2" t="s">
        <v>7</v>
      </c>
      <c r="C204" s="3">
        <v>44197.0</v>
      </c>
      <c r="D204" s="2">
        <v>53.0</v>
      </c>
      <c r="E204" s="2">
        <v>5.9</v>
      </c>
      <c r="F204" s="2" t="s">
        <v>17</v>
      </c>
      <c r="H204" s="6"/>
      <c r="I204" s="22">
        <f t="shared" si="1"/>
        <v>2021</v>
      </c>
    </row>
    <row r="205" ht="15.75" customHeight="1">
      <c r="A205" s="2" t="s">
        <v>294</v>
      </c>
      <c r="B205" s="2" t="s">
        <v>139</v>
      </c>
      <c r="C205" s="3">
        <v>43112.0</v>
      </c>
      <c r="D205" s="2">
        <v>95.0</v>
      </c>
      <c r="E205" s="2">
        <v>5.9</v>
      </c>
      <c r="F205" s="2" t="s">
        <v>17</v>
      </c>
      <c r="H205" s="6"/>
      <c r="I205" s="22">
        <f t="shared" si="1"/>
        <v>2018</v>
      </c>
    </row>
    <row r="206" ht="15.75" customHeight="1">
      <c r="A206" s="2" t="s">
        <v>295</v>
      </c>
      <c r="B206" s="2" t="s">
        <v>173</v>
      </c>
      <c r="C206" s="3">
        <v>44176.0</v>
      </c>
      <c r="D206" s="2">
        <v>132.0</v>
      </c>
      <c r="E206" s="2">
        <v>5.9</v>
      </c>
      <c r="F206" s="2" t="s">
        <v>17</v>
      </c>
      <c r="H206" s="6"/>
      <c r="I206" s="22">
        <f t="shared" si="1"/>
        <v>2020</v>
      </c>
    </row>
    <row r="207" ht="15.75" customHeight="1">
      <c r="A207" s="2" t="s">
        <v>296</v>
      </c>
      <c r="B207" s="2" t="s">
        <v>39</v>
      </c>
      <c r="C207" s="3">
        <v>42685.0</v>
      </c>
      <c r="D207" s="2">
        <v>98.0</v>
      </c>
      <c r="E207" s="2">
        <v>5.9</v>
      </c>
      <c r="F207" s="2" t="s">
        <v>17</v>
      </c>
      <c r="H207" s="6"/>
      <c r="I207" s="22">
        <f t="shared" si="1"/>
        <v>2016</v>
      </c>
    </row>
    <row r="208" ht="15.75" customHeight="1">
      <c r="A208" s="2" t="s">
        <v>297</v>
      </c>
      <c r="B208" s="2" t="s">
        <v>298</v>
      </c>
      <c r="C208" s="3">
        <v>43910.0</v>
      </c>
      <c r="D208" s="2">
        <v>108.0</v>
      </c>
      <c r="E208" s="2">
        <v>5.9</v>
      </c>
      <c r="F208" s="2" t="s">
        <v>14</v>
      </c>
      <c r="H208" s="6"/>
      <c r="I208" s="22">
        <f t="shared" si="1"/>
        <v>2020</v>
      </c>
    </row>
    <row r="209" ht="15.75" customHeight="1">
      <c r="A209" s="2" t="s">
        <v>299</v>
      </c>
      <c r="B209" s="2" t="s">
        <v>247</v>
      </c>
      <c r="C209" s="3">
        <v>43203.0</v>
      </c>
      <c r="D209" s="2">
        <v>106.0</v>
      </c>
      <c r="E209" s="2">
        <v>6.0</v>
      </c>
      <c r="F209" s="2" t="s">
        <v>17</v>
      </c>
      <c r="H209" s="6"/>
      <c r="I209" s="22">
        <f t="shared" si="1"/>
        <v>2018</v>
      </c>
    </row>
    <row r="210" ht="15.75" customHeight="1">
      <c r="A210" s="2" t="s">
        <v>300</v>
      </c>
      <c r="B210" s="2" t="s">
        <v>33</v>
      </c>
      <c r="C210" s="3">
        <v>43224.0</v>
      </c>
      <c r="D210" s="2">
        <v>104.0</v>
      </c>
      <c r="E210" s="2">
        <v>6.0</v>
      </c>
      <c r="F210" s="2" t="s">
        <v>14</v>
      </c>
      <c r="H210" s="6"/>
      <c r="I210" s="22">
        <f t="shared" si="1"/>
        <v>2018</v>
      </c>
    </row>
    <row r="211" ht="15.75" customHeight="1">
      <c r="A211" s="2" t="s">
        <v>301</v>
      </c>
      <c r="B211" s="2" t="s">
        <v>252</v>
      </c>
      <c r="C211" s="3">
        <v>42762.0</v>
      </c>
      <c r="D211" s="2">
        <v>90.0</v>
      </c>
      <c r="E211" s="2">
        <v>6.0</v>
      </c>
      <c r="F211" s="2" t="s">
        <v>17</v>
      </c>
      <c r="H211" s="6"/>
      <c r="I211" s="22">
        <f t="shared" si="1"/>
        <v>2017</v>
      </c>
    </row>
    <row r="212" ht="15.75" customHeight="1">
      <c r="A212" s="2" t="s">
        <v>302</v>
      </c>
      <c r="B212" s="2" t="s">
        <v>33</v>
      </c>
      <c r="C212" s="3">
        <v>43686.0</v>
      </c>
      <c r="D212" s="2">
        <v>106.0</v>
      </c>
      <c r="E212" s="2">
        <v>6.0</v>
      </c>
      <c r="F212" s="2" t="s">
        <v>20</v>
      </c>
      <c r="H212" s="6"/>
      <c r="I212" s="22">
        <f t="shared" si="1"/>
        <v>2019</v>
      </c>
    </row>
    <row r="213" ht="15.75" customHeight="1">
      <c r="A213" s="2" t="s">
        <v>303</v>
      </c>
      <c r="B213" s="2" t="s">
        <v>33</v>
      </c>
      <c r="C213" s="3">
        <v>43532.0</v>
      </c>
      <c r="D213" s="2">
        <v>90.0</v>
      </c>
      <c r="E213" s="2">
        <v>6.0</v>
      </c>
      <c r="F213" s="2" t="s">
        <v>17</v>
      </c>
      <c r="H213" s="6"/>
      <c r="I213" s="22">
        <f t="shared" si="1"/>
        <v>2019</v>
      </c>
    </row>
    <row r="214" ht="15.75" customHeight="1">
      <c r="A214" s="2" t="s">
        <v>304</v>
      </c>
      <c r="B214" s="2" t="s">
        <v>305</v>
      </c>
      <c r="C214" s="3">
        <v>43630.0</v>
      </c>
      <c r="D214" s="2">
        <v>97.0</v>
      </c>
      <c r="E214" s="2">
        <v>6.0</v>
      </c>
      <c r="F214" s="2" t="s">
        <v>17</v>
      </c>
      <c r="H214" s="6"/>
      <c r="I214" s="22">
        <f t="shared" si="1"/>
        <v>2019</v>
      </c>
    </row>
    <row r="215" ht="15.75" customHeight="1">
      <c r="A215" s="2" t="s">
        <v>306</v>
      </c>
      <c r="B215" s="2" t="s">
        <v>81</v>
      </c>
      <c r="C215" s="3">
        <v>44057.0</v>
      </c>
      <c r="D215" s="2">
        <v>113.0</v>
      </c>
      <c r="E215" s="2">
        <v>6.0</v>
      </c>
      <c r="F215" s="2" t="s">
        <v>17</v>
      </c>
      <c r="H215" s="6"/>
      <c r="I215" s="22">
        <f t="shared" si="1"/>
        <v>2020</v>
      </c>
    </row>
    <row r="216" ht="15.75" customHeight="1">
      <c r="A216" s="2" t="s">
        <v>307</v>
      </c>
      <c r="B216" s="2" t="s">
        <v>308</v>
      </c>
      <c r="C216" s="3">
        <v>44125.0</v>
      </c>
      <c r="D216" s="2">
        <v>123.0</v>
      </c>
      <c r="E216" s="2">
        <v>6.0</v>
      </c>
      <c r="F216" s="2" t="s">
        <v>17</v>
      </c>
      <c r="H216" s="6"/>
      <c r="I216" s="22">
        <f t="shared" si="1"/>
        <v>2020</v>
      </c>
    </row>
    <row r="217" ht="15.75" customHeight="1">
      <c r="A217" s="2" t="s">
        <v>309</v>
      </c>
      <c r="B217" s="2" t="s">
        <v>310</v>
      </c>
      <c r="C217" s="3">
        <v>44160.0</v>
      </c>
      <c r="D217" s="2">
        <v>115.0</v>
      </c>
      <c r="E217" s="2">
        <v>6.0</v>
      </c>
      <c r="F217" s="2" t="s">
        <v>17</v>
      </c>
      <c r="H217" s="6"/>
      <c r="I217" s="22">
        <f t="shared" si="1"/>
        <v>2020</v>
      </c>
    </row>
    <row r="218" ht="15.75" customHeight="1">
      <c r="A218" s="2" t="s">
        <v>311</v>
      </c>
      <c r="B218" s="2" t="s">
        <v>36</v>
      </c>
      <c r="C218" s="3">
        <v>43231.0</v>
      </c>
      <c r="D218" s="2">
        <v>105.0</v>
      </c>
      <c r="E218" s="2">
        <v>6.0</v>
      </c>
      <c r="F218" s="2" t="s">
        <v>17</v>
      </c>
      <c r="H218" s="6"/>
      <c r="I218" s="22">
        <f t="shared" si="1"/>
        <v>2018</v>
      </c>
    </row>
    <row r="219" ht="15.75" customHeight="1">
      <c r="A219" s="2" t="s">
        <v>312</v>
      </c>
      <c r="B219" s="2" t="s">
        <v>36</v>
      </c>
      <c r="C219" s="3">
        <v>43420.0</v>
      </c>
      <c r="D219" s="2">
        <v>101.0</v>
      </c>
      <c r="E219" s="2">
        <v>6.0</v>
      </c>
      <c r="F219" s="2" t="s">
        <v>17</v>
      </c>
      <c r="H219" s="6"/>
      <c r="I219" s="22">
        <f t="shared" si="1"/>
        <v>2018</v>
      </c>
    </row>
    <row r="220" ht="15.75" customHeight="1">
      <c r="A220" s="2" t="s">
        <v>313</v>
      </c>
      <c r="B220" s="2" t="s">
        <v>36</v>
      </c>
      <c r="C220" s="3">
        <v>43873.0</v>
      </c>
      <c r="D220" s="2">
        <v>102.0</v>
      </c>
      <c r="E220" s="2">
        <v>6.0</v>
      </c>
      <c r="F220" s="2" t="s">
        <v>17</v>
      </c>
      <c r="H220" s="6"/>
      <c r="I220" s="22">
        <f t="shared" si="1"/>
        <v>2020</v>
      </c>
    </row>
    <row r="221" ht="15.75" customHeight="1">
      <c r="A221" s="2" t="s">
        <v>314</v>
      </c>
      <c r="B221" s="2" t="s">
        <v>315</v>
      </c>
      <c r="C221" s="3">
        <v>42881.0</v>
      </c>
      <c r="D221" s="2">
        <v>122.0</v>
      </c>
      <c r="E221" s="2">
        <v>6.0</v>
      </c>
      <c r="F221" s="2" t="s">
        <v>17</v>
      </c>
      <c r="H221" s="6"/>
      <c r="I221" s="22">
        <f t="shared" si="1"/>
        <v>2017</v>
      </c>
    </row>
    <row r="222" ht="15.75" customHeight="1">
      <c r="A222" s="2" t="s">
        <v>316</v>
      </c>
      <c r="B222" s="2" t="s">
        <v>22</v>
      </c>
      <c r="C222" s="3">
        <v>43812.0</v>
      </c>
      <c r="D222" s="2">
        <v>128.0</v>
      </c>
      <c r="E222" s="2">
        <v>6.1</v>
      </c>
      <c r="F222" s="2" t="s">
        <v>17</v>
      </c>
      <c r="H222" s="6"/>
      <c r="I222" s="22">
        <f t="shared" si="1"/>
        <v>2019</v>
      </c>
    </row>
    <row r="223" ht="15.75" customHeight="1">
      <c r="A223" s="2" t="s">
        <v>317</v>
      </c>
      <c r="B223" s="2" t="s">
        <v>24</v>
      </c>
      <c r="C223" s="3">
        <v>43728.0</v>
      </c>
      <c r="D223" s="2">
        <v>82.0</v>
      </c>
      <c r="E223" s="2">
        <v>6.1</v>
      </c>
      <c r="F223" s="2" t="s">
        <v>17</v>
      </c>
      <c r="H223" s="6"/>
      <c r="I223" s="22">
        <f t="shared" si="1"/>
        <v>2019</v>
      </c>
    </row>
    <row r="224" ht="15.75" customHeight="1">
      <c r="A224" s="2" t="s">
        <v>318</v>
      </c>
      <c r="B224" s="2" t="s">
        <v>33</v>
      </c>
      <c r="C224" s="3">
        <v>42804.0</v>
      </c>
      <c r="D224" s="2">
        <v>102.0</v>
      </c>
      <c r="E224" s="2">
        <v>6.1</v>
      </c>
      <c r="F224" s="2" t="s">
        <v>17</v>
      </c>
      <c r="H224" s="6"/>
      <c r="I224" s="22">
        <f t="shared" si="1"/>
        <v>2017</v>
      </c>
    </row>
    <row r="225" ht="15.75" customHeight="1">
      <c r="A225" s="2" t="s">
        <v>319</v>
      </c>
      <c r="B225" s="2" t="s">
        <v>7</v>
      </c>
      <c r="C225" s="3">
        <v>42853.0</v>
      </c>
      <c r="D225" s="2">
        <v>80.0</v>
      </c>
      <c r="E225" s="2">
        <v>6.1</v>
      </c>
      <c r="F225" s="2" t="s">
        <v>17</v>
      </c>
      <c r="H225" s="6"/>
      <c r="I225" s="22">
        <f t="shared" si="1"/>
        <v>2017</v>
      </c>
    </row>
    <row r="226" ht="15.75" customHeight="1">
      <c r="A226" s="2" t="s">
        <v>320</v>
      </c>
      <c r="B226" s="2" t="s">
        <v>33</v>
      </c>
      <c r="C226" s="3">
        <v>42811.0</v>
      </c>
      <c r="D226" s="2">
        <v>94.0</v>
      </c>
      <c r="E226" s="2">
        <v>6.1</v>
      </c>
      <c r="F226" s="2" t="s">
        <v>17</v>
      </c>
      <c r="H226" s="6"/>
      <c r="I226" s="22">
        <f t="shared" si="1"/>
        <v>2017</v>
      </c>
    </row>
    <row r="227" ht="15.75" customHeight="1">
      <c r="A227" s="2" t="s">
        <v>321</v>
      </c>
      <c r="B227" s="2" t="s">
        <v>222</v>
      </c>
      <c r="C227" s="3">
        <v>44225.0</v>
      </c>
      <c r="D227" s="2">
        <v>123.0</v>
      </c>
      <c r="E227" s="2">
        <v>6.1</v>
      </c>
      <c r="F227" s="2" t="s">
        <v>17</v>
      </c>
      <c r="H227" s="6"/>
      <c r="I227" s="22">
        <f t="shared" si="1"/>
        <v>2021</v>
      </c>
    </row>
    <row r="228" ht="15.75" customHeight="1">
      <c r="A228" s="2" t="s">
        <v>322</v>
      </c>
      <c r="B228" s="2" t="s">
        <v>323</v>
      </c>
      <c r="C228" s="3">
        <v>44132.0</v>
      </c>
      <c r="D228" s="2">
        <v>104.0</v>
      </c>
      <c r="E228" s="2">
        <v>6.1</v>
      </c>
      <c r="F228" s="2" t="s">
        <v>17</v>
      </c>
      <c r="H228" s="6"/>
      <c r="I228" s="22">
        <f t="shared" si="1"/>
        <v>2020</v>
      </c>
    </row>
    <row r="229" ht="15.75" customHeight="1">
      <c r="A229" s="2" t="s">
        <v>324</v>
      </c>
      <c r="B229" s="2" t="s">
        <v>325</v>
      </c>
      <c r="C229" s="3">
        <v>43770.0</v>
      </c>
      <c r="D229" s="2">
        <v>85.0</v>
      </c>
      <c r="E229" s="2">
        <v>6.1</v>
      </c>
      <c r="F229" s="2" t="s">
        <v>17</v>
      </c>
      <c r="H229" s="6"/>
      <c r="I229" s="22">
        <f t="shared" si="1"/>
        <v>2019</v>
      </c>
    </row>
    <row r="230" ht="15.75" customHeight="1">
      <c r="A230" s="2" t="s">
        <v>326</v>
      </c>
      <c r="B230" s="2" t="s">
        <v>7</v>
      </c>
      <c r="C230" s="3">
        <v>42153.0</v>
      </c>
      <c r="D230" s="2">
        <v>84.0</v>
      </c>
      <c r="E230" s="2">
        <v>6.1</v>
      </c>
      <c r="F230" s="2" t="s">
        <v>17</v>
      </c>
      <c r="H230" s="6"/>
      <c r="I230" s="22">
        <f t="shared" si="1"/>
        <v>2015</v>
      </c>
    </row>
    <row r="231" ht="15.75" customHeight="1">
      <c r="A231" s="2" t="s">
        <v>327</v>
      </c>
      <c r="B231" s="2" t="s">
        <v>24</v>
      </c>
      <c r="C231" s="3">
        <v>43315.0</v>
      </c>
      <c r="D231" s="2">
        <v>103.0</v>
      </c>
      <c r="E231" s="2">
        <v>6.1</v>
      </c>
      <c r="F231" s="2" t="s">
        <v>17</v>
      </c>
      <c r="H231" s="6"/>
      <c r="I231" s="22">
        <f t="shared" si="1"/>
        <v>2018</v>
      </c>
    </row>
    <row r="232" ht="15.75" customHeight="1">
      <c r="A232" s="2" t="s">
        <v>328</v>
      </c>
      <c r="B232" s="2" t="s">
        <v>183</v>
      </c>
      <c r="C232" s="3">
        <v>43903.0</v>
      </c>
      <c r="D232" s="2">
        <v>95.0</v>
      </c>
      <c r="E232" s="2">
        <v>6.1</v>
      </c>
      <c r="F232" s="2" t="s">
        <v>17</v>
      </c>
      <c r="H232" s="6"/>
      <c r="I232" s="22">
        <f t="shared" si="1"/>
        <v>2020</v>
      </c>
    </row>
    <row r="233" ht="15.75" customHeight="1">
      <c r="A233" s="2" t="s">
        <v>329</v>
      </c>
      <c r="B233" s="2" t="s">
        <v>24</v>
      </c>
      <c r="C233" s="3">
        <v>43679.0</v>
      </c>
      <c r="D233" s="2">
        <v>100.0</v>
      </c>
      <c r="E233" s="2">
        <v>6.1</v>
      </c>
      <c r="F233" s="2" t="s">
        <v>17</v>
      </c>
      <c r="H233" s="6"/>
      <c r="I233" s="22">
        <f t="shared" si="1"/>
        <v>2019</v>
      </c>
    </row>
    <row r="234" ht="15.75" customHeight="1">
      <c r="A234" s="2" t="s">
        <v>330</v>
      </c>
      <c r="B234" s="2" t="s">
        <v>331</v>
      </c>
      <c r="C234" s="3">
        <v>42447.0</v>
      </c>
      <c r="D234" s="2">
        <v>89.0</v>
      </c>
      <c r="E234" s="2">
        <v>6.1</v>
      </c>
      <c r="F234" s="2" t="s">
        <v>17</v>
      </c>
      <c r="H234" s="6"/>
      <c r="I234" s="22">
        <f t="shared" si="1"/>
        <v>2016</v>
      </c>
    </row>
    <row r="235" ht="15.75" customHeight="1">
      <c r="A235" s="2" t="s">
        <v>332</v>
      </c>
      <c r="B235" s="2" t="s">
        <v>183</v>
      </c>
      <c r="C235" s="3">
        <v>44134.0</v>
      </c>
      <c r="D235" s="2">
        <v>116.0</v>
      </c>
      <c r="E235" s="2">
        <v>6.1</v>
      </c>
      <c r="F235" s="2" t="s">
        <v>60</v>
      </c>
      <c r="H235" s="6"/>
      <c r="I235" s="22">
        <f t="shared" si="1"/>
        <v>2020</v>
      </c>
    </row>
    <row r="236" ht="15.75" customHeight="1">
      <c r="A236" s="2" t="s">
        <v>333</v>
      </c>
      <c r="B236" s="2" t="s">
        <v>247</v>
      </c>
      <c r="C236" s="3">
        <v>43938.0</v>
      </c>
      <c r="D236" s="2">
        <v>118.0</v>
      </c>
      <c r="E236" s="2">
        <v>6.1</v>
      </c>
      <c r="F236" s="2" t="s">
        <v>17</v>
      </c>
      <c r="H236" s="6"/>
      <c r="I236" s="22">
        <f t="shared" si="1"/>
        <v>2020</v>
      </c>
    </row>
    <row r="237" ht="15.75" customHeight="1">
      <c r="A237" s="2" t="s">
        <v>334</v>
      </c>
      <c r="B237" s="2" t="s">
        <v>33</v>
      </c>
      <c r="C237" s="3">
        <v>44204.0</v>
      </c>
      <c r="D237" s="2">
        <v>96.0</v>
      </c>
      <c r="E237" s="2">
        <v>6.1</v>
      </c>
      <c r="F237" s="2" t="s">
        <v>25</v>
      </c>
      <c r="H237" s="6"/>
      <c r="I237" s="22">
        <f t="shared" si="1"/>
        <v>2021</v>
      </c>
    </row>
    <row r="238" ht="15.75" customHeight="1">
      <c r="A238" s="2" t="s">
        <v>335</v>
      </c>
      <c r="B238" s="2" t="s">
        <v>33</v>
      </c>
      <c r="C238" s="3">
        <v>44287.0</v>
      </c>
      <c r="D238" s="2">
        <v>114.0</v>
      </c>
      <c r="E238" s="2">
        <v>6.1</v>
      </c>
      <c r="F238" s="2" t="s">
        <v>37</v>
      </c>
      <c r="H238" s="6"/>
      <c r="I238" s="22">
        <f t="shared" si="1"/>
        <v>2021</v>
      </c>
    </row>
    <row r="239" ht="15.75" customHeight="1">
      <c r="A239" s="2" t="s">
        <v>336</v>
      </c>
      <c r="B239" s="2" t="s">
        <v>92</v>
      </c>
      <c r="C239" s="3">
        <v>43049.0</v>
      </c>
      <c r="D239" s="2">
        <v>99.0</v>
      </c>
      <c r="E239" s="2">
        <v>6.1</v>
      </c>
      <c r="F239" s="2" t="s">
        <v>69</v>
      </c>
      <c r="H239" s="6"/>
      <c r="I239" s="22">
        <f t="shared" si="1"/>
        <v>2017</v>
      </c>
    </row>
    <row r="240" ht="15.75" customHeight="1">
      <c r="A240" s="2" t="s">
        <v>337</v>
      </c>
      <c r="B240" s="2" t="s">
        <v>36</v>
      </c>
      <c r="C240" s="3">
        <v>43973.0</v>
      </c>
      <c r="D240" s="2">
        <v>87.0</v>
      </c>
      <c r="E240" s="2">
        <v>6.1</v>
      </c>
      <c r="F240" s="2" t="s">
        <v>17</v>
      </c>
      <c r="H240" s="6"/>
      <c r="I240" s="22">
        <f t="shared" si="1"/>
        <v>2020</v>
      </c>
    </row>
    <row r="241" ht="15.75" customHeight="1">
      <c r="A241" s="2" t="s">
        <v>338</v>
      </c>
      <c r="B241" s="2" t="s">
        <v>247</v>
      </c>
      <c r="C241" s="3">
        <v>42818.0</v>
      </c>
      <c r="D241" s="2">
        <v>92.0</v>
      </c>
      <c r="E241" s="2">
        <v>6.1</v>
      </c>
      <c r="F241" s="2" t="s">
        <v>17</v>
      </c>
      <c r="H241" s="6"/>
      <c r="I241" s="22">
        <f t="shared" si="1"/>
        <v>2017</v>
      </c>
    </row>
    <row r="242" ht="15.75" customHeight="1">
      <c r="A242" s="2" t="s">
        <v>339</v>
      </c>
      <c r="B242" s="2" t="s">
        <v>340</v>
      </c>
      <c r="C242" s="3">
        <v>43609.0</v>
      </c>
      <c r="D242" s="2">
        <v>90.0</v>
      </c>
      <c r="E242" s="2">
        <v>6.1</v>
      </c>
      <c r="F242" s="2" t="s">
        <v>17</v>
      </c>
      <c r="H242" s="6"/>
      <c r="I242" s="22">
        <f t="shared" si="1"/>
        <v>2019</v>
      </c>
    </row>
    <row r="243" ht="15.75" customHeight="1">
      <c r="A243" s="2" t="s">
        <v>341</v>
      </c>
      <c r="B243" s="2" t="s">
        <v>33</v>
      </c>
      <c r="C243" s="3">
        <v>44211.0</v>
      </c>
      <c r="D243" s="2">
        <v>95.0</v>
      </c>
      <c r="E243" s="2">
        <v>6.1</v>
      </c>
      <c r="F243" s="2" t="s">
        <v>20</v>
      </c>
      <c r="H243" s="6"/>
      <c r="I243" s="22">
        <f t="shared" si="1"/>
        <v>2021</v>
      </c>
    </row>
    <row r="244" ht="15.75" customHeight="1">
      <c r="A244" s="2" t="s">
        <v>342</v>
      </c>
      <c r="B244" s="2" t="s">
        <v>10</v>
      </c>
      <c r="C244" s="3">
        <v>44071.0</v>
      </c>
      <c r="D244" s="2">
        <v>96.0</v>
      </c>
      <c r="E244" s="2">
        <v>6.1</v>
      </c>
      <c r="F244" s="2" t="s">
        <v>11</v>
      </c>
      <c r="H244" s="6"/>
      <c r="I244" s="22">
        <f t="shared" si="1"/>
        <v>2020</v>
      </c>
    </row>
    <row r="245" ht="15.75" customHeight="1">
      <c r="A245" s="2" t="s">
        <v>343</v>
      </c>
      <c r="B245" s="2" t="s">
        <v>344</v>
      </c>
      <c r="C245" s="3">
        <v>44050.0</v>
      </c>
      <c r="D245" s="2">
        <v>93.0</v>
      </c>
      <c r="E245" s="2">
        <v>6.1</v>
      </c>
      <c r="F245" s="2" t="s">
        <v>17</v>
      </c>
      <c r="H245" s="6"/>
      <c r="I245" s="22">
        <f t="shared" si="1"/>
        <v>2020</v>
      </c>
    </row>
    <row r="246" ht="15.75" customHeight="1">
      <c r="A246" s="2" t="s">
        <v>345</v>
      </c>
      <c r="B246" s="2" t="s">
        <v>346</v>
      </c>
      <c r="C246" s="3">
        <v>44155.0</v>
      </c>
      <c r="D246" s="2">
        <v>42.0</v>
      </c>
      <c r="E246" s="2">
        <v>6.2</v>
      </c>
      <c r="F246" s="2" t="s">
        <v>17</v>
      </c>
      <c r="H246" s="6"/>
      <c r="I246" s="22">
        <f t="shared" si="1"/>
        <v>2020</v>
      </c>
    </row>
    <row r="247" ht="15.75" customHeight="1">
      <c r="A247" s="2" t="s">
        <v>347</v>
      </c>
      <c r="B247" s="2" t="s">
        <v>247</v>
      </c>
      <c r="C247" s="3">
        <v>44342.0</v>
      </c>
      <c r="D247" s="2">
        <v>92.0</v>
      </c>
      <c r="E247" s="2">
        <v>6.2</v>
      </c>
      <c r="F247" s="2" t="s">
        <v>14</v>
      </c>
      <c r="H247" s="6"/>
      <c r="I247" s="22">
        <f t="shared" si="1"/>
        <v>2021</v>
      </c>
    </row>
    <row r="248" ht="15.75" customHeight="1">
      <c r="A248" s="2" t="s">
        <v>348</v>
      </c>
      <c r="B248" s="2" t="s">
        <v>33</v>
      </c>
      <c r="C248" s="3">
        <v>44225.0</v>
      </c>
      <c r="D248" s="2">
        <v>106.0</v>
      </c>
      <c r="E248" s="2">
        <v>6.2</v>
      </c>
      <c r="F248" s="2" t="s">
        <v>11</v>
      </c>
      <c r="H248" s="6"/>
      <c r="I248" s="22">
        <f t="shared" si="1"/>
        <v>2021</v>
      </c>
    </row>
    <row r="249" ht="15.75" customHeight="1">
      <c r="A249" s="2" t="s">
        <v>349</v>
      </c>
      <c r="B249" s="2" t="s">
        <v>33</v>
      </c>
      <c r="C249" s="3">
        <v>44141.0</v>
      </c>
      <c r="D249" s="2">
        <v>151.0</v>
      </c>
      <c r="E249" s="2">
        <v>6.2</v>
      </c>
      <c r="F249" s="2" t="s">
        <v>17</v>
      </c>
      <c r="H249" s="6"/>
      <c r="I249" s="22">
        <f t="shared" si="1"/>
        <v>2020</v>
      </c>
    </row>
    <row r="250" ht="15.75" customHeight="1">
      <c r="A250" s="2" t="s">
        <v>350</v>
      </c>
      <c r="B250" s="2" t="s">
        <v>139</v>
      </c>
      <c r="C250" s="3">
        <v>44060.0</v>
      </c>
      <c r="D250" s="2">
        <v>101.0</v>
      </c>
      <c r="E250" s="2">
        <v>6.2</v>
      </c>
      <c r="F250" s="2" t="s">
        <v>37</v>
      </c>
      <c r="H250" s="6"/>
      <c r="I250" s="22">
        <f t="shared" si="1"/>
        <v>2020</v>
      </c>
    </row>
    <row r="251" ht="15.75" customHeight="1">
      <c r="A251" s="2" t="s">
        <v>351</v>
      </c>
      <c r="B251" s="2" t="s">
        <v>24</v>
      </c>
      <c r="C251" s="3">
        <v>44295.0</v>
      </c>
      <c r="D251" s="2">
        <v>114.0</v>
      </c>
      <c r="E251" s="2">
        <v>6.2</v>
      </c>
      <c r="F251" s="2" t="s">
        <v>25</v>
      </c>
      <c r="H251" s="6"/>
      <c r="I251" s="22">
        <f t="shared" si="1"/>
        <v>2021</v>
      </c>
    </row>
    <row r="252" ht="15.75" customHeight="1">
      <c r="A252" s="2" t="s">
        <v>352</v>
      </c>
      <c r="B252" s="2" t="s">
        <v>282</v>
      </c>
      <c r="C252" s="3">
        <v>43504.0</v>
      </c>
      <c r="D252" s="2">
        <v>90.0</v>
      </c>
      <c r="E252" s="2">
        <v>6.2</v>
      </c>
      <c r="F252" s="2" t="s">
        <v>17</v>
      </c>
      <c r="H252" s="6"/>
      <c r="I252" s="22">
        <f t="shared" si="1"/>
        <v>2019</v>
      </c>
    </row>
    <row r="253" ht="15.75" customHeight="1">
      <c r="A253" s="2" t="s">
        <v>353</v>
      </c>
      <c r="B253" s="2" t="s">
        <v>10</v>
      </c>
      <c r="C253" s="3">
        <v>43735.0</v>
      </c>
      <c r="D253" s="2">
        <v>115.0</v>
      </c>
      <c r="E253" s="2">
        <v>6.2</v>
      </c>
      <c r="F253" s="2" t="s">
        <v>17</v>
      </c>
      <c r="H253" s="6"/>
      <c r="I253" s="22">
        <f t="shared" si="1"/>
        <v>2019</v>
      </c>
    </row>
    <row r="254" ht="15.75" customHeight="1">
      <c r="A254" s="2" t="s">
        <v>354</v>
      </c>
      <c r="B254" s="2" t="s">
        <v>10</v>
      </c>
      <c r="C254" s="3">
        <v>44001.0</v>
      </c>
      <c r="D254" s="2">
        <v>92.0</v>
      </c>
      <c r="E254" s="2">
        <v>6.2</v>
      </c>
      <c r="F254" s="2" t="s">
        <v>60</v>
      </c>
      <c r="H254" s="6"/>
      <c r="I254" s="22">
        <f t="shared" si="1"/>
        <v>2020</v>
      </c>
    </row>
    <row r="255" ht="15.75" customHeight="1">
      <c r="A255" s="2" t="s">
        <v>355</v>
      </c>
      <c r="B255" s="2" t="s">
        <v>114</v>
      </c>
      <c r="C255" s="3">
        <v>44057.0</v>
      </c>
      <c r="D255" s="2">
        <v>72.0</v>
      </c>
      <c r="E255" s="2">
        <v>6.2</v>
      </c>
      <c r="F255" s="2" t="s">
        <v>17</v>
      </c>
      <c r="H255" s="6"/>
      <c r="I255" s="22">
        <f t="shared" si="1"/>
        <v>2020</v>
      </c>
    </row>
    <row r="256" ht="15.75" customHeight="1">
      <c r="A256" s="2" t="s">
        <v>356</v>
      </c>
      <c r="B256" s="2" t="s">
        <v>10</v>
      </c>
      <c r="C256" s="3">
        <v>44036.0</v>
      </c>
      <c r="D256" s="2">
        <v>139.0</v>
      </c>
      <c r="E256" s="2">
        <v>6.2</v>
      </c>
      <c r="F256" s="2" t="s">
        <v>11</v>
      </c>
      <c r="H256" s="6"/>
      <c r="I256" s="22">
        <f t="shared" si="1"/>
        <v>2020</v>
      </c>
    </row>
    <row r="257" ht="15.75" customHeight="1">
      <c r="A257" s="2" t="s">
        <v>357</v>
      </c>
      <c r="B257" s="2" t="s">
        <v>247</v>
      </c>
      <c r="C257" s="3">
        <v>43182.0</v>
      </c>
      <c r="D257" s="2">
        <v>98.0</v>
      </c>
      <c r="E257" s="2">
        <v>6.2</v>
      </c>
      <c r="F257" s="2" t="s">
        <v>17</v>
      </c>
      <c r="H257" s="6"/>
      <c r="I257" s="22">
        <f t="shared" si="1"/>
        <v>2018</v>
      </c>
    </row>
    <row r="258" ht="15.75" customHeight="1">
      <c r="A258" s="2" t="s">
        <v>358</v>
      </c>
      <c r="B258" s="2" t="s">
        <v>36</v>
      </c>
      <c r="C258" s="3">
        <v>43574.0</v>
      </c>
      <c r="D258" s="2">
        <v>92.0</v>
      </c>
      <c r="E258" s="2">
        <v>6.2</v>
      </c>
      <c r="F258" s="2" t="s">
        <v>17</v>
      </c>
      <c r="H258" s="6"/>
      <c r="I258" s="22">
        <f t="shared" si="1"/>
        <v>2019</v>
      </c>
    </row>
    <row r="259" ht="15.75" customHeight="1">
      <c r="A259" s="2" t="s">
        <v>359</v>
      </c>
      <c r="B259" s="2" t="s">
        <v>39</v>
      </c>
      <c r="C259" s="3">
        <v>43896.0</v>
      </c>
      <c r="D259" s="2">
        <v>111.0</v>
      </c>
      <c r="E259" s="2">
        <v>6.2</v>
      </c>
      <c r="F259" s="2" t="s">
        <v>17</v>
      </c>
      <c r="H259" s="6"/>
      <c r="I259" s="22">
        <f t="shared" si="1"/>
        <v>2020</v>
      </c>
    </row>
    <row r="260" ht="15.75" customHeight="1">
      <c r="A260" s="2" t="s">
        <v>360</v>
      </c>
      <c r="B260" s="2" t="s">
        <v>33</v>
      </c>
      <c r="C260" s="3">
        <v>43357.0</v>
      </c>
      <c r="D260" s="2">
        <v>98.0</v>
      </c>
      <c r="E260" s="2">
        <v>6.2</v>
      </c>
      <c r="F260" s="2" t="s">
        <v>17</v>
      </c>
      <c r="H260" s="6"/>
      <c r="I260" s="22">
        <f t="shared" si="1"/>
        <v>2018</v>
      </c>
    </row>
    <row r="261" ht="15.75" customHeight="1">
      <c r="A261" s="2" t="s">
        <v>361</v>
      </c>
      <c r="B261" s="2" t="s">
        <v>7</v>
      </c>
      <c r="C261" s="3">
        <v>43217.0</v>
      </c>
      <c r="D261" s="2">
        <v>104.0</v>
      </c>
      <c r="E261" s="2">
        <v>6.2</v>
      </c>
      <c r="F261" s="2" t="s">
        <v>17</v>
      </c>
      <c r="H261" s="6"/>
      <c r="I261" s="22">
        <f t="shared" si="1"/>
        <v>2018</v>
      </c>
    </row>
    <row r="262" ht="15.75" customHeight="1">
      <c r="A262" s="2" t="s">
        <v>362</v>
      </c>
      <c r="B262" s="2" t="s">
        <v>7</v>
      </c>
      <c r="C262" s="3">
        <v>43070.0</v>
      </c>
      <c r="D262" s="2">
        <v>95.0</v>
      </c>
      <c r="E262" s="2">
        <v>6.2</v>
      </c>
      <c r="F262" s="2" t="s">
        <v>17</v>
      </c>
      <c r="H262" s="6"/>
      <c r="I262" s="22">
        <f t="shared" si="1"/>
        <v>2017</v>
      </c>
    </row>
    <row r="263" ht="15.75" customHeight="1">
      <c r="A263" s="2" t="s">
        <v>363</v>
      </c>
      <c r="B263" s="2" t="s">
        <v>24</v>
      </c>
      <c r="C263" s="3">
        <v>42832.0</v>
      </c>
      <c r="D263" s="2">
        <v>88.0</v>
      </c>
      <c r="E263" s="2">
        <v>6.2</v>
      </c>
      <c r="F263" s="2" t="s">
        <v>17</v>
      </c>
      <c r="H263" s="6"/>
      <c r="I263" s="22">
        <f t="shared" si="1"/>
        <v>2017</v>
      </c>
    </row>
    <row r="264" ht="15.75" customHeight="1">
      <c r="A264" s="2">
        <v>1922.0</v>
      </c>
      <c r="B264" s="2" t="s">
        <v>364</v>
      </c>
      <c r="C264" s="3">
        <v>43028.0</v>
      </c>
      <c r="D264" s="2">
        <v>102.0</v>
      </c>
      <c r="E264" s="2">
        <v>6.3</v>
      </c>
      <c r="F264" s="2" t="s">
        <v>17</v>
      </c>
      <c r="H264" s="6"/>
      <c r="I264" s="22">
        <f t="shared" si="1"/>
        <v>2017</v>
      </c>
    </row>
    <row r="265" ht="15.75" customHeight="1">
      <c r="A265" s="2" t="s">
        <v>365</v>
      </c>
      <c r="B265" s="2" t="s">
        <v>7</v>
      </c>
      <c r="C265" s="3">
        <v>43607.0</v>
      </c>
      <c r="D265" s="2">
        <v>30.0</v>
      </c>
      <c r="E265" s="2">
        <v>6.3</v>
      </c>
      <c r="F265" s="2" t="s">
        <v>63</v>
      </c>
      <c r="H265" s="6"/>
      <c r="I265" s="22">
        <f t="shared" si="1"/>
        <v>2019</v>
      </c>
    </row>
    <row r="266" ht="15.75" customHeight="1">
      <c r="A266" s="2" t="s">
        <v>366</v>
      </c>
      <c r="B266" s="2" t="s">
        <v>36</v>
      </c>
      <c r="C266" s="3">
        <v>43259.0</v>
      </c>
      <c r="D266" s="2">
        <v>99.0</v>
      </c>
      <c r="E266" s="2">
        <v>6.3</v>
      </c>
      <c r="F266" s="2" t="s">
        <v>17</v>
      </c>
      <c r="H266" s="6"/>
      <c r="I266" s="22">
        <f t="shared" si="1"/>
        <v>2018</v>
      </c>
    </row>
    <row r="267" ht="15.75" customHeight="1">
      <c r="A267" s="2" t="s">
        <v>367</v>
      </c>
      <c r="B267" s="2" t="s">
        <v>340</v>
      </c>
      <c r="C267" s="3">
        <v>43385.0</v>
      </c>
      <c r="D267" s="2">
        <v>129.0</v>
      </c>
      <c r="E267" s="2">
        <v>6.3</v>
      </c>
      <c r="F267" s="2" t="s">
        <v>17</v>
      </c>
      <c r="H267" s="6"/>
      <c r="I267" s="22">
        <f t="shared" si="1"/>
        <v>2018</v>
      </c>
    </row>
    <row r="268" ht="15.75" customHeight="1">
      <c r="A268" s="2" t="s">
        <v>368</v>
      </c>
      <c r="B268" s="2" t="s">
        <v>97</v>
      </c>
      <c r="C268" s="3">
        <v>43175.0</v>
      </c>
      <c r="D268" s="2">
        <v>87.0</v>
      </c>
      <c r="E268" s="2">
        <v>6.3</v>
      </c>
      <c r="F268" s="2" t="s">
        <v>17</v>
      </c>
      <c r="H268" s="6"/>
      <c r="I268" s="22">
        <f t="shared" si="1"/>
        <v>2018</v>
      </c>
    </row>
    <row r="269" ht="15.75" customHeight="1">
      <c r="A269" s="2" t="s">
        <v>369</v>
      </c>
      <c r="B269" s="2" t="s">
        <v>370</v>
      </c>
      <c r="C269" s="3">
        <v>43091.0</v>
      </c>
      <c r="D269" s="2">
        <v>117.0</v>
      </c>
      <c r="E269" s="2">
        <v>6.3</v>
      </c>
      <c r="F269" s="2" t="s">
        <v>17</v>
      </c>
      <c r="H269" s="6"/>
      <c r="I269" s="22">
        <f t="shared" si="1"/>
        <v>2017</v>
      </c>
    </row>
    <row r="270" ht="15.75" customHeight="1">
      <c r="A270" s="2" t="s">
        <v>371</v>
      </c>
      <c r="B270" s="2" t="s">
        <v>372</v>
      </c>
      <c r="C270" s="3">
        <v>43238.0</v>
      </c>
      <c r="D270" s="2">
        <v>104.0</v>
      </c>
      <c r="E270" s="2">
        <v>6.3</v>
      </c>
      <c r="F270" s="2" t="s">
        <v>17</v>
      </c>
      <c r="H270" s="6"/>
      <c r="I270" s="22">
        <f t="shared" si="1"/>
        <v>2018</v>
      </c>
    </row>
    <row r="271" ht="15.75" customHeight="1">
      <c r="A271" s="2" t="s">
        <v>373</v>
      </c>
      <c r="B271" s="2" t="s">
        <v>33</v>
      </c>
      <c r="C271" s="3">
        <v>44288.0</v>
      </c>
      <c r="D271" s="2">
        <v>111.0</v>
      </c>
      <c r="E271" s="2">
        <v>6.3</v>
      </c>
      <c r="F271" s="2" t="s">
        <v>17</v>
      </c>
      <c r="H271" s="6"/>
      <c r="I271" s="22">
        <f t="shared" si="1"/>
        <v>2021</v>
      </c>
    </row>
    <row r="272" ht="15.75" customHeight="1">
      <c r="A272" s="2" t="s">
        <v>374</v>
      </c>
      <c r="B272" s="2" t="s">
        <v>375</v>
      </c>
      <c r="C272" s="3">
        <v>44001.0</v>
      </c>
      <c r="D272" s="2">
        <v>107.0</v>
      </c>
      <c r="E272" s="2">
        <v>6.3</v>
      </c>
      <c r="F272" s="2" t="s">
        <v>17</v>
      </c>
      <c r="H272" s="6"/>
      <c r="I272" s="22">
        <f t="shared" si="1"/>
        <v>2020</v>
      </c>
    </row>
    <row r="273" ht="15.75" customHeight="1">
      <c r="A273" s="2" t="s">
        <v>376</v>
      </c>
      <c r="B273" s="2" t="s">
        <v>24</v>
      </c>
      <c r="C273" s="3">
        <v>44273.0</v>
      </c>
      <c r="D273" s="2">
        <v>97.0</v>
      </c>
      <c r="E273" s="2">
        <v>6.3</v>
      </c>
      <c r="F273" s="2" t="s">
        <v>69</v>
      </c>
      <c r="H273" s="6"/>
      <c r="I273" s="22">
        <f t="shared" si="1"/>
        <v>2021</v>
      </c>
    </row>
    <row r="274" ht="15.75" customHeight="1">
      <c r="A274" s="2" t="s">
        <v>377</v>
      </c>
      <c r="B274" s="2" t="s">
        <v>36</v>
      </c>
      <c r="C274" s="3">
        <v>43203.0</v>
      </c>
      <c r="D274" s="2">
        <v>98.0</v>
      </c>
      <c r="E274" s="2">
        <v>6.3</v>
      </c>
      <c r="F274" s="2" t="s">
        <v>60</v>
      </c>
      <c r="H274" s="6"/>
      <c r="I274" s="22">
        <f t="shared" si="1"/>
        <v>2018</v>
      </c>
    </row>
    <row r="275" ht="15.75" customHeight="1">
      <c r="A275" s="2" t="s">
        <v>378</v>
      </c>
      <c r="B275" s="2" t="s">
        <v>33</v>
      </c>
      <c r="C275" s="3">
        <v>44224.0</v>
      </c>
      <c r="D275" s="2">
        <v>90.0</v>
      </c>
      <c r="E275" s="2">
        <v>6.3</v>
      </c>
      <c r="F275" s="2" t="s">
        <v>37</v>
      </c>
      <c r="H275" s="6"/>
      <c r="I275" s="22">
        <f t="shared" si="1"/>
        <v>2021</v>
      </c>
    </row>
    <row r="276" ht="15.75" customHeight="1">
      <c r="A276" s="2" t="s">
        <v>379</v>
      </c>
      <c r="B276" s="2" t="s">
        <v>33</v>
      </c>
      <c r="C276" s="3">
        <v>43574.0</v>
      </c>
      <c r="D276" s="2">
        <v>101.0</v>
      </c>
      <c r="E276" s="2">
        <v>6.3</v>
      </c>
      <c r="F276" s="2" t="s">
        <v>20</v>
      </c>
      <c r="H276" s="6"/>
      <c r="I276" s="22">
        <f t="shared" si="1"/>
        <v>2019</v>
      </c>
    </row>
    <row r="277" ht="15.75" customHeight="1">
      <c r="A277" s="2" t="s">
        <v>380</v>
      </c>
      <c r="B277" s="2" t="s">
        <v>7</v>
      </c>
      <c r="C277" s="3">
        <v>44342.0</v>
      </c>
      <c r="D277" s="2">
        <v>72.0</v>
      </c>
      <c r="E277" s="2">
        <v>6.3</v>
      </c>
      <c r="F277" s="2" t="s">
        <v>17</v>
      </c>
      <c r="H277" s="6"/>
      <c r="I277" s="22">
        <f t="shared" si="1"/>
        <v>2021</v>
      </c>
    </row>
    <row r="278" ht="15.75" customHeight="1">
      <c r="A278" s="2" t="s">
        <v>381</v>
      </c>
      <c r="B278" s="2" t="s">
        <v>33</v>
      </c>
      <c r="C278" s="3">
        <v>44159.0</v>
      </c>
      <c r="D278" s="2">
        <v>83.0</v>
      </c>
      <c r="E278" s="2">
        <v>6.3</v>
      </c>
      <c r="F278" s="2" t="s">
        <v>11</v>
      </c>
      <c r="H278" s="6"/>
      <c r="I278" s="22">
        <f t="shared" si="1"/>
        <v>2020</v>
      </c>
    </row>
    <row r="279" ht="15.75" customHeight="1">
      <c r="A279" s="2" t="s">
        <v>382</v>
      </c>
      <c r="B279" s="2" t="s">
        <v>22</v>
      </c>
      <c r="C279" s="3">
        <v>43490.0</v>
      </c>
      <c r="D279" s="2">
        <v>118.0</v>
      </c>
      <c r="E279" s="2">
        <v>6.3</v>
      </c>
      <c r="F279" s="2" t="s">
        <v>17</v>
      </c>
      <c r="H279" s="6"/>
      <c r="I279" s="22">
        <f t="shared" si="1"/>
        <v>2019</v>
      </c>
    </row>
    <row r="280" ht="15.75" customHeight="1">
      <c r="A280" s="2" t="s">
        <v>383</v>
      </c>
      <c r="B280" s="2" t="s">
        <v>24</v>
      </c>
      <c r="C280" s="3">
        <v>43455.0</v>
      </c>
      <c r="D280" s="2">
        <v>44.0</v>
      </c>
      <c r="E280" s="2">
        <v>6.3</v>
      </c>
      <c r="F280" s="2" t="s">
        <v>69</v>
      </c>
      <c r="H280" s="6"/>
      <c r="I280" s="22">
        <f t="shared" si="1"/>
        <v>2018</v>
      </c>
    </row>
    <row r="281" ht="15.75" customHeight="1">
      <c r="A281" s="2" t="s">
        <v>384</v>
      </c>
      <c r="B281" s="2" t="s">
        <v>385</v>
      </c>
      <c r="C281" s="3">
        <v>42846.0</v>
      </c>
      <c r="D281" s="2">
        <v>113.0</v>
      </c>
      <c r="E281" s="2">
        <v>6.3</v>
      </c>
      <c r="F281" s="2" t="s">
        <v>17</v>
      </c>
      <c r="H281" s="6"/>
      <c r="I281" s="22">
        <f t="shared" si="1"/>
        <v>2017</v>
      </c>
    </row>
    <row r="282" ht="15.75" customHeight="1">
      <c r="A282" s="2" t="s">
        <v>386</v>
      </c>
      <c r="B282" s="2" t="s">
        <v>387</v>
      </c>
      <c r="C282" s="3">
        <v>42895.0</v>
      </c>
      <c r="D282" s="2">
        <v>86.0</v>
      </c>
      <c r="E282" s="2">
        <v>6.3</v>
      </c>
      <c r="F282" s="2" t="s">
        <v>17</v>
      </c>
      <c r="H282" s="6"/>
      <c r="I282" s="22">
        <f t="shared" si="1"/>
        <v>2017</v>
      </c>
    </row>
    <row r="283" ht="15.75" customHeight="1">
      <c r="A283" s="2" t="s">
        <v>388</v>
      </c>
      <c r="B283" s="2" t="s">
        <v>389</v>
      </c>
      <c r="C283" s="3">
        <v>42713.0</v>
      </c>
      <c r="D283" s="2">
        <v>108.0</v>
      </c>
      <c r="E283" s="2">
        <v>6.3</v>
      </c>
      <c r="F283" s="2" t="s">
        <v>17</v>
      </c>
      <c r="H283" s="6"/>
      <c r="I283" s="22">
        <f t="shared" si="1"/>
        <v>2016</v>
      </c>
    </row>
    <row r="284" ht="15.75" customHeight="1">
      <c r="A284" s="2" t="s">
        <v>390</v>
      </c>
      <c r="B284" s="2" t="s">
        <v>391</v>
      </c>
      <c r="C284" s="3">
        <v>43021.0</v>
      </c>
      <c r="D284" s="2">
        <v>85.0</v>
      </c>
      <c r="E284" s="2">
        <v>6.3</v>
      </c>
      <c r="F284" s="2" t="s">
        <v>17</v>
      </c>
      <c r="H284" s="6"/>
      <c r="I284" s="22">
        <f t="shared" si="1"/>
        <v>2017</v>
      </c>
    </row>
    <row r="285" ht="15.75" customHeight="1">
      <c r="A285" s="2" t="s">
        <v>392</v>
      </c>
      <c r="B285" s="2" t="s">
        <v>13</v>
      </c>
      <c r="C285" s="3">
        <v>42825.0</v>
      </c>
      <c r="D285" s="2">
        <v>102.0</v>
      </c>
      <c r="E285" s="2">
        <v>6.3</v>
      </c>
      <c r="F285" s="2" t="s">
        <v>17</v>
      </c>
      <c r="H285" s="6"/>
      <c r="I285" s="22">
        <f t="shared" si="1"/>
        <v>2017</v>
      </c>
    </row>
    <row r="286" ht="15.75" customHeight="1">
      <c r="A286" s="2" t="s">
        <v>393</v>
      </c>
      <c r="B286" s="2" t="s">
        <v>33</v>
      </c>
      <c r="C286" s="3">
        <v>43749.0</v>
      </c>
      <c r="D286" s="2">
        <v>151.0</v>
      </c>
      <c r="E286" s="2">
        <v>6.3</v>
      </c>
      <c r="F286" s="2" t="s">
        <v>188</v>
      </c>
      <c r="H286" s="6"/>
      <c r="I286" s="22">
        <f t="shared" si="1"/>
        <v>2019</v>
      </c>
    </row>
    <row r="287" ht="15.75" customHeight="1">
      <c r="A287" s="2" t="s">
        <v>394</v>
      </c>
      <c r="B287" s="2" t="s">
        <v>139</v>
      </c>
      <c r="C287" s="3">
        <v>43756.0</v>
      </c>
      <c r="D287" s="2">
        <v>98.0</v>
      </c>
      <c r="E287" s="2">
        <v>6.3</v>
      </c>
      <c r="F287" s="2" t="s">
        <v>17</v>
      </c>
      <c r="H287" s="6"/>
      <c r="I287" s="22">
        <f t="shared" si="1"/>
        <v>2019</v>
      </c>
    </row>
    <row r="288" ht="15.75" customHeight="1">
      <c r="A288" s="2" t="s">
        <v>395</v>
      </c>
      <c r="B288" s="2" t="s">
        <v>7</v>
      </c>
      <c r="C288" s="3">
        <v>43553.0</v>
      </c>
      <c r="D288" s="2">
        <v>87.0</v>
      </c>
      <c r="E288" s="2">
        <v>6.3</v>
      </c>
      <c r="F288" s="2" t="s">
        <v>17</v>
      </c>
      <c r="H288" s="6"/>
      <c r="I288" s="22">
        <f t="shared" si="1"/>
        <v>2019</v>
      </c>
    </row>
    <row r="289" ht="15.75" customHeight="1">
      <c r="A289" s="2" t="s">
        <v>396</v>
      </c>
      <c r="B289" s="2" t="s">
        <v>183</v>
      </c>
      <c r="C289" s="3">
        <v>43168.0</v>
      </c>
      <c r="D289" s="2">
        <v>120.0</v>
      </c>
      <c r="E289" s="2">
        <v>6.3</v>
      </c>
      <c r="F289" s="2" t="s">
        <v>8</v>
      </c>
      <c r="H289" s="6"/>
      <c r="I289" s="22">
        <f t="shared" si="1"/>
        <v>2018</v>
      </c>
    </row>
    <row r="290" ht="15.75" customHeight="1">
      <c r="A290" s="2" t="s">
        <v>397</v>
      </c>
      <c r="B290" s="2" t="s">
        <v>10</v>
      </c>
      <c r="C290" s="3">
        <v>43944.0</v>
      </c>
      <c r="D290" s="2">
        <v>134.0</v>
      </c>
      <c r="E290" s="2">
        <v>6.3</v>
      </c>
      <c r="F290" s="2" t="s">
        <v>34</v>
      </c>
      <c r="H290" s="6"/>
      <c r="I290" s="22">
        <f t="shared" si="1"/>
        <v>2020</v>
      </c>
    </row>
    <row r="291" ht="15.75" customHeight="1">
      <c r="A291" s="2" t="s">
        <v>398</v>
      </c>
      <c r="B291" s="2" t="s">
        <v>36</v>
      </c>
      <c r="C291" s="3">
        <v>44239.0</v>
      </c>
      <c r="D291" s="2">
        <v>109.0</v>
      </c>
      <c r="E291" s="2">
        <v>6.3</v>
      </c>
      <c r="F291" s="2" t="s">
        <v>17</v>
      </c>
      <c r="H291" s="6"/>
      <c r="I291" s="22">
        <f t="shared" si="1"/>
        <v>2021</v>
      </c>
    </row>
    <row r="292" ht="15.75" customHeight="1">
      <c r="A292" s="2" t="s">
        <v>399</v>
      </c>
      <c r="B292" s="2" t="s">
        <v>7</v>
      </c>
      <c r="C292" s="3">
        <v>43705.0</v>
      </c>
      <c r="D292" s="2">
        <v>85.0</v>
      </c>
      <c r="E292" s="2">
        <v>6.3</v>
      </c>
      <c r="F292" s="2" t="s">
        <v>17</v>
      </c>
      <c r="H292" s="6"/>
      <c r="I292" s="22">
        <f t="shared" si="1"/>
        <v>2019</v>
      </c>
    </row>
    <row r="293" ht="15.75" customHeight="1">
      <c r="A293" s="2" t="s">
        <v>400</v>
      </c>
      <c r="B293" s="2" t="s">
        <v>33</v>
      </c>
      <c r="C293" s="3">
        <v>43917.0</v>
      </c>
      <c r="D293" s="2">
        <v>103.0</v>
      </c>
      <c r="E293" s="2">
        <v>6.3</v>
      </c>
      <c r="F293" s="2" t="s">
        <v>17</v>
      </c>
      <c r="H293" s="6"/>
      <c r="I293" s="22">
        <f t="shared" si="1"/>
        <v>2020</v>
      </c>
    </row>
    <row r="294" ht="15.75" customHeight="1">
      <c r="A294" s="2" t="s">
        <v>401</v>
      </c>
      <c r="B294" s="2" t="s">
        <v>7</v>
      </c>
      <c r="C294" s="3">
        <v>44048.0</v>
      </c>
      <c r="D294" s="2">
        <v>94.0</v>
      </c>
      <c r="E294" s="2">
        <v>6.4</v>
      </c>
      <c r="F294" s="2" t="s">
        <v>60</v>
      </c>
      <c r="H294" s="6"/>
      <c r="I294" s="22">
        <f t="shared" si="1"/>
        <v>2020</v>
      </c>
    </row>
    <row r="295" ht="15.75" customHeight="1">
      <c r="A295" s="2" t="s">
        <v>402</v>
      </c>
      <c r="B295" s="2" t="s">
        <v>403</v>
      </c>
      <c r="C295" s="3">
        <v>44186.0</v>
      </c>
      <c r="D295" s="2">
        <v>97.0</v>
      </c>
      <c r="E295" s="2">
        <v>6.4</v>
      </c>
      <c r="F295" s="2" t="s">
        <v>17</v>
      </c>
      <c r="H295" s="6"/>
      <c r="I295" s="22">
        <f t="shared" si="1"/>
        <v>2020</v>
      </c>
    </row>
    <row r="296" ht="15.75" customHeight="1">
      <c r="A296" s="2" t="s">
        <v>404</v>
      </c>
      <c r="B296" s="2" t="s">
        <v>252</v>
      </c>
      <c r="C296" s="3">
        <v>42629.0</v>
      </c>
      <c r="D296" s="2">
        <v>88.0</v>
      </c>
      <c r="E296" s="2">
        <v>6.4</v>
      </c>
      <c r="F296" s="2" t="s">
        <v>17</v>
      </c>
      <c r="H296" s="6"/>
      <c r="I296" s="22">
        <f t="shared" si="1"/>
        <v>2016</v>
      </c>
    </row>
    <row r="297" ht="15.75" customHeight="1">
      <c r="A297" s="2" t="s">
        <v>405</v>
      </c>
      <c r="B297" s="2" t="s">
        <v>7</v>
      </c>
      <c r="C297" s="3">
        <v>43733.0</v>
      </c>
      <c r="D297" s="2">
        <v>37.0</v>
      </c>
      <c r="E297" s="2">
        <v>6.4</v>
      </c>
      <c r="F297" s="2" t="s">
        <v>63</v>
      </c>
      <c r="H297" s="6"/>
      <c r="I297" s="22">
        <f t="shared" si="1"/>
        <v>2019</v>
      </c>
    </row>
    <row r="298" ht="15.75" customHeight="1">
      <c r="A298" s="2" t="s">
        <v>406</v>
      </c>
      <c r="B298" s="2" t="s">
        <v>407</v>
      </c>
      <c r="C298" s="3">
        <v>43823.0</v>
      </c>
      <c r="D298" s="2">
        <v>112.0</v>
      </c>
      <c r="E298" s="2">
        <v>6.4</v>
      </c>
      <c r="F298" s="2" t="s">
        <v>11</v>
      </c>
      <c r="H298" s="6"/>
      <c r="I298" s="22">
        <f t="shared" si="1"/>
        <v>2019</v>
      </c>
    </row>
    <row r="299" ht="15.75" customHeight="1">
      <c r="A299" s="2" t="s">
        <v>408</v>
      </c>
      <c r="B299" s="2" t="s">
        <v>282</v>
      </c>
      <c r="C299" s="3">
        <v>43189.0</v>
      </c>
      <c r="D299" s="2">
        <v>102.0</v>
      </c>
      <c r="E299" s="2">
        <v>6.4</v>
      </c>
      <c r="F299" s="2" t="s">
        <v>17</v>
      </c>
      <c r="H299" s="6"/>
      <c r="I299" s="22">
        <f t="shared" si="1"/>
        <v>2018</v>
      </c>
    </row>
    <row r="300" ht="15.75" customHeight="1">
      <c r="A300" s="2" t="s">
        <v>409</v>
      </c>
      <c r="B300" s="2" t="s">
        <v>10</v>
      </c>
      <c r="C300" s="3">
        <v>43749.0</v>
      </c>
      <c r="D300" s="2">
        <v>100.0</v>
      </c>
      <c r="E300" s="2">
        <v>6.4</v>
      </c>
      <c r="F300" s="2" t="s">
        <v>17</v>
      </c>
      <c r="H300" s="6"/>
      <c r="I300" s="22">
        <f t="shared" si="1"/>
        <v>2019</v>
      </c>
    </row>
    <row r="301" ht="15.75" customHeight="1">
      <c r="A301" s="2" t="s">
        <v>410</v>
      </c>
      <c r="B301" s="2" t="s">
        <v>33</v>
      </c>
      <c r="C301" s="3">
        <v>43147.0</v>
      </c>
      <c r="D301" s="2">
        <v>96.0</v>
      </c>
      <c r="E301" s="2">
        <v>6.4</v>
      </c>
      <c r="F301" s="2" t="s">
        <v>17</v>
      </c>
      <c r="H301" s="6"/>
      <c r="I301" s="22">
        <f t="shared" si="1"/>
        <v>2018</v>
      </c>
    </row>
    <row r="302" ht="15.75" customHeight="1">
      <c r="A302" s="2" t="s">
        <v>411</v>
      </c>
      <c r="B302" s="2" t="s">
        <v>36</v>
      </c>
      <c r="C302" s="3">
        <v>43875.0</v>
      </c>
      <c r="D302" s="2">
        <v>113.0</v>
      </c>
      <c r="E302" s="2">
        <v>6.4</v>
      </c>
      <c r="F302" s="2" t="s">
        <v>83</v>
      </c>
      <c r="H302" s="6"/>
      <c r="I302" s="22">
        <f t="shared" si="1"/>
        <v>2020</v>
      </c>
    </row>
    <row r="303" ht="15.75" customHeight="1">
      <c r="A303" s="2" t="s">
        <v>412</v>
      </c>
      <c r="B303" s="2" t="s">
        <v>7</v>
      </c>
      <c r="C303" s="3">
        <v>44063.0</v>
      </c>
      <c r="D303" s="2">
        <v>16.0</v>
      </c>
      <c r="E303" s="2">
        <v>6.4</v>
      </c>
      <c r="F303" s="2" t="s">
        <v>17</v>
      </c>
      <c r="H303" s="6"/>
      <c r="I303" s="22">
        <f t="shared" si="1"/>
        <v>2020</v>
      </c>
    </row>
    <row r="304" ht="15.75" customHeight="1">
      <c r="A304" s="2" t="s">
        <v>413</v>
      </c>
      <c r="B304" s="2" t="s">
        <v>112</v>
      </c>
      <c r="C304" s="3">
        <v>44238.0</v>
      </c>
      <c r="D304" s="2">
        <v>119.0</v>
      </c>
      <c r="E304" s="2">
        <v>6.4</v>
      </c>
      <c r="F304" s="2" t="s">
        <v>37</v>
      </c>
      <c r="H304" s="6"/>
      <c r="I304" s="22">
        <f t="shared" si="1"/>
        <v>2021</v>
      </c>
    </row>
    <row r="305" ht="15.75" customHeight="1">
      <c r="A305" s="2" t="s">
        <v>414</v>
      </c>
      <c r="B305" s="2" t="s">
        <v>7</v>
      </c>
      <c r="C305" s="3">
        <v>43950.0</v>
      </c>
      <c r="D305" s="2">
        <v>97.0</v>
      </c>
      <c r="E305" s="2">
        <v>6.4</v>
      </c>
      <c r="F305" s="2" t="s">
        <v>17</v>
      </c>
      <c r="H305" s="6"/>
      <c r="I305" s="22">
        <f t="shared" si="1"/>
        <v>2020</v>
      </c>
    </row>
    <row r="306" ht="15.75" customHeight="1">
      <c r="A306" s="2" t="s">
        <v>415</v>
      </c>
      <c r="B306" s="2" t="s">
        <v>7</v>
      </c>
      <c r="C306" s="3">
        <v>41986.0</v>
      </c>
      <c r="D306" s="2">
        <v>81.0</v>
      </c>
      <c r="E306" s="2">
        <v>6.4</v>
      </c>
      <c r="F306" s="2" t="s">
        <v>17</v>
      </c>
      <c r="H306" s="6"/>
      <c r="I306" s="22">
        <f t="shared" si="1"/>
        <v>2014</v>
      </c>
    </row>
    <row r="307" ht="15.75" customHeight="1">
      <c r="A307" s="2" t="s">
        <v>416</v>
      </c>
      <c r="B307" s="2" t="s">
        <v>139</v>
      </c>
      <c r="C307" s="3">
        <v>43364.0</v>
      </c>
      <c r="D307" s="2">
        <v>98.0</v>
      </c>
      <c r="E307" s="2">
        <v>6.4</v>
      </c>
      <c r="F307" s="2" t="s">
        <v>17</v>
      </c>
      <c r="H307" s="6"/>
      <c r="I307" s="22">
        <f t="shared" si="1"/>
        <v>2018</v>
      </c>
    </row>
    <row r="308" ht="15.75" customHeight="1">
      <c r="A308" s="2" t="s">
        <v>417</v>
      </c>
      <c r="B308" s="2" t="s">
        <v>418</v>
      </c>
      <c r="C308" s="3">
        <v>44127.0</v>
      </c>
      <c r="D308" s="2">
        <v>95.0</v>
      </c>
      <c r="E308" s="2">
        <v>6.4</v>
      </c>
      <c r="F308" s="2" t="s">
        <v>17</v>
      </c>
      <c r="H308" s="6"/>
      <c r="I308" s="22">
        <f t="shared" si="1"/>
        <v>2020</v>
      </c>
    </row>
    <row r="309" ht="15.75" customHeight="1">
      <c r="A309" s="2" t="s">
        <v>419</v>
      </c>
      <c r="B309" s="2" t="s">
        <v>33</v>
      </c>
      <c r="C309" s="3">
        <v>43750.0</v>
      </c>
      <c r="D309" s="2">
        <v>96.0</v>
      </c>
      <c r="E309" s="2">
        <v>6.4</v>
      </c>
      <c r="F309" s="2" t="s">
        <v>60</v>
      </c>
      <c r="H309" s="6"/>
      <c r="I309" s="22">
        <f t="shared" si="1"/>
        <v>2019</v>
      </c>
    </row>
    <row r="310" ht="15.75" customHeight="1">
      <c r="A310" s="2" t="s">
        <v>420</v>
      </c>
      <c r="B310" s="2" t="s">
        <v>7</v>
      </c>
      <c r="C310" s="7">
        <v>42993.0</v>
      </c>
      <c r="D310" s="2">
        <v>107.0</v>
      </c>
      <c r="E310" s="2">
        <v>6.4</v>
      </c>
      <c r="F310" s="2" t="s">
        <v>17</v>
      </c>
      <c r="H310" s="6"/>
      <c r="I310" s="22">
        <f t="shared" si="1"/>
        <v>2017</v>
      </c>
    </row>
    <row r="311" ht="15.75" customHeight="1">
      <c r="A311" s="2" t="s">
        <v>421</v>
      </c>
      <c r="B311" s="2" t="s">
        <v>422</v>
      </c>
      <c r="C311" s="3">
        <v>43735.0</v>
      </c>
      <c r="D311" s="2">
        <v>41.0</v>
      </c>
      <c r="E311" s="2">
        <v>6.4</v>
      </c>
      <c r="F311" s="2" t="s">
        <v>17</v>
      </c>
      <c r="H311" s="6"/>
      <c r="I311" s="22">
        <f t="shared" si="1"/>
        <v>2019</v>
      </c>
    </row>
    <row r="312" ht="15.75" customHeight="1">
      <c r="A312" s="2" t="s">
        <v>423</v>
      </c>
      <c r="B312" s="2" t="s">
        <v>7</v>
      </c>
      <c r="C312" s="3">
        <v>43175.0</v>
      </c>
      <c r="D312" s="2">
        <v>87.0</v>
      </c>
      <c r="E312" s="2">
        <v>6.4</v>
      </c>
      <c r="F312" s="2" t="s">
        <v>17</v>
      </c>
      <c r="H312" s="6"/>
      <c r="I312" s="22">
        <f t="shared" si="1"/>
        <v>2018</v>
      </c>
    </row>
    <row r="313" ht="15.75" customHeight="1">
      <c r="A313" s="2" t="s">
        <v>424</v>
      </c>
      <c r="B313" s="2" t="s">
        <v>139</v>
      </c>
      <c r="C313" s="3">
        <v>44210.0</v>
      </c>
      <c r="D313" s="2">
        <v>101.0</v>
      </c>
      <c r="E313" s="2">
        <v>6.4</v>
      </c>
      <c r="F313" s="2" t="s">
        <v>37</v>
      </c>
      <c r="H313" s="6"/>
      <c r="I313" s="22">
        <f t="shared" si="1"/>
        <v>2021</v>
      </c>
    </row>
    <row r="314" ht="15.75" customHeight="1">
      <c r="A314" s="2" t="s">
        <v>425</v>
      </c>
      <c r="B314" s="2" t="s">
        <v>7</v>
      </c>
      <c r="C314" s="3">
        <v>42860.0</v>
      </c>
      <c r="D314" s="2">
        <v>97.0</v>
      </c>
      <c r="E314" s="2">
        <v>6.4</v>
      </c>
      <c r="F314" s="2" t="s">
        <v>17</v>
      </c>
      <c r="H314" s="6"/>
      <c r="I314" s="22">
        <f t="shared" si="1"/>
        <v>2017</v>
      </c>
    </row>
    <row r="315" ht="15.75" customHeight="1">
      <c r="A315" s="2" t="s">
        <v>426</v>
      </c>
      <c r="B315" s="2" t="s">
        <v>10</v>
      </c>
      <c r="C315" s="3">
        <v>43915.0</v>
      </c>
      <c r="D315" s="2">
        <v>103.0</v>
      </c>
      <c r="E315" s="2">
        <v>6.4</v>
      </c>
      <c r="F315" s="2" t="s">
        <v>11</v>
      </c>
      <c r="H315" s="6"/>
      <c r="I315" s="22">
        <f t="shared" si="1"/>
        <v>2020</v>
      </c>
    </row>
    <row r="316" ht="15.75" customHeight="1">
      <c r="A316" s="2" t="s">
        <v>427</v>
      </c>
      <c r="B316" s="2" t="s">
        <v>428</v>
      </c>
      <c r="C316" s="3">
        <v>43943.0</v>
      </c>
      <c r="D316" s="2">
        <v>90.0</v>
      </c>
      <c r="E316" s="2">
        <v>6.4</v>
      </c>
      <c r="F316" s="2" t="s">
        <v>17</v>
      </c>
      <c r="H316" s="6"/>
      <c r="I316" s="22">
        <f t="shared" si="1"/>
        <v>2020</v>
      </c>
    </row>
    <row r="317" ht="15.75" customHeight="1">
      <c r="A317" s="2" t="s">
        <v>429</v>
      </c>
      <c r="B317" s="2" t="s">
        <v>101</v>
      </c>
      <c r="C317" s="3">
        <v>43537.0</v>
      </c>
      <c r="D317" s="2">
        <v>125.0</v>
      </c>
      <c r="E317" s="2">
        <v>6.4</v>
      </c>
      <c r="F317" s="2" t="s">
        <v>17</v>
      </c>
      <c r="H317" s="6"/>
      <c r="I317" s="22">
        <f t="shared" si="1"/>
        <v>2019</v>
      </c>
    </row>
    <row r="318" ht="15.75" customHeight="1">
      <c r="A318" s="2" t="s">
        <v>430</v>
      </c>
      <c r="B318" s="2" t="s">
        <v>7</v>
      </c>
      <c r="C318" s="3">
        <v>43371.0</v>
      </c>
      <c r="D318" s="2">
        <v>116.0</v>
      </c>
      <c r="E318" s="2">
        <v>6.4</v>
      </c>
      <c r="F318" s="2" t="s">
        <v>431</v>
      </c>
      <c r="H318" s="6"/>
      <c r="I318" s="22">
        <f t="shared" si="1"/>
        <v>2018</v>
      </c>
    </row>
    <row r="319" ht="15.75" customHeight="1">
      <c r="A319" s="2" t="s">
        <v>432</v>
      </c>
      <c r="B319" s="2" t="s">
        <v>33</v>
      </c>
      <c r="C319" s="3">
        <v>43532.0</v>
      </c>
      <c r="D319" s="2">
        <v>99.0</v>
      </c>
      <c r="E319" s="2">
        <v>6.4</v>
      </c>
      <c r="F319" s="2" t="s">
        <v>17</v>
      </c>
      <c r="H319" s="6"/>
      <c r="I319" s="22">
        <f t="shared" si="1"/>
        <v>2019</v>
      </c>
    </row>
    <row r="320" ht="15.75" customHeight="1">
      <c r="A320" s="2" t="s">
        <v>433</v>
      </c>
      <c r="B320" s="2" t="s">
        <v>434</v>
      </c>
      <c r="C320" s="3">
        <v>43028.0</v>
      </c>
      <c r="D320" s="2">
        <v>82.0</v>
      </c>
      <c r="E320" s="2">
        <v>6.4</v>
      </c>
      <c r="F320" s="2" t="s">
        <v>17</v>
      </c>
      <c r="H320" s="6"/>
      <c r="I320" s="22">
        <f t="shared" si="1"/>
        <v>2017</v>
      </c>
    </row>
    <row r="321" ht="15.75" customHeight="1">
      <c r="A321" s="2" t="s">
        <v>435</v>
      </c>
      <c r="B321" s="2" t="s">
        <v>36</v>
      </c>
      <c r="C321" s="3">
        <v>43140.0</v>
      </c>
      <c r="D321" s="2">
        <v>97.0</v>
      </c>
      <c r="E321" s="2">
        <v>6.4</v>
      </c>
      <c r="F321" s="2" t="s">
        <v>17</v>
      </c>
      <c r="H321" s="6"/>
      <c r="I321" s="22">
        <f t="shared" si="1"/>
        <v>2018</v>
      </c>
    </row>
    <row r="322" ht="15.75" customHeight="1">
      <c r="A322" s="2" t="s">
        <v>436</v>
      </c>
      <c r="B322" s="2" t="s">
        <v>7</v>
      </c>
      <c r="C322" s="3">
        <v>43766.0</v>
      </c>
      <c r="D322" s="2">
        <v>28.0</v>
      </c>
      <c r="E322" s="2">
        <v>6.5</v>
      </c>
      <c r="F322" s="2" t="s">
        <v>63</v>
      </c>
      <c r="H322" s="6"/>
      <c r="I322" s="22">
        <f t="shared" si="1"/>
        <v>2019</v>
      </c>
    </row>
    <row r="323" ht="15.75" customHeight="1">
      <c r="A323" s="2" t="s">
        <v>437</v>
      </c>
      <c r="B323" s="2" t="s">
        <v>206</v>
      </c>
      <c r="C323" s="3">
        <v>43889.0</v>
      </c>
      <c r="D323" s="2">
        <v>108.0</v>
      </c>
      <c r="E323" s="2">
        <v>6.5</v>
      </c>
      <c r="F323" s="2" t="s">
        <v>17</v>
      </c>
      <c r="H323" s="6"/>
      <c r="I323" s="22">
        <f t="shared" si="1"/>
        <v>2020</v>
      </c>
    </row>
    <row r="324" ht="15.75" customHeight="1">
      <c r="A324" s="2" t="s">
        <v>438</v>
      </c>
      <c r="B324" s="2" t="s">
        <v>33</v>
      </c>
      <c r="C324" s="3">
        <v>44071.0</v>
      </c>
      <c r="D324" s="2">
        <v>93.0</v>
      </c>
      <c r="E324" s="2">
        <v>6.5</v>
      </c>
      <c r="F324" s="2" t="s">
        <v>17</v>
      </c>
      <c r="H324" s="6"/>
      <c r="I324" s="22">
        <f t="shared" si="1"/>
        <v>2020</v>
      </c>
    </row>
    <row r="325" ht="15.75" customHeight="1">
      <c r="A325" s="2" t="s">
        <v>439</v>
      </c>
      <c r="B325" s="2" t="s">
        <v>440</v>
      </c>
      <c r="C325" s="3">
        <v>43909.0</v>
      </c>
      <c r="D325" s="2">
        <v>74.0</v>
      </c>
      <c r="E325" s="2">
        <v>6.5</v>
      </c>
      <c r="F325" s="2" t="s">
        <v>188</v>
      </c>
      <c r="H325" s="6"/>
      <c r="I325" s="22">
        <f t="shared" si="1"/>
        <v>2020</v>
      </c>
    </row>
    <row r="326" ht="15.75" customHeight="1">
      <c r="A326" s="2" t="s">
        <v>441</v>
      </c>
      <c r="B326" s="2" t="s">
        <v>7</v>
      </c>
      <c r="C326" s="3">
        <v>43545.0</v>
      </c>
      <c r="D326" s="2">
        <v>60.0</v>
      </c>
      <c r="E326" s="2">
        <v>6.5</v>
      </c>
      <c r="F326" s="2" t="s">
        <v>60</v>
      </c>
      <c r="H326" s="6"/>
      <c r="I326" s="22">
        <f t="shared" si="1"/>
        <v>2019</v>
      </c>
    </row>
    <row r="327" ht="15.75" customHeight="1">
      <c r="A327" s="2" t="s">
        <v>442</v>
      </c>
      <c r="B327" s="2" t="s">
        <v>443</v>
      </c>
      <c r="C327" s="3">
        <v>44176.0</v>
      </c>
      <c r="D327" s="2">
        <v>9.0</v>
      </c>
      <c r="E327" s="2">
        <v>6.5</v>
      </c>
      <c r="F327" s="2" t="s">
        <v>17</v>
      </c>
      <c r="H327" s="6"/>
      <c r="I327" s="22">
        <f t="shared" si="1"/>
        <v>2020</v>
      </c>
    </row>
    <row r="328" ht="15.75" customHeight="1">
      <c r="A328" s="2" t="s">
        <v>444</v>
      </c>
      <c r="B328" s="2" t="s">
        <v>7</v>
      </c>
      <c r="C328" s="3">
        <v>44303.0</v>
      </c>
      <c r="D328" s="2">
        <v>21.0</v>
      </c>
      <c r="E328" s="2">
        <v>6.5</v>
      </c>
      <c r="F328" s="2" t="s">
        <v>17</v>
      </c>
      <c r="H328" s="6"/>
      <c r="I328" s="22">
        <f t="shared" si="1"/>
        <v>2021</v>
      </c>
    </row>
    <row r="329" ht="15.75" customHeight="1">
      <c r="A329" s="2" t="s">
        <v>445</v>
      </c>
      <c r="B329" s="2" t="s">
        <v>24</v>
      </c>
      <c r="C329" s="3">
        <v>43616.0</v>
      </c>
      <c r="D329" s="2">
        <v>100.0</v>
      </c>
      <c r="E329" s="2">
        <v>6.5</v>
      </c>
      <c r="F329" s="2" t="s">
        <v>20</v>
      </c>
      <c r="H329" s="6"/>
      <c r="I329" s="22">
        <f t="shared" si="1"/>
        <v>2019</v>
      </c>
    </row>
    <row r="330" ht="15.75" customHeight="1">
      <c r="A330" s="2" t="s">
        <v>446</v>
      </c>
      <c r="B330" s="2" t="s">
        <v>447</v>
      </c>
      <c r="C330" s="3">
        <v>43994.0</v>
      </c>
      <c r="D330" s="2">
        <v>155.0</v>
      </c>
      <c r="E330" s="2">
        <v>6.5</v>
      </c>
      <c r="F330" s="2" t="s">
        <v>17</v>
      </c>
      <c r="H330" s="6"/>
      <c r="I330" s="22">
        <f t="shared" si="1"/>
        <v>2020</v>
      </c>
    </row>
    <row r="331" ht="15.75" customHeight="1">
      <c r="A331" s="2" t="s">
        <v>448</v>
      </c>
      <c r="B331" s="2" t="s">
        <v>7</v>
      </c>
      <c r="C331" s="3">
        <v>44293.0</v>
      </c>
      <c r="D331" s="2">
        <v>55.0</v>
      </c>
      <c r="E331" s="2">
        <v>6.5</v>
      </c>
      <c r="F331" s="2" t="s">
        <v>17</v>
      </c>
      <c r="H331" s="6"/>
      <c r="I331" s="22">
        <f t="shared" si="1"/>
        <v>2021</v>
      </c>
    </row>
    <row r="332" ht="15.75" customHeight="1">
      <c r="A332" s="2" t="s">
        <v>449</v>
      </c>
      <c r="B332" s="2" t="s">
        <v>407</v>
      </c>
      <c r="C332" s="3">
        <v>44008.0</v>
      </c>
      <c r="D332" s="2">
        <v>123.0</v>
      </c>
      <c r="E332" s="2">
        <v>6.5</v>
      </c>
      <c r="F332" s="2" t="s">
        <v>17</v>
      </c>
      <c r="H332" s="6"/>
      <c r="I332" s="22">
        <f t="shared" si="1"/>
        <v>2020</v>
      </c>
    </row>
    <row r="333" ht="15.75" customHeight="1">
      <c r="A333" s="2" t="s">
        <v>450</v>
      </c>
      <c r="B333" s="2" t="s">
        <v>16</v>
      </c>
      <c r="C333" s="3">
        <v>43007.0</v>
      </c>
      <c r="D333" s="2">
        <v>103.0</v>
      </c>
      <c r="E333" s="2">
        <v>6.5</v>
      </c>
      <c r="F333" s="2" t="s">
        <v>17</v>
      </c>
      <c r="H333" s="6"/>
      <c r="I333" s="22">
        <f t="shared" si="1"/>
        <v>2017</v>
      </c>
    </row>
    <row r="334" ht="15.75" customHeight="1">
      <c r="A334" s="2" t="s">
        <v>451</v>
      </c>
      <c r="B334" s="2" t="s">
        <v>10</v>
      </c>
      <c r="C334" s="3">
        <v>44134.0</v>
      </c>
      <c r="D334" s="2">
        <v>93.0</v>
      </c>
      <c r="E334" s="2">
        <v>6.5</v>
      </c>
      <c r="F334" s="2" t="s">
        <v>17</v>
      </c>
      <c r="H334" s="6"/>
      <c r="I334" s="22">
        <f t="shared" si="1"/>
        <v>2020</v>
      </c>
    </row>
    <row r="335" ht="15.75" customHeight="1">
      <c r="A335" s="2" t="s">
        <v>452</v>
      </c>
      <c r="B335" s="2" t="s">
        <v>453</v>
      </c>
      <c r="C335" s="3">
        <v>44148.0</v>
      </c>
      <c r="D335" s="2">
        <v>119.0</v>
      </c>
      <c r="E335" s="2">
        <v>6.5</v>
      </c>
      <c r="F335" s="2" t="s">
        <v>17</v>
      </c>
      <c r="H335" s="6"/>
      <c r="I335" s="22">
        <f t="shared" si="1"/>
        <v>2020</v>
      </c>
    </row>
    <row r="336" ht="15.75" customHeight="1">
      <c r="A336" s="2" t="s">
        <v>454</v>
      </c>
      <c r="B336" s="2" t="s">
        <v>7</v>
      </c>
      <c r="C336" s="3">
        <v>43630.0</v>
      </c>
      <c r="D336" s="2">
        <v>40.0</v>
      </c>
      <c r="E336" s="2">
        <v>6.5</v>
      </c>
      <c r="F336" s="2" t="s">
        <v>455</v>
      </c>
      <c r="H336" s="6"/>
      <c r="I336" s="22">
        <f t="shared" si="1"/>
        <v>2019</v>
      </c>
    </row>
    <row r="337" ht="15.75" customHeight="1">
      <c r="A337" s="2" t="s">
        <v>456</v>
      </c>
      <c r="B337" s="2" t="s">
        <v>33</v>
      </c>
      <c r="C337" s="3">
        <v>43266.0</v>
      </c>
      <c r="D337" s="2">
        <v>120.0</v>
      </c>
      <c r="E337" s="2">
        <v>6.5</v>
      </c>
      <c r="F337" s="2" t="s">
        <v>20</v>
      </c>
      <c r="H337" s="6"/>
      <c r="I337" s="22">
        <f t="shared" si="1"/>
        <v>2018</v>
      </c>
    </row>
    <row r="338" ht="15.75" customHeight="1">
      <c r="A338" s="2" t="s">
        <v>457</v>
      </c>
      <c r="B338" s="2" t="s">
        <v>33</v>
      </c>
      <c r="C338" s="3">
        <v>44323.0</v>
      </c>
      <c r="D338" s="2">
        <v>98.0</v>
      </c>
      <c r="E338" s="2">
        <v>6.5</v>
      </c>
      <c r="F338" s="2" t="s">
        <v>17</v>
      </c>
      <c r="H338" s="6"/>
      <c r="I338" s="22">
        <f t="shared" si="1"/>
        <v>2021</v>
      </c>
    </row>
    <row r="339" ht="15.75" customHeight="1">
      <c r="A339" s="2" t="s">
        <v>458</v>
      </c>
      <c r="B339" s="2" t="s">
        <v>331</v>
      </c>
      <c r="C339" s="3">
        <v>43441.0</v>
      </c>
      <c r="D339" s="2">
        <v>104.0</v>
      </c>
      <c r="E339" s="2">
        <v>6.5</v>
      </c>
      <c r="F339" s="2" t="s">
        <v>17</v>
      </c>
      <c r="H339" s="6"/>
      <c r="I339" s="22">
        <f t="shared" si="1"/>
        <v>2018</v>
      </c>
    </row>
    <row r="340" ht="15.75" customHeight="1">
      <c r="A340" s="2" t="s">
        <v>459</v>
      </c>
      <c r="B340" s="2" t="s">
        <v>33</v>
      </c>
      <c r="C340" s="3">
        <v>44006.0</v>
      </c>
      <c r="D340" s="2">
        <v>91.0</v>
      </c>
      <c r="E340" s="2">
        <v>6.5</v>
      </c>
      <c r="F340" s="2" t="s">
        <v>11</v>
      </c>
      <c r="H340" s="6"/>
      <c r="I340" s="22">
        <f t="shared" si="1"/>
        <v>2020</v>
      </c>
    </row>
    <row r="341" ht="15.75" customHeight="1">
      <c r="A341" s="2" t="s">
        <v>460</v>
      </c>
      <c r="B341" s="2" t="s">
        <v>7</v>
      </c>
      <c r="C341" s="3">
        <v>42909.0</v>
      </c>
      <c r="D341" s="2">
        <v>95.0</v>
      </c>
      <c r="E341" s="2">
        <v>6.5</v>
      </c>
      <c r="F341" s="2" t="s">
        <v>17</v>
      </c>
      <c r="H341" s="6"/>
      <c r="I341" s="22">
        <f t="shared" si="1"/>
        <v>2017</v>
      </c>
    </row>
    <row r="342" ht="15.75" customHeight="1">
      <c r="A342" s="2" t="s">
        <v>461</v>
      </c>
      <c r="B342" s="2" t="s">
        <v>462</v>
      </c>
      <c r="C342" s="3">
        <v>44328.0</v>
      </c>
      <c r="D342" s="2">
        <v>101.0</v>
      </c>
      <c r="E342" s="2">
        <v>6.5</v>
      </c>
      <c r="F342" s="2" t="s">
        <v>60</v>
      </c>
      <c r="H342" s="6"/>
      <c r="I342" s="22">
        <f t="shared" si="1"/>
        <v>2021</v>
      </c>
    </row>
    <row r="343" ht="15.75" customHeight="1">
      <c r="A343" s="2" t="s">
        <v>463</v>
      </c>
      <c r="B343" s="2" t="s">
        <v>36</v>
      </c>
      <c r="C343" s="3">
        <v>43266.0</v>
      </c>
      <c r="D343" s="2">
        <v>105.0</v>
      </c>
      <c r="E343" s="2">
        <v>6.5</v>
      </c>
      <c r="F343" s="2" t="s">
        <v>17</v>
      </c>
      <c r="H343" s="6"/>
      <c r="I343" s="22">
        <f t="shared" si="1"/>
        <v>2018</v>
      </c>
    </row>
    <row r="344" ht="15.75" customHeight="1">
      <c r="A344" s="2" t="s">
        <v>464</v>
      </c>
      <c r="B344" s="2" t="s">
        <v>24</v>
      </c>
      <c r="C344" s="3">
        <v>42944.0</v>
      </c>
      <c r="D344" s="2">
        <v>83.0</v>
      </c>
      <c r="E344" s="2">
        <v>6.5</v>
      </c>
      <c r="F344" s="2" t="s">
        <v>17</v>
      </c>
      <c r="H344" s="6"/>
      <c r="I344" s="22">
        <f t="shared" si="1"/>
        <v>2017</v>
      </c>
    </row>
    <row r="345" ht="15.75" customHeight="1">
      <c r="A345" s="2" t="s">
        <v>465</v>
      </c>
      <c r="B345" s="2" t="s">
        <v>33</v>
      </c>
      <c r="C345" s="3">
        <v>43931.0</v>
      </c>
      <c r="D345" s="2">
        <v>91.0</v>
      </c>
      <c r="E345" s="2">
        <v>6.5</v>
      </c>
      <c r="F345" s="2" t="s">
        <v>466</v>
      </c>
      <c r="H345" s="6"/>
      <c r="I345" s="22">
        <f t="shared" si="1"/>
        <v>2020</v>
      </c>
    </row>
    <row r="346" ht="15.75" customHeight="1">
      <c r="A346" s="2" t="s">
        <v>467</v>
      </c>
      <c r="B346" s="2" t="s">
        <v>206</v>
      </c>
      <c r="C346" s="3">
        <v>42846.0</v>
      </c>
      <c r="D346" s="2">
        <v>83.0</v>
      </c>
      <c r="E346" s="2">
        <v>6.5</v>
      </c>
      <c r="F346" s="2" t="s">
        <v>17</v>
      </c>
      <c r="H346" s="6"/>
      <c r="I346" s="22">
        <f t="shared" si="1"/>
        <v>2017</v>
      </c>
    </row>
    <row r="347" ht="15.75" customHeight="1">
      <c r="A347" s="2" t="s">
        <v>468</v>
      </c>
      <c r="B347" s="2" t="s">
        <v>469</v>
      </c>
      <c r="C347" s="3">
        <v>43850.0</v>
      </c>
      <c r="D347" s="2">
        <v>17.0</v>
      </c>
      <c r="E347" s="2">
        <v>6.5</v>
      </c>
      <c r="F347" s="2" t="s">
        <v>17</v>
      </c>
      <c r="H347" s="6"/>
      <c r="I347" s="22">
        <f t="shared" si="1"/>
        <v>2020</v>
      </c>
    </row>
    <row r="348" ht="15.75" customHeight="1">
      <c r="A348" s="2" t="s">
        <v>470</v>
      </c>
      <c r="B348" s="2" t="s">
        <v>471</v>
      </c>
      <c r="C348" s="3">
        <v>44281.0</v>
      </c>
      <c r="D348" s="2">
        <v>86.0</v>
      </c>
      <c r="E348" s="2">
        <v>6.6</v>
      </c>
      <c r="F348" s="2" t="s">
        <v>17</v>
      </c>
      <c r="H348" s="6"/>
      <c r="I348" s="22">
        <f t="shared" si="1"/>
        <v>2021</v>
      </c>
    </row>
    <row r="349" ht="15.75" customHeight="1">
      <c r="A349" s="2" t="s">
        <v>472</v>
      </c>
      <c r="B349" s="2" t="s">
        <v>238</v>
      </c>
      <c r="C349" s="3">
        <v>43455.0</v>
      </c>
      <c r="D349" s="2">
        <v>124.0</v>
      </c>
      <c r="E349" s="2">
        <v>6.6</v>
      </c>
      <c r="F349" s="2" t="s">
        <v>17</v>
      </c>
      <c r="H349" s="6"/>
      <c r="I349" s="22">
        <f t="shared" si="1"/>
        <v>2018</v>
      </c>
    </row>
    <row r="350" ht="15.75" customHeight="1">
      <c r="A350" s="2" t="s">
        <v>473</v>
      </c>
      <c r="B350" s="2" t="s">
        <v>65</v>
      </c>
      <c r="C350" s="3">
        <v>44006.0</v>
      </c>
      <c r="D350" s="2">
        <v>94.0</v>
      </c>
      <c r="E350" s="2">
        <v>6.6</v>
      </c>
      <c r="F350" s="2" t="s">
        <v>20</v>
      </c>
      <c r="H350" s="6"/>
      <c r="I350" s="22">
        <f t="shared" si="1"/>
        <v>2020</v>
      </c>
    </row>
    <row r="351" ht="15.75" customHeight="1">
      <c r="A351" s="2" t="s">
        <v>474</v>
      </c>
      <c r="B351" s="2" t="s">
        <v>36</v>
      </c>
      <c r="C351" s="3">
        <v>44253.0</v>
      </c>
      <c r="D351" s="2">
        <v>102.0</v>
      </c>
      <c r="E351" s="2">
        <v>6.6</v>
      </c>
      <c r="F351" s="2" t="s">
        <v>11</v>
      </c>
      <c r="H351" s="6"/>
      <c r="I351" s="22">
        <f t="shared" si="1"/>
        <v>2021</v>
      </c>
    </row>
    <row r="352" ht="15.75" customHeight="1">
      <c r="A352" s="2" t="s">
        <v>475</v>
      </c>
      <c r="B352" s="2" t="s">
        <v>206</v>
      </c>
      <c r="C352" s="3">
        <v>43623.0</v>
      </c>
      <c r="D352" s="2">
        <v>118.0</v>
      </c>
      <c r="E352" s="2">
        <v>6.6</v>
      </c>
      <c r="F352" s="2" t="s">
        <v>11</v>
      </c>
      <c r="H352" s="6"/>
      <c r="I352" s="22">
        <f t="shared" si="1"/>
        <v>2019</v>
      </c>
    </row>
    <row r="353" ht="15.75" customHeight="1">
      <c r="A353" s="2" t="s">
        <v>476</v>
      </c>
      <c r="B353" s="2" t="s">
        <v>7</v>
      </c>
      <c r="C353" s="3">
        <v>42601.0</v>
      </c>
      <c r="D353" s="2">
        <v>79.0</v>
      </c>
      <c r="E353" s="2">
        <v>6.6</v>
      </c>
      <c r="F353" s="2" t="s">
        <v>17</v>
      </c>
      <c r="H353" s="6"/>
      <c r="I353" s="22">
        <f t="shared" si="1"/>
        <v>2016</v>
      </c>
    </row>
    <row r="354" ht="15.75" customHeight="1">
      <c r="A354" s="2" t="s">
        <v>477</v>
      </c>
      <c r="B354" s="2" t="s">
        <v>238</v>
      </c>
      <c r="C354" s="3">
        <v>44078.0</v>
      </c>
      <c r="D354" s="2">
        <v>134.0</v>
      </c>
      <c r="E354" s="2">
        <v>6.6</v>
      </c>
      <c r="F354" s="2" t="s">
        <v>17</v>
      </c>
      <c r="H354" s="6"/>
      <c r="I354" s="22">
        <f t="shared" si="1"/>
        <v>2020</v>
      </c>
    </row>
    <row r="355" ht="15.75" customHeight="1">
      <c r="A355" s="2" t="s">
        <v>478</v>
      </c>
      <c r="B355" s="2" t="s">
        <v>7</v>
      </c>
      <c r="C355" s="3">
        <v>43763.0</v>
      </c>
      <c r="D355" s="2">
        <v>126.0</v>
      </c>
      <c r="E355" s="2">
        <v>6.6</v>
      </c>
      <c r="F355" s="2" t="s">
        <v>17</v>
      </c>
      <c r="H355" s="6"/>
      <c r="I355" s="22">
        <f t="shared" si="1"/>
        <v>2019</v>
      </c>
    </row>
    <row r="356" ht="15.75" customHeight="1">
      <c r="A356" s="2" t="s">
        <v>479</v>
      </c>
      <c r="B356" s="2" t="s">
        <v>33</v>
      </c>
      <c r="C356" s="3">
        <v>44323.0</v>
      </c>
      <c r="D356" s="2">
        <v>98.0</v>
      </c>
      <c r="E356" s="2">
        <v>6.6</v>
      </c>
      <c r="F356" s="2" t="s">
        <v>20</v>
      </c>
      <c r="H356" s="6"/>
      <c r="I356" s="22">
        <f t="shared" si="1"/>
        <v>2021</v>
      </c>
    </row>
    <row r="357" ht="15.75" customHeight="1">
      <c r="A357" s="2" t="s">
        <v>480</v>
      </c>
      <c r="B357" s="2" t="s">
        <v>7</v>
      </c>
      <c r="C357" s="3">
        <v>43280.0</v>
      </c>
      <c r="D357" s="2">
        <v>89.0</v>
      </c>
      <c r="E357" s="2">
        <v>6.6</v>
      </c>
      <c r="F357" s="2" t="s">
        <v>17</v>
      </c>
      <c r="H357" s="6"/>
      <c r="I357" s="22">
        <f t="shared" si="1"/>
        <v>2018</v>
      </c>
    </row>
    <row r="358" ht="15.75" customHeight="1">
      <c r="A358" s="2" t="s">
        <v>481</v>
      </c>
      <c r="B358" s="2" t="s">
        <v>7</v>
      </c>
      <c r="C358" s="3">
        <v>43441.0</v>
      </c>
      <c r="D358" s="2">
        <v>58.0</v>
      </c>
      <c r="E358" s="2">
        <v>6.6</v>
      </c>
      <c r="F358" s="2" t="s">
        <v>17</v>
      </c>
      <c r="H358" s="6"/>
      <c r="I358" s="22">
        <f t="shared" si="1"/>
        <v>2018</v>
      </c>
    </row>
    <row r="359" ht="15.75" customHeight="1">
      <c r="A359" s="2" t="s">
        <v>482</v>
      </c>
      <c r="B359" s="2" t="s">
        <v>7</v>
      </c>
      <c r="C359" s="3">
        <v>44158.0</v>
      </c>
      <c r="D359" s="2">
        <v>83.0</v>
      </c>
      <c r="E359" s="2">
        <v>6.6</v>
      </c>
      <c r="F359" s="2" t="s">
        <v>17</v>
      </c>
      <c r="H359" s="6"/>
      <c r="I359" s="22">
        <f t="shared" si="1"/>
        <v>2020</v>
      </c>
    </row>
    <row r="360" ht="15.75" customHeight="1">
      <c r="A360" s="2" t="s">
        <v>483</v>
      </c>
      <c r="B360" s="2" t="s">
        <v>134</v>
      </c>
      <c r="C360" s="3">
        <v>44232.0</v>
      </c>
      <c r="D360" s="2">
        <v>136.0</v>
      </c>
      <c r="E360" s="2">
        <v>6.6</v>
      </c>
      <c r="F360" s="2" t="s">
        <v>34</v>
      </c>
      <c r="H360" s="6"/>
      <c r="I360" s="22">
        <f t="shared" si="1"/>
        <v>2021</v>
      </c>
    </row>
    <row r="361" ht="15.75" customHeight="1">
      <c r="A361" s="2" t="s">
        <v>484</v>
      </c>
      <c r="B361" s="2" t="s">
        <v>7</v>
      </c>
      <c r="C361" s="3">
        <v>43441.0</v>
      </c>
      <c r="D361" s="2">
        <v>98.0</v>
      </c>
      <c r="E361" s="2">
        <v>6.6</v>
      </c>
      <c r="F361" s="2" t="s">
        <v>17</v>
      </c>
      <c r="H361" s="6"/>
      <c r="I361" s="22">
        <f t="shared" si="1"/>
        <v>2018</v>
      </c>
    </row>
    <row r="362" ht="15.75" customHeight="1">
      <c r="A362" s="2" t="s">
        <v>485</v>
      </c>
      <c r="B362" s="2" t="s">
        <v>486</v>
      </c>
      <c r="C362" s="3">
        <v>43357.0</v>
      </c>
      <c r="D362" s="2">
        <v>114.0</v>
      </c>
      <c r="E362" s="2">
        <v>6.6</v>
      </c>
      <c r="F362" s="2" t="s">
        <v>17</v>
      </c>
      <c r="H362" s="6"/>
      <c r="I362" s="22">
        <f t="shared" si="1"/>
        <v>2018</v>
      </c>
    </row>
    <row r="363" ht="15.75" customHeight="1">
      <c r="A363" s="2" t="s">
        <v>487</v>
      </c>
      <c r="B363" s="2" t="s">
        <v>183</v>
      </c>
      <c r="C363" s="3">
        <v>44063.0</v>
      </c>
      <c r="D363" s="2">
        <v>99.0</v>
      </c>
      <c r="E363" s="2">
        <v>6.6</v>
      </c>
      <c r="F363" s="2" t="s">
        <v>11</v>
      </c>
      <c r="H363" s="6"/>
      <c r="I363" s="22">
        <f t="shared" si="1"/>
        <v>2020</v>
      </c>
    </row>
    <row r="364" ht="15.75" customHeight="1">
      <c r="A364" s="2" t="s">
        <v>488</v>
      </c>
      <c r="B364" s="2" t="s">
        <v>486</v>
      </c>
      <c r="C364" s="3">
        <v>43677.0</v>
      </c>
      <c r="D364" s="2">
        <v>130.0</v>
      </c>
      <c r="E364" s="2">
        <v>6.6</v>
      </c>
      <c r="F364" s="2" t="s">
        <v>17</v>
      </c>
      <c r="H364" s="6"/>
      <c r="I364" s="22">
        <f t="shared" si="1"/>
        <v>2019</v>
      </c>
    </row>
    <row r="365" ht="15.75" customHeight="1">
      <c r="A365" s="2" t="s">
        <v>489</v>
      </c>
      <c r="B365" s="2" t="s">
        <v>7</v>
      </c>
      <c r="C365" s="3">
        <v>44211.0</v>
      </c>
      <c r="D365" s="2">
        <v>32.0</v>
      </c>
      <c r="E365" s="2">
        <v>6.6</v>
      </c>
      <c r="F365" s="2" t="s">
        <v>17</v>
      </c>
      <c r="H365" s="6"/>
      <c r="I365" s="22">
        <f t="shared" si="1"/>
        <v>2021</v>
      </c>
    </row>
    <row r="366" ht="15.75" customHeight="1">
      <c r="A366" s="2" t="s">
        <v>490</v>
      </c>
      <c r="B366" s="2" t="s">
        <v>491</v>
      </c>
      <c r="C366" s="3">
        <v>44000.0</v>
      </c>
      <c r="D366" s="2">
        <v>104.0</v>
      </c>
      <c r="E366" s="2">
        <v>6.7</v>
      </c>
      <c r="F366" s="2" t="s">
        <v>188</v>
      </c>
      <c r="H366" s="6"/>
      <c r="I366" s="22">
        <f t="shared" si="1"/>
        <v>2020</v>
      </c>
    </row>
    <row r="367" ht="15.75" customHeight="1">
      <c r="A367" s="2" t="s">
        <v>492</v>
      </c>
      <c r="B367" s="2" t="s">
        <v>33</v>
      </c>
      <c r="C367" s="3">
        <v>44302.0</v>
      </c>
      <c r="D367" s="2">
        <v>142.0</v>
      </c>
      <c r="E367" s="2">
        <v>6.7</v>
      </c>
      <c r="F367" s="2" t="s">
        <v>20</v>
      </c>
      <c r="H367" s="6"/>
      <c r="I367" s="22">
        <f t="shared" si="1"/>
        <v>2021</v>
      </c>
    </row>
    <row r="368" ht="15.75" customHeight="1">
      <c r="A368" s="2" t="s">
        <v>493</v>
      </c>
      <c r="B368" s="2" t="s">
        <v>494</v>
      </c>
      <c r="C368" s="3">
        <v>44302.0</v>
      </c>
      <c r="D368" s="2">
        <v>92.0</v>
      </c>
      <c r="E368" s="2">
        <v>6.7</v>
      </c>
      <c r="F368" s="2" t="s">
        <v>17</v>
      </c>
      <c r="H368" s="6"/>
      <c r="I368" s="22">
        <f t="shared" si="1"/>
        <v>2021</v>
      </c>
    </row>
    <row r="369" ht="15.75" customHeight="1">
      <c r="A369" s="2" t="s">
        <v>495</v>
      </c>
      <c r="B369" s="2" t="s">
        <v>7</v>
      </c>
      <c r="C369" s="3">
        <v>43789.0</v>
      </c>
      <c r="D369" s="2">
        <v>86.0</v>
      </c>
      <c r="E369" s="2">
        <v>6.7</v>
      </c>
      <c r="F369" s="2" t="s">
        <v>17</v>
      </c>
      <c r="H369" s="6"/>
      <c r="I369" s="22">
        <f t="shared" si="1"/>
        <v>2019</v>
      </c>
    </row>
    <row r="370" ht="15.75" customHeight="1">
      <c r="A370" s="2" t="s">
        <v>496</v>
      </c>
      <c r="B370" s="2" t="s">
        <v>440</v>
      </c>
      <c r="C370" s="3">
        <v>42875.0</v>
      </c>
      <c r="D370" s="2">
        <v>106.0</v>
      </c>
      <c r="E370" s="2">
        <v>6.7</v>
      </c>
      <c r="F370" s="2" t="s">
        <v>188</v>
      </c>
      <c r="H370" s="6"/>
      <c r="I370" s="22">
        <f t="shared" si="1"/>
        <v>2017</v>
      </c>
    </row>
    <row r="371" ht="15.75" customHeight="1">
      <c r="A371" s="2" t="s">
        <v>497</v>
      </c>
      <c r="B371" s="2" t="s">
        <v>33</v>
      </c>
      <c r="C371" s="3">
        <v>44343.0</v>
      </c>
      <c r="D371" s="2">
        <v>95.0</v>
      </c>
      <c r="E371" s="2">
        <v>6.7</v>
      </c>
      <c r="F371" s="2" t="s">
        <v>17</v>
      </c>
      <c r="H371" s="6"/>
      <c r="I371" s="22">
        <f t="shared" si="1"/>
        <v>2021</v>
      </c>
    </row>
    <row r="372" ht="15.75" customHeight="1">
      <c r="A372" s="2" t="s">
        <v>498</v>
      </c>
      <c r="B372" s="2" t="s">
        <v>7</v>
      </c>
      <c r="C372" s="3">
        <v>42902.0</v>
      </c>
      <c r="D372" s="2">
        <v>91.0</v>
      </c>
      <c r="E372" s="2">
        <v>6.7</v>
      </c>
      <c r="F372" s="2" t="s">
        <v>17</v>
      </c>
      <c r="H372" s="6"/>
      <c r="I372" s="22">
        <f t="shared" si="1"/>
        <v>2017</v>
      </c>
    </row>
    <row r="373" ht="15.75" customHeight="1">
      <c r="A373" s="2" t="s">
        <v>499</v>
      </c>
      <c r="B373" s="2" t="s">
        <v>7</v>
      </c>
      <c r="C373" s="3">
        <v>44207.0</v>
      </c>
      <c r="D373" s="2">
        <v>89.0</v>
      </c>
      <c r="E373" s="2">
        <v>6.7</v>
      </c>
      <c r="F373" s="2" t="s">
        <v>17</v>
      </c>
      <c r="H373" s="6"/>
      <c r="I373" s="22">
        <f t="shared" si="1"/>
        <v>2021</v>
      </c>
    </row>
    <row r="374" ht="15.75" customHeight="1">
      <c r="A374" s="2" t="s">
        <v>500</v>
      </c>
      <c r="B374" s="2" t="s">
        <v>22</v>
      </c>
      <c r="C374" s="3">
        <v>43945.0</v>
      </c>
      <c r="D374" s="2">
        <v>117.0</v>
      </c>
      <c r="E374" s="2">
        <v>6.7</v>
      </c>
      <c r="F374" s="2" t="s">
        <v>17</v>
      </c>
      <c r="H374" s="6"/>
      <c r="I374" s="22">
        <f t="shared" si="1"/>
        <v>2020</v>
      </c>
    </row>
    <row r="375" ht="15.75" customHeight="1">
      <c r="A375" s="2" t="s">
        <v>501</v>
      </c>
      <c r="B375" s="2" t="s">
        <v>7</v>
      </c>
      <c r="C375" s="3">
        <v>44176.0</v>
      </c>
      <c r="D375" s="2">
        <v>90.0</v>
      </c>
      <c r="E375" s="2">
        <v>6.7</v>
      </c>
      <c r="F375" s="2" t="s">
        <v>17</v>
      </c>
      <c r="H375" s="6"/>
      <c r="I375" s="22">
        <f t="shared" si="1"/>
        <v>2020</v>
      </c>
    </row>
    <row r="376" ht="15.75" customHeight="1">
      <c r="A376" s="2" t="s">
        <v>502</v>
      </c>
      <c r="B376" s="2" t="s">
        <v>33</v>
      </c>
      <c r="C376" s="3">
        <v>44159.0</v>
      </c>
      <c r="D376" s="2">
        <v>117.0</v>
      </c>
      <c r="E376" s="2">
        <v>6.7</v>
      </c>
      <c r="F376" s="2" t="s">
        <v>17</v>
      </c>
      <c r="H376" s="6"/>
      <c r="I376" s="22">
        <f t="shared" si="1"/>
        <v>2020</v>
      </c>
    </row>
    <row r="377" ht="15.75" customHeight="1">
      <c r="A377" s="2" t="s">
        <v>503</v>
      </c>
      <c r="B377" s="2" t="s">
        <v>7</v>
      </c>
      <c r="C377" s="3">
        <v>44089.0</v>
      </c>
      <c r="D377" s="2">
        <v>80.0</v>
      </c>
      <c r="E377" s="2">
        <v>6.7</v>
      </c>
      <c r="F377" s="2" t="s">
        <v>504</v>
      </c>
      <c r="H377" s="6"/>
      <c r="I377" s="22">
        <f t="shared" si="1"/>
        <v>2020</v>
      </c>
    </row>
    <row r="378" ht="15.75" customHeight="1">
      <c r="A378" s="2" t="s">
        <v>505</v>
      </c>
      <c r="B378" s="2" t="s">
        <v>33</v>
      </c>
      <c r="C378" s="3">
        <v>42769.0</v>
      </c>
      <c r="D378" s="2">
        <v>87.0</v>
      </c>
      <c r="E378" s="2">
        <v>6.7</v>
      </c>
      <c r="F378" s="2" t="s">
        <v>17</v>
      </c>
      <c r="H378" s="6"/>
      <c r="I378" s="22">
        <f t="shared" si="1"/>
        <v>2017</v>
      </c>
    </row>
    <row r="379" ht="15.75" customHeight="1">
      <c r="A379" s="2" t="s">
        <v>506</v>
      </c>
      <c r="B379" s="2" t="s">
        <v>24</v>
      </c>
      <c r="C379" s="3">
        <v>44168.0</v>
      </c>
      <c r="D379" s="2">
        <v>101.0</v>
      </c>
      <c r="E379" s="2">
        <v>6.7</v>
      </c>
      <c r="F379" s="2" t="s">
        <v>69</v>
      </c>
      <c r="H379" s="6"/>
      <c r="I379" s="22">
        <f t="shared" si="1"/>
        <v>2020</v>
      </c>
    </row>
    <row r="380" ht="15.75" customHeight="1">
      <c r="A380" s="2" t="s">
        <v>507</v>
      </c>
      <c r="B380" s="2" t="s">
        <v>7</v>
      </c>
      <c r="C380" s="3">
        <v>43766.0</v>
      </c>
      <c r="D380" s="2">
        <v>19.0</v>
      </c>
      <c r="E380" s="2">
        <v>6.7</v>
      </c>
      <c r="F380" s="2" t="s">
        <v>188</v>
      </c>
      <c r="H380" s="6"/>
      <c r="I380" s="22">
        <f t="shared" si="1"/>
        <v>2019</v>
      </c>
    </row>
    <row r="381" ht="15.75" customHeight="1">
      <c r="A381" s="2" t="s">
        <v>508</v>
      </c>
      <c r="B381" s="2" t="s">
        <v>112</v>
      </c>
      <c r="C381" s="3">
        <v>44232.0</v>
      </c>
      <c r="D381" s="2">
        <v>106.0</v>
      </c>
      <c r="E381" s="2">
        <v>6.7</v>
      </c>
      <c r="F381" s="2" t="s">
        <v>17</v>
      </c>
      <c r="H381" s="6"/>
      <c r="I381" s="22">
        <f t="shared" si="1"/>
        <v>2021</v>
      </c>
    </row>
    <row r="382" ht="15.75" customHeight="1">
      <c r="A382" s="2" t="s">
        <v>509</v>
      </c>
      <c r="B382" s="2" t="s">
        <v>510</v>
      </c>
      <c r="C382" s="3">
        <v>42773.0</v>
      </c>
      <c r="D382" s="2">
        <v>54.0</v>
      </c>
      <c r="E382" s="2">
        <v>6.7</v>
      </c>
      <c r="F382" s="2" t="s">
        <v>17</v>
      </c>
      <c r="H382" s="6"/>
      <c r="I382" s="22">
        <f t="shared" si="1"/>
        <v>2017</v>
      </c>
    </row>
    <row r="383" ht="15.75" customHeight="1">
      <c r="A383" s="2" t="s">
        <v>511</v>
      </c>
      <c r="B383" s="2" t="s">
        <v>33</v>
      </c>
      <c r="C383" s="3">
        <v>44258.0</v>
      </c>
      <c r="D383" s="2">
        <v>111.0</v>
      </c>
      <c r="E383" s="2">
        <v>6.7</v>
      </c>
      <c r="F383" s="2" t="s">
        <v>17</v>
      </c>
      <c r="H383" s="6"/>
      <c r="I383" s="22">
        <f t="shared" si="1"/>
        <v>2021</v>
      </c>
    </row>
    <row r="384" ht="15.75" customHeight="1">
      <c r="A384" s="2" t="s">
        <v>512</v>
      </c>
      <c r="B384" s="2" t="s">
        <v>33</v>
      </c>
      <c r="C384" s="3">
        <v>44295.0</v>
      </c>
      <c r="D384" s="2">
        <v>132.0</v>
      </c>
      <c r="E384" s="2">
        <v>6.7</v>
      </c>
      <c r="F384" s="2" t="s">
        <v>34</v>
      </c>
      <c r="H384" s="6"/>
      <c r="I384" s="22">
        <f t="shared" si="1"/>
        <v>2021</v>
      </c>
    </row>
    <row r="385" ht="15.75" customHeight="1">
      <c r="A385" s="2" t="s">
        <v>513</v>
      </c>
      <c r="B385" s="2" t="s">
        <v>33</v>
      </c>
      <c r="C385" s="3">
        <v>44267.0</v>
      </c>
      <c r="D385" s="2">
        <v>97.0</v>
      </c>
      <c r="E385" s="2">
        <v>6.7</v>
      </c>
      <c r="F385" s="2" t="s">
        <v>25</v>
      </c>
      <c r="H385" s="6"/>
      <c r="I385" s="22">
        <f t="shared" si="1"/>
        <v>2021</v>
      </c>
    </row>
    <row r="386" ht="15.75" customHeight="1">
      <c r="A386" s="2" t="s">
        <v>514</v>
      </c>
      <c r="B386" s="2" t="s">
        <v>7</v>
      </c>
      <c r="C386" s="3">
        <v>43656.0</v>
      </c>
      <c r="D386" s="2">
        <v>106.0</v>
      </c>
      <c r="E386" s="2">
        <v>6.7</v>
      </c>
      <c r="F386" s="2" t="s">
        <v>11</v>
      </c>
      <c r="H386" s="6"/>
      <c r="I386" s="22">
        <f t="shared" si="1"/>
        <v>2019</v>
      </c>
    </row>
    <row r="387" ht="15.75" customHeight="1">
      <c r="A387" s="2" t="s">
        <v>515</v>
      </c>
      <c r="B387" s="2" t="s">
        <v>139</v>
      </c>
      <c r="C387" s="3">
        <v>42580.0</v>
      </c>
      <c r="D387" s="2">
        <v>111.0</v>
      </c>
      <c r="E387" s="2">
        <v>6.7</v>
      </c>
      <c r="F387" s="2" t="s">
        <v>17</v>
      </c>
      <c r="H387" s="6"/>
      <c r="I387" s="22">
        <f t="shared" si="1"/>
        <v>2016</v>
      </c>
    </row>
    <row r="388" ht="15.75" customHeight="1">
      <c r="A388" s="2" t="s">
        <v>516</v>
      </c>
      <c r="B388" s="2" t="s">
        <v>517</v>
      </c>
      <c r="C388" s="3">
        <v>44022.0</v>
      </c>
      <c r="D388" s="2">
        <v>124.0</v>
      </c>
      <c r="E388" s="2">
        <v>6.7</v>
      </c>
      <c r="F388" s="2" t="s">
        <v>17</v>
      </c>
      <c r="H388" s="6"/>
      <c r="I388" s="22">
        <f t="shared" si="1"/>
        <v>2020</v>
      </c>
    </row>
    <row r="389" ht="15.75" customHeight="1">
      <c r="A389" s="2" t="s">
        <v>518</v>
      </c>
      <c r="B389" s="2" t="s">
        <v>7</v>
      </c>
      <c r="C389" s="7">
        <v>42566.0</v>
      </c>
      <c r="D389" s="2">
        <v>116.0</v>
      </c>
      <c r="E389" s="2">
        <v>6.7</v>
      </c>
      <c r="F389" s="2" t="s">
        <v>17</v>
      </c>
      <c r="H389" s="6"/>
      <c r="I389" s="22">
        <f t="shared" si="1"/>
        <v>2016</v>
      </c>
    </row>
    <row r="390" ht="15.75" customHeight="1">
      <c r="A390" s="2" t="s">
        <v>519</v>
      </c>
      <c r="B390" s="2" t="s">
        <v>33</v>
      </c>
      <c r="C390" s="3">
        <v>43756.0</v>
      </c>
      <c r="D390" s="2">
        <v>112.0</v>
      </c>
      <c r="E390" s="2">
        <v>6.7</v>
      </c>
      <c r="F390" s="2" t="s">
        <v>20</v>
      </c>
      <c r="H390" s="6"/>
      <c r="I390" s="22">
        <f t="shared" si="1"/>
        <v>2019</v>
      </c>
    </row>
    <row r="391" ht="15.75" customHeight="1">
      <c r="A391" s="8">
        <v>44764.0</v>
      </c>
      <c r="B391" s="2" t="s">
        <v>33</v>
      </c>
      <c r="C391" s="3">
        <v>43383.0</v>
      </c>
      <c r="D391" s="2">
        <v>144.0</v>
      </c>
      <c r="E391" s="2">
        <v>6.8</v>
      </c>
      <c r="F391" s="2" t="s">
        <v>17</v>
      </c>
      <c r="H391" s="6"/>
      <c r="I391" s="22">
        <f t="shared" si="1"/>
        <v>2018</v>
      </c>
    </row>
    <row r="392" ht="15.75" customHeight="1">
      <c r="A392" s="2" t="s">
        <v>520</v>
      </c>
      <c r="B392" s="2" t="s">
        <v>33</v>
      </c>
      <c r="C392" s="3">
        <v>42671.0</v>
      </c>
      <c r="D392" s="2">
        <v>76.0</v>
      </c>
      <c r="E392" s="2">
        <v>6.8</v>
      </c>
      <c r="F392" s="2" t="s">
        <v>11</v>
      </c>
      <c r="H392" s="6"/>
      <c r="I392" s="22">
        <f t="shared" si="1"/>
        <v>2016</v>
      </c>
    </row>
    <row r="393" ht="15.75" customHeight="1">
      <c r="A393" s="2" t="s">
        <v>521</v>
      </c>
      <c r="B393" s="2" t="s">
        <v>522</v>
      </c>
      <c r="C393" s="3">
        <v>43126.0</v>
      </c>
      <c r="D393" s="2">
        <v>101.0</v>
      </c>
      <c r="E393" s="2">
        <v>6.8</v>
      </c>
      <c r="F393" s="2" t="s">
        <v>17</v>
      </c>
      <c r="H393" s="6"/>
      <c r="I393" s="22">
        <f t="shared" si="1"/>
        <v>2018</v>
      </c>
    </row>
    <row r="394" ht="15.75" customHeight="1">
      <c r="A394" s="2" t="s">
        <v>523</v>
      </c>
      <c r="B394" s="2" t="s">
        <v>7</v>
      </c>
      <c r="C394" s="3">
        <v>43910.0</v>
      </c>
      <c r="D394" s="2">
        <v>92.0</v>
      </c>
      <c r="E394" s="2">
        <v>6.8</v>
      </c>
      <c r="F394" s="2" t="s">
        <v>11</v>
      </c>
      <c r="H394" s="6"/>
      <c r="I394" s="22">
        <f t="shared" si="1"/>
        <v>2020</v>
      </c>
    </row>
    <row r="395" ht="15.75" customHeight="1">
      <c r="A395" s="2" t="s">
        <v>524</v>
      </c>
      <c r="B395" s="2" t="s">
        <v>7</v>
      </c>
      <c r="C395" s="3">
        <v>44095.0</v>
      </c>
      <c r="D395" s="2">
        <v>19.0</v>
      </c>
      <c r="E395" s="2">
        <v>6.8</v>
      </c>
      <c r="F395" s="2" t="s">
        <v>17</v>
      </c>
      <c r="H395" s="6"/>
      <c r="I395" s="22">
        <f t="shared" si="1"/>
        <v>2020</v>
      </c>
    </row>
    <row r="396" ht="15.75" customHeight="1">
      <c r="A396" s="2" t="s">
        <v>525</v>
      </c>
      <c r="B396" s="2" t="s">
        <v>7</v>
      </c>
      <c r="C396" s="3">
        <v>43588.0</v>
      </c>
      <c r="D396" s="2">
        <v>39.0</v>
      </c>
      <c r="E396" s="2">
        <v>6.8</v>
      </c>
      <c r="F396" s="2" t="s">
        <v>526</v>
      </c>
      <c r="H396" s="6"/>
      <c r="I396" s="22">
        <f t="shared" si="1"/>
        <v>2019</v>
      </c>
    </row>
    <row r="397" ht="15.75" customHeight="1">
      <c r="A397" s="2" t="s">
        <v>527</v>
      </c>
      <c r="B397" s="2" t="s">
        <v>36</v>
      </c>
      <c r="C397" s="3">
        <v>43616.0</v>
      </c>
      <c r="D397" s="2">
        <v>102.0</v>
      </c>
      <c r="E397" s="2">
        <v>6.8</v>
      </c>
      <c r="F397" s="2" t="s">
        <v>17</v>
      </c>
      <c r="H397" s="6"/>
      <c r="I397" s="22">
        <f t="shared" si="1"/>
        <v>2019</v>
      </c>
    </row>
    <row r="398" ht="15.75" customHeight="1">
      <c r="A398" s="2" t="s">
        <v>528</v>
      </c>
      <c r="B398" s="2" t="s">
        <v>7</v>
      </c>
      <c r="C398" s="3">
        <v>43957.0</v>
      </c>
      <c r="D398" s="2">
        <v>89.0</v>
      </c>
      <c r="E398" s="2">
        <v>6.8</v>
      </c>
      <c r="F398" s="2" t="s">
        <v>17</v>
      </c>
      <c r="H398" s="6"/>
      <c r="I398" s="22">
        <f t="shared" si="1"/>
        <v>2020</v>
      </c>
    </row>
    <row r="399" ht="15.75" customHeight="1">
      <c r="A399" s="2" t="s">
        <v>529</v>
      </c>
      <c r="B399" s="2" t="s">
        <v>24</v>
      </c>
      <c r="C399" s="3">
        <v>43315.0</v>
      </c>
      <c r="D399" s="2">
        <v>105.0</v>
      </c>
      <c r="E399" s="2">
        <v>6.8</v>
      </c>
      <c r="F399" s="2" t="s">
        <v>20</v>
      </c>
      <c r="H399" s="6"/>
      <c r="I399" s="22">
        <f t="shared" si="1"/>
        <v>2018</v>
      </c>
    </row>
    <row r="400" ht="15.75" customHeight="1">
      <c r="A400" s="2" t="s">
        <v>530</v>
      </c>
      <c r="B400" s="2" t="s">
        <v>10</v>
      </c>
      <c r="C400" s="3">
        <v>43280.0</v>
      </c>
      <c r="D400" s="2">
        <v>101.0</v>
      </c>
      <c r="E400" s="2">
        <v>6.8</v>
      </c>
      <c r="F400" s="2" t="s">
        <v>17</v>
      </c>
      <c r="H400" s="6"/>
      <c r="I400" s="22">
        <f t="shared" si="1"/>
        <v>2018</v>
      </c>
    </row>
    <row r="401" ht="15.75" customHeight="1">
      <c r="A401" s="2" t="s">
        <v>531</v>
      </c>
      <c r="B401" s="2" t="s">
        <v>24</v>
      </c>
      <c r="C401" s="3">
        <v>44192.0</v>
      </c>
      <c r="D401" s="2">
        <v>70.0</v>
      </c>
      <c r="E401" s="2">
        <v>6.8</v>
      </c>
      <c r="F401" s="2" t="s">
        <v>17</v>
      </c>
      <c r="H401" s="6"/>
      <c r="I401" s="22">
        <f t="shared" si="1"/>
        <v>2020</v>
      </c>
    </row>
    <row r="402" ht="15.75" customHeight="1">
      <c r="A402" s="2" t="s">
        <v>532</v>
      </c>
      <c r="B402" s="2" t="s">
        <v>7</v>
      </c>
      <c r="C402" s="3">
        <v>44091.0</v>
      </c>
      <c r="D402" s="2">
        <v>96.0</v>
      </c>
      <c r="E402" s="2">
        <v>6.8</v>
      </c>
      <c r="F402" s="2" t="s">
        <v>60</v>
      </c>
      <c r="H402" s="6"/>
      <c r="I402" s="22">
        <f t="shared" si="1"/>
        <v>2020</v>
      </c>
    </row>
    <row r="403" ht="15.75" customHeight="1">
      <c r="A403" s="2" t="s">
        <v>533</v>
      </c>
      <c r="B403" s="2" t="s">
        <v>7</v>
      </c>
      <c r="C403" s="3">
        <v>43962.0</v>
      </c>
      <c r="D403" s="2">
        <v>85.0</v>
      </c>
      <c r="E403" s="2">
        <v>6.8</v>
      </c>
      <c r="F403" s="2" t="s">
        <v>17</v>
      </c>
      <c r="H403" s="6"/>
      <c r="I403" s="22">
        <f t="shared" si="1"/>
        <v>2020</v>
      </c>
    </row>
    <row r="404" ht="15.75" customHeight="1">
      <c r="A404" s="2" t="s">
        <v>534</v>
      </c>
      <c r="B404" s="2" t="s">
        <v>7</v>
      </c>
      <c r="C404" s="3">
        <v>42990.0</v>
      </c>
      <c r="D404" s="2">
        <v>39.0</v>
      </c>
      <c r="E404" s="2">
        <v>6.8</v>
      </c>
      <c r="F404" s="2" t="s">
        <v>17</v>
      </c>
      <c r="H404" s="6"/>
      <c r="I404" s="22">
        <f t="shared" si="1"/>
        <v>2017</v>
      </c>
    </row>
    <row r="405" ht="15.75" customHeight="1">
      <c r="A405" s="2" t="s">
        <v>535</v>
      </c>
      <c r="B405" s="2" t="s">
        <v>7</v>
      </c>
      <c r="C405" s="3">
        <v>43210.0</v>
      </c>
      <c r="D405" s="2">
        <v>79.0</v>
      </c>
      <c r="E405" s="2">
        <v>6.8</v>
      </c>
      <c r="F405" s="2" t="s">
        <v>17</v>
      </c>
      <c r="H405" s="6"/>
      <c r="I405" s="22">
        <f t="shared" si="1"/>
        <v>2018</v>
      </c>
    </row>
    <row r="406" ht="15.75" customHeight="1">
      <c r="A406" s="2" t="s">
        <v>536</v>
      </c>
      <c r="B406" s="2" t="s">
        <v>7</v>
      </c>
      <c r="C406" s="3">
        <v>43060.0</v>
      </c>
      <c r="D406" s="2">
        <v>73.0</v>
      </c>
      <c r="E406" s="2">
        <v>6.8</v>
      </c>
      <c r="F406" s="2" t="s">
        <v>17</v>
      </c>
      <c r="H406" s="6"/>
      <c r="I406" s="22">
        <f t="shared" si="1"/>
        <v>2017</v>
      </c>
    </row>
    <row r="407" ht="15.75" customHeight="1">
      <c r="A407" s="2" t="s">
        <v>537</v>
      </c>
      <c r="B407" s="2" t="s">
        <v>33</v>
      </c>
      <c r="C407" s="3">
        <v>44106.0</v>
      </c>
      <c r="D407" s="2">
        <v>114.0</v>
      </c>
      <c r="E407" s="2">
        <v>6.8</v>
      </c>
      <c r="F407" s="2" t="s">
        <v>20</v>
      </c>
      <c r="H407" s="6"/>
      <c r="I407" s="22">
        <f t="shared" si="1"/>
        <v>2020</v>
      </c>
    </row>
    <row r="408" ht="15.75" customHeight="1">
      <c r="A408" s="2" t="s">
        <v>538</v>
      </c>
      <c r="B408" s="2" t="s">
        <v>33</v>
      </c>
      <c r="C408" s="3">
        <v>44104.0</v>
      </c>
      <c r="D408" s="2">
        <v>121.0</v>
      </c>
      <c r="E408" s="2">
        <v>6.8</v>
      </c>
      <c r="F408" s="2" t="s">
        <v>17</v>
      </c>
      <c r="H408" s="6"/>
      <c r="I408" s="22">
        <f t="shared" si="1"/>
        <v>2020</v>
      </c>
    </row>
    <row r="409" ht="15.75" customHeight="1">
      <c r="A409" s="2" t="s">
        <v>539</v>
      </c>
      <c r="B409" s="2" t="s">
        <v>117</v>
      </c>
      <c r="C409" s="3">
        <v>44104.0</v>
      </c>
      <c r="D409" s="2">
        <v>28.0</v>
      </c>
      <c r="E409" s="2">
        <v>6.8</v>
      </c>
      <c r="F409" s="2" t="s">
        <v>17</v>
      </c>
      <c r="H409" s="6"/>
      <c r="I409" s="22">
        <f t="shared" si="1"/>
        <v>2020</v>
      </c>
    </row>
    <row r="410" ht="15.75" customHeight="1">
      <c r="A410" s="2" t="s">
        <v>540</v>
      </c>
      <c r="B410" s="2" t="s">
        <v>33</v>
      </c>
      <c r="C410" s="3">
        <v>44148.0</v>
      </c>
      <c r="D410" s="2">
        <v>95.0</v>
      </c>
      <c r="E410" s="2">
        <v>6.8</v>
      </c>
      <c r="F410" s="2" t="s">
        <v>14</v>
      </c>
      <c r="H410" s="6"/>
      <c r="I410" s="22">
        <f t="shared" si="1"/>
        <v>2020</v>
      </c>
    </row>
    <row r="411" ht="15.75" customHeight="1">
      <c r="A411" s="2" t="s">
        <v>541</v>
      </c>
      <c r="B411" s="2" t="s">
        <v>33</v>
      </c>
      <c r="C411" s="3">
        <v>43406.0</v>
      </c>
      <c r="D411" s="2">
        <v>122.0</v>
      </c>
      <c r="E411" s="2">
        <v>6.8</v>
      </c>
      <c r="F411" s="2" t="s">
        <v>17</v>
      </c>
      <c r="H411" s="6"/>
      <c r="I411" s="22">
        <f t="shared" si="1"/>
        <v>2018</v>
      </c>
    </row>
    <row r="412" ht="15.75" customHeight="1">
      <c r="A412" s="2" t="s">
        <v>542</v>
      </c>
      <c r="B412" s="2" t="s">
        <v>7</v>
      </c>
      <c r="C412" s="3">
        <v>43140.0</v>
      </c>
      <c r="D412" s="2">
        <v>23.0</v>
      </c>
      <c r="E412" s="2">
        <v>6.8</v>
      </c>
      <c r="F412" s="2" t="s">
        <v>543</v>
      </c>
      <c r="H412" s="6"/>
      <c r="I412" s="22">
        <f t="shared" si="1"/>
        <v>2018</v>
      </c>
    </row>
    <row r="413" ht="15.75" customHeight="1">
      <c r="A413" s="2" t="s">
        <v>544</v>
      </c>
      <c r="B413" s="2" t="s">
        <v>33</v>
      </c>
      <c r="C413" s="3">
        <v>42930.0</v>
      </c>
      <c r="D413" s="2">
        <v>107.0</v>
      </c>
      <c r="E413" s="2">
        <v>6.8</v>
      </c>
      <c r="F413" s="2" t="s">
        <v>17</v>
      </c>
      <c r="H413" s="6"/>
      <c r="I413" s="22">
        <f t="shared" si="1"/>
        <v>2017</v>
      </c>
    </row>
    <row r="414" ht="15.75" customHeight="1">
      <c r="A414" s="2" t="s">
        <v>545</v>
      </c>
      <c r="B414" s="2" t="s">
        <v>7</v>
      </c>
      <c r="C414" s="3">
        <v>44202.0</v>
      </c>
      <c r="D414" s="2">
        <v>98.0</v>
      </c>
      <c r="E414" s="2">
        <v>6.8</v>
      </c>
      <c r="F414" s="2" t="s">
        <v>60</v>
      </c>
      <c r="H414" s="6"/>
      <c r="I414" s="22">
        <f t="shared" si="1"/>
        <v>2021</v>
      </c>
    </row>
    <row r="415" ht="15.75" customHeight="1">
      <c r="A415" s="2" t="s">
        <v>546</v>
      </c>
      <c r="B415" s="2" t="s">
        <v>10</v>
      </c>
      <c r="C415" s="3">
        <v>44189.0</v>
      </c>
      <c r="D415" s="2">
        <v>108.0</v>
      </c>
      <c r="E415" s="2">
        <v>6.9</v>
      </c>
      <c r="F415" s="2" t="s">
        <v>20</v>
      </c>
      <c r="H415" s="6"/>
      <c r="I415" s="22">
        <f t="shared" si="1"/>
        <v>2020</v>
      </c>
    </row>
    <row r="416" ht="15.75" customHeight="1">
      <c r="A416" s="2" t="s">
        <v>547</v>
      </c>
      <c r="B416" s="2" t="s">
        <v>7</v>
      </c>
      <c r="C416" s="3">
        <v>42643.0</v>
      </c>
      <c r="D416" s="2">
        <v>92.0</v>
      </c>
      <c r="E416" s="2">
        <v>6.9</v>
      </c>
      <c r="F416" s="2" t="s">
        <v>17</v>
      </c>
      <c r="H416" s="6"/>
      <c r="I416" s="22">
        <f t="shared" si="1"/>
        <v>2016</v>
      </c>
    </row>
    <row r="417" ht="15.75" customHeight="1">
      <c r="A417" s="2" t="s">
        <v>548</v>
      </c>
      <c r="B417" s="2" t="s">
        <v>7</v>
      </c>
      <c r="C417" s="3">
        <v>44112.0</v>
      </c>
      <c r="D417" s="2">
        <v>100.0</v>
      </c>
      <c r="E417" s="2">
        <v>6.9</v>
      </c>
      <c r="F417" s="2" t="s">
        <v>60</v>
      </c>
      <c r="H417" s="6"/>
      <c r="I417" s="22">
        <f t="shared" si="1"/>
        <v>2020</v>
      </c>
    </row>
    <row r="418" ht="15.75" customHeight="1">
      <c r="A418" s="2" t="s">
        <v>549</v>
      </c>
      <c r="B418" s="2" t="s">
        <v>7</v>
      </c>
      <c r="C418" s="3">
        <v>44256.0</v>
      </c>
      <c r="D418" s="2">
        <v>97.0</v>
      </c>
      <c r="E418" s="2">
        <v>6.9</v>
      </c>
      <c r="F418" s="2" t="s">
        <v>17</v>
      </c>
      <c r="H418" s="6"/>
      <c r="I418" s="22">
        <f t="shared" si="1"/>
        <v>2021</v>
      </c>
    </row>
    <row r="419" ht="15.75" customHeight="1">
      <c r="A419" s="2" t="s">
        <v>550</v>
      </c>
      <c r="B419" s="2" t="s">
        <v>443</v>
      </c>
      <c r="C419" s="3">
        <v>44193.0</v>
      </c>
      <c r="D419" s="2">
        <v>7.0</v>
      </c>
      <c r="E419" s="2">
        <v>6.9</v>
      </c>
      <c r="F419" s="2" t="s">
        <v>17</v>
      </c>
      <c r="H419" s="6"/>
      <c r="I419" s="22">
        <f t="shared" si="1"/>
        <v>2020</v>
      </c>
    </row>
    <row r="420" ht="15.75" customHeight="1">
      <c r="A420" s="2" t="s">
        <v>551</v>
      </c>
      <c r="B420" s="2" t="s">
        <v>33</v>
      </c>
      <c r="C420" s="3">
        <v>42790.0</v>
      </c>
      <c r="D420" s="2">
        <v>96.0</v>
      </c>
      <c r="E420" s="2">
        <v>6.9</v>
      </c>
      <c r="F420" s="2" t="s">
        <v>17</v>
      </c>
      <c r="H420" s="6"/>
      <c r="I420" s="22">
        <f t="shared" si="1"/>
        <v>2017</v>
      </c>
    </row>
    <row r="421" ht="15.75" customHeight="1">
      <c r="A421" s="2" t="s">
        <v>552</v>
      </c>
      <c r="B421" s="2" t="s">
        <v>7</v>
      </c>
      <c r="C421" s="3">
        <v>42874.0</v>
      </c>
      <c r="D421" s="2">
        <v>100.0</v>
      </c>
      <c r="E421" s="2">
        <v>6.9</v>
      </c>
      <c r="F421" s="2" t="s">
        <v>69</v>
      </c>
      <c r="H421" s="6"/>
      <c r="I421" s="22">
        <f t="shared" si="1"/>
        <v>2017</v>
      </c>
    </row>
    <row r="422" ht="15.75" customHeight="1">
      <c r="A422" s="2" t="s">
        <v>553</v>
      </c>
      <c r="B422" s="2" t="s">
        <v>247</v>
      </c>
      <c r="C422" s="3">
        <v>44169.0</v>
      </c>
      <c r="D422" s="2">
        <v>132.0</v>
      </c>
      <c r="E422" s="2">
        <v>6.9</v>
      </c>
      <c r="F422" s="2" t="s">
        <v>17</v>
      </c>
      <c r="H422" s="6"/>
      <c r="I422" s="22">
        <f t="shared" si="1"/>
        <v>2020</v>
      </c>
    </row>
    <row r="423" ht="15.75" customHeight="1">
      <c r="A423" s="2" t="s">
        <v>554</v>
      </c>
      <c r="B423" s="2" t="s">
        <v>206</v>
      </c>
      <c r="C423" s="3">
        <v>43007.0</v>
      </c>
      <c r="D423" s="2">
        <v>103.0</v>
      </c>
      <c r="E423" s="2">
        <v>6.9</v>
      </c>
      <c r="F423" s="2" t="s">
        <v>17</v>
      </c>
      <c r="H423" s="6"/>
      <c r="I423" s="22">
        <f t="shared" si="1"/>
        <v>2017</v>
      </c>
    </row>
    <row r="424" ht="15.75" customHeight="1">
      <c r="A424" s="2" t="s">
        <v>555</v>
      </c>
      <c r="B424" s="2" t="s">
        <v>556</v>
      </c>
      <c r="C424" s="3">
        <v>43413.0</v>
      </c>
      <c r="D424" s="2">
        <v>121.0</v>
      </c>
      <c r="E424" s="2">
        <v>6.9</v>
      </c>
      <c r="F424" s="2" t="s">
        <v>17</v>
      </c>
      <c r="H424" s="6"/>
      <c r="I424" s="22">
        <f t="shared" si="1"/>
        <v>2018</v>
      </c>
    </row>
    <row r="425" ht="15.75" customHeight="1">
      <c r="A425" s="2" t="s">
        <v>557</v>
      </c>
      <c r="B425" s="2" t="s">
        <v>139</v>
      </c>
      <c r="C425" s="3">
        <v>44281.0</v>
      </c>
      <c r="D425" s="2">
        <v>114.0</v>
      </c>
      <c r="E425" s="2">
        <v>6.9</v>
      </c>
      <c r="F425" s="2" t="s">
        <v>20</v>
      </c>
      <c r="H425" s="6"/>
      <c r="I425" s="22">
        <f t="shared" si="1"/>
        <v>2021</v>
      </c>
    </row>
    <row r="426" ht="15.75" customHeight="1">
      <c r="A426" s="2" t="s">
        <v>558</v>
      </c>
      <c r="B426" s="2" t="s">
        <v>7</v>
      </c>
      <c r="C426" s="3">
        <v>43385.0</v>
      </c>
      <c r="D426" s="2">
        <v>57.0</v>
      </c>
      <c r="E426" s="2">
        <v>6.9</v>
      </c>
      <c r="F426" s="2" t="s">
        <v>17</v>
      </c>
      <c r="H426" s="6"/>
      <c r="I426" s="22">
        <f t="shared" si="1"/>
        <v>2018</v>
      </c>
    </row>
    <row r="427" ht="15.75" customHeight="1">
      <c r="A427" s="2" t="s">
        <v>559</v>
      </c>
      <c r="B427" s="2" t="s">
        <v>7</v>
      </c>
      <c r="C427" s="3">
        <v>43140.0</v>
      </c>
      <c r="D427" s="2">
        <v>95.0</v>
      </c>
      <c r="E427" s="2">
        <v>6.9</v>
      </c>
      <c r="F427" s="2" t="s">
        <v>17</v>
      </c>
      <c r="H427" s="6"/>
      <c r="I427" s="22">
        <f t="shared" si="1"/>
        <v>2018</v>
      </c>
    </row>
    <row r="428" ht="15.75" customHeight="1">
      <c r="A428" s="2" t="s">
        <v>560</v>
      </c>
      <c r="B428" s="2" t="s">
        <v>7</v>
      </c>
      <c r="C428" s="3">
        <v>43985.0</v>
      </c>
      <c r="D428" s="2">
        <v>83.0</v>
      </c>
      <c r="E428" s="2">
        <v>6.9</v>
      </c>
      <c r="F428" s="2" t="s">
        <v>17</v>
      </c>
      <c r="H428" s="6"/>
      <c r="I428" s="22">
        <f t="shared" si="1"/>
        <v>2020</v>
      </c>
    </row>
    <row r="429" ht="15.75" customHeight="1">
      <c r="A429" s="2" t="s">
        <v>561</v>
      </c>
      <c r="B429" s="2" t="s">
        <v>7</v>
      </c>
      <c r="C429" s="3">
        <v>44022.0</v>
      </c>
      <c r="D429" s="2">
        <v>17.0</v>
      </c>
      <c r="E429" s="2">
        <v>6.9</v>
      </c>
      <c r="F429" s="2" t="s">
        <v>17</v>
      </c>
      <c r="H429" s="6"/>
      <c r="I429" s="22">
        <f t="shared" si="1"/>
        <v>2020</v>
      </c>
    </row>
    <row r="430" ht="15.75" customHeight="1">
      <c r="A430" s="2" t="s">
        <v>562</v>
      </c>
      <c r="B430" s="2" t="s">
        <v>206</v>
      </c>
      <c r="C430" s="3">
        <v>43952.0</v>
      </c>
      <c r="D430" s="2">
        <v>105.0</v>
      </c>
      <c r="E430" s="2">
        <v>6.9</v>
      </c>
      <c r="F430" s="2" t="s">
        <v>17</v>
      </c>
      <c r="H430" s="6"/>
      <c r="I430" s="22">
        <f t="shared" si="1"/>
        <v>2020</v>
      </c>
    </row>
    <row r="431" ht="15.75" customHeight="1">
      <c r="A431" s="2" t="s">
        <v>563</v>
      </c>
      <c r="B431" s="2" t="s">
        <v>183</v>
      </c>
      <c r="C431" s="3">
        <v>43553.0</v>
      </c>
      <c r="D431" s="2">
        <v>131.0</v>
      </c>
      <c r="E431" s="2">
        <v>6.9</v>
      </c>
      <c r="F431" s="2" t="s">
        <v>17</v>
      </c>
      <c r="H431" s="6"/>
      <c r="I431" s="22">
        <f t="shared" si="1"/>
        <v>2019</v>
      </c>
    </row>
    <row r="432" ht="15.75" customHeight="1">
      <c r="A432" s="2" t="s">
        <v>564</v>
      </c>
      <c r="B432" s="2" t="s">
        <v>171</v>
      </c>
      <c r="C432" s="3">
        <v>43608.0</v>
      </c>
      <c r="D432" s="2">
        <v>30.0</v>
      </c>
      <c r="E432" s="2">
        <v>6.9</v>
      </c>
      <c r="F432" s="2" t="s">
        <v>17</v>
      </c>
      <c r="H432" s="6"/>
      <c r="I432" s="22">
        <f t="shared" si="1"/>
        <v>2019</v>
      </c>
    </row>
    <row r="433" ht="15.75" customHeight="1">
      <c r="A433" s="2" t="s">
        <v>565</v>
      </c>
      <c r="B433" s="2" t="s">
        <v>139</v>
      </c>
      <c r="C433" s="3">
        <v>43021.0</v>
      </c>
      <c r="D433" s="2">
        <v>112.0</v>
      </c>
      <c r="E433" s="2">
        <v>6.9</v>
      </c>
      <c r="F433" s="2" t="s">
        <v>17</v>
      </c>
      <c r="H433" s="6"/>
      <c r="I433" s="22">
        <f t="shared" si="1"/>
        <v>2017</v>
      </c>
    </row>
    <row r="434" ht="15.75" customHeight="1">
      <c r="A434" s="2" t="s">
        <v>566</v>
      </c>
      <c r="B434" s="2" t="s">
        <v>7</v>
      </c>
      <c r="C434" s="3">
        <v>43385.0</v>
      </c>
      <c r="D434" s="2">
        <v>86.0</v>
      </c>
      <c r="E434" s="2">
        <v>7.0</v>
      </c>
      <c r="F434" s="2" t="s">
        <v>17</v>
      </c>
      <c r="H434" s="6"/>
      <c r="I434" s="22">
        <f t="shared" si="1"/>
        <v>2018</v>
      </c>
    </row>
    <row r="435" ht="15.75" customHeight="1">
      <c r="A435" s="2" t="s">
        <v>567</v>
      </c>
      <c r="B435" s="2" t="s">
        <v>7</v>
      </c>
      <c r="C435" s="3">
        <v>43000.0</v>
      </c>
      <c r="D435" s="2">
        <v>100.0</v>
      </c>
      <c r="E435" s="2">
        <v>7.0</v>
      </c>
      <c r="F435" s="2" t="s">
        <v>17</v>
      </c>
      <c r="H435" s="6"/>
      <c r="I435" s="22">
        <f t="shared" si="1"/>
        <v>2017</v>
      </c>
    </row>
    <row r="436" ht="15.75" customHeight="1">
      <c r="A436" s="2" t="s">
        <v>568</v>
      </c>
      <c r="B436" s="2" t="s">
        <v>117</v>
      </c>
      <c r="C436" s="3">
        <v>44138.0</v>
      </c>
      <c r="D436" s="2">
        <v>14.0</v>
      </c>
      <c r="E436" s="2">
        <v>7.0</v>
      </c>
      <c r="F436" s="2" t="s">
        <v>17</v>
      </c>
      <c r="H436" s="6"/>
      <c r="I436" s="22">
        <f t="shared" si="1"/>
        <v>2020</v>
      </c>
    </row>
    <row r="437" ht="15.75" customHeight="1">
      <c r="A437" s="2" t="s">
        <v>569</v>
      </c>
      <c r="B437" s="2" t="s">
        <v>7</v>
      </c>
      <c r="C437" s="3">
        <v>43021.0</v>
      </c>
      <c r="D437" s="2">
        <v>109.0</v>
      </c>
      <c r="E437" s="2">
        <v>7.0</v>
      </c>
      <c r="F437" s="2" t="s">
        <v>17</v>
      </c>
      <c r="H437" s="6"/>
      <c r="I437" s="22">
        <f t="shared" si="1"/>
        <v>2017</v>
      </c>
    </row>
    <row r="438" ht="15.75" customHeight="1">
      <c r="A438" s="2" t="s">
        <v>570</v>
      </c>
      <c r="B438" s="2" t="s">
        <v>7</v>
      </c>
      <c r="C438" s="3">
        <v>43789.0</v>
      </c>
      <c r="D438" s="2">
        <v>28.0</v>
      </c>
      <c r="E438" s="2">
        <v>7.0</v>
      </c>
      <c r="F438" s="2" t="s">
        <v>11</v>
      </c>
      <c r="H438" s="6"/>
      <c r="I438" s="22">
        <f t="shared" si="1"/>
        <v>2019</v>
      </c>
    </row>
    <row r="439" ht="15.75" customHeight="1">
      <c r="A439" s="2" t="s">
        <v>571</v>
      </c>
      <c r="B439" s="2" t="s">
        <v>7</v>
      </c>
      <c r="C439" s="3">
        <v>43723.0</v>
      </c>
      <c r="D439" s="2">
        <v>64.0</v>
      </c>
      <c r="E439" s="2">
        <v>7.0</v>
      </c>
      <c r="F439" s="2" t="s">
        <v>11</v>
      </c>
      <c r="H439" s="6"/>
      <c r="I439" s="22">
        <f t="shared" si="1"/>
        <v>2019</v>
      </c>
    </row>
    <row r="440" ht="15.75" customHeight="1">
      <c r="A440" s="2" t="s">
        <v>572</v>
      </c>
      <c r="B440" s="2" t="s">
        <v>33</v>
      </c>
      <c r="C440" s="3">
        <v>44183.0</v>
      </c>
      <c r="D440" s="2">
        <v>94.0</v>
      </c>
      <c r="E440" s="2">
        <v>7.0</v>
      </c>
      <c r="F440" s="2" t="s">
        <v>17</v>
      </c>
      <c r="H440" s="6"/>
      <c r="I440" s="22">
        <f t="shared" si="1"/>
        <v>2020</v>
      </c>
    </row>
    <row r="441" ht="15.75" customHeight="1">
      <c r="A441" s="2" t="s">
        <v>573</v>
      </c>
      <c r="B441" s="2" t="s">
        <v>117</v>
      </c>
      <c r="C441" s="3">
        <v>44183.0</v>
      </c>
      <c r="D441" s="2">
        <v>31.0</v>
      </c>
      <c r="E441" s="2">
        <v>7.0</v>
      </c>
      <c r="F441" s="2" t="s">
        <v>17</v>
      </c>
      <c r="H441" s="6"/>
      <c r="I441" s="22">
        <f t="shared" si="1"/>
        <v>2020</v>
      </c>
    </row>
    <row r="442" ht="15.75" customHeight="1">
      <c r="A442" s="2" t="s">
        <v>574</v>
      </c>
      <c r="B442" s="2" t="s">
        <v>7</v>
      </c>
      <c r="C442" s="3">
        <v>44272.0</v>
      </c>
      <c r="D442" s="2">
        <v>99.0</v>
      </c>
      <c r="E442" s="2">
        <v>7.0</v>
      </c>
      <c r="F442" s="2" t="s">
        <v>17</v>
      </c>
      <c r="H442" s="6"/>
      <c r="I442" s="22">
        <f t="shared" si="1"/>
        <v>2021</v>
      </c>
    </row>
    <row r="443" ht="15.75" customHeight="1">
      <c r="A443" s="2" t="s">
        <v>575</v>
      </c>
      <c r="B443" s="2" t="s">
        <v>7</v>
      </c>
      <c r="C443" s="3">
        <v>44250.0</v>
      </c>
      <c r="D443" s="2">
        <v>108.0</v>
      </c>
      <c r="E443" s="2">
        <v>7.0</v>
      </c>
      <c r="F443" s="2" t="s">
        <v>17</v>
      </c>
      <c r="H443" s="6"/>
      <c r="I443" s="22">
        <f t="shared" si="1"/>
        <v>2021</v>
      </c>
    </row>
    <row r="444" ht="15.75" customHeight="1">
      <c r="A444" s="2" t="s">
        <v>576</v>
      </c>
      <c r="B444" s="2" t="s">
        <v>7</v>
      </c>
      <c r="C444" s="3">
        <v>43581.0</v>
      </c>
      <c r="D444" s="2">
        <v>48.0</v>
      </c>
      <c r="E444" s="2">
        <v>7.0</v>
      </c>
      <c r="F444" s="2" t="s">
        <v>17</v>
      </c>
      <c r="H444" s="6"/>
      <c r="I444" s="22">
        <f t="shared" si="1"/>
        <v>2019</v>
      </c>
    </row>
    <row r="445" ht="15.75" customHeight="1">
      <c r="A445" s="2" t="s">
        <v>577</v>
      </c>
      <c r="B445" s="2" t="s">
        <v>7</v>
      </c>
      <c r="C445" s="3">
        <v>43602.0</v>
      </c>
      <c r="D445" s="2">
        <v>84.0</v>
      </c>
      <c r="E445" s="2">
        <v>7.0</v>
      </c>
      <c r="F445" s="2" t="s">
        <v>17</v>
      </c>
      <c r="H445" s="6"/>
      <c r="I445" s="22">
        <f t="shared" si="1"/>
        <v>2019</v>
      </c>
    </row>
    <row r="446" ht="15.75" customHeight="1">
      <c r="A446" s="2" t="s">
        <v>578</v>
      </c>
      <c r="B446" s="2" t="s">
        <v>7</v>
      </c>
      <c r="C446" s="3">
        <v>43546.0</v>
      </c>
      <c r="D446" s="2">
        <v>70.0</v>
      </c>
      <c r="E446" s="2">
        <v>7.0</v>
      </c>
      <c r="F446" s="2" t="s">
        <v>17</v>
      </c>
      <c r="H446" s="6"/>
      <c r="I446" s="22">
        <f t="shared" si="1"/>
        <v>2019</v>
      </c>
    </row>
    <row r="447" ht="15.75" customHeight="1">
      <c r="A447" s="2" t="s">
        <v>579</v>
      </c>
      <c r="B447" s="2" t="s">
        <v>7</v>
      </c>
      <c r="C447" s="3">
        <v>42979.0</v>
      </c>
      <c r="D447" s="2">
        <v>27.0</v>
      </c>
      <c r="E447" s="2">
        <v>7.0</v>
      </c>
      <c r="F447" s="2" t="s">
        <v>17</v>
      </c>
      <c r="H447" s="6"/>
      <c r="I447" s="22">
        <f t="shared" si="1"/>
        <v>2017</v>
      </c>
    </row>
    <row r="448" ht="15.75" customHeight="1">
      <c r="A448" s="2" t="s">
        <v>580</v>
      </c>
      <c r="B448" s="2" t="s">
        <v>581</v>
      </c>
      <c r="C448" s="3">
        <v>43686.0</v>
      </c>
      <c r="D448" s="2">
        <v>45.0</v>
      </c>
      <c r="E448" s="2">
        <v>7.0</v>
      </c>
      <c r="F448" s="2" t="s">
        <v>17</v>
      </c>
      <c r="H448" s="6"/>
      <c r="I448" s="22">
        <f t="shared" si="1"/>
        <v>2019</v>
      </c>
    </row>
    <row r="449" ht="15.75" customHeight="1">
      <c r="A449" s="2" t="s">
        <v>582</v>
      </c>
      <c r="B449" s="2" t="s">
        <v>24</v>
      </c>
      <c r="C449" s="3">
        <v>44174.0</v>
      </c>
      <c r="D449" s="2">
        <v>117.0</v>
      </c>
      <c r="E449" s="2">
        <v>7.0</v>
      </c>
      <c r="F449" s="2" t="s">
        <v>14</v>
      </c>
      <c r="H449" s="6"/>
      <c r="I449" s="22">
        <f t="shared" si="1"/>
        <v>2020</v>
      </c>
    </row>
    <row r="450" ht="15.75" customHeight="1">
      <c r="A450" s="2" t="s">
        <v>583</v>
      </c>
      <c r="B450" s="2" t="s">
        <v>584</v>
      </c>
      <c r="C450" s="3">
        <v>43426.0</v>
      </c>
      <c r="D450" s="2">
        <v>104.0</v>
      </c>
      <c r="E450" s="2">
        <v>7.0</v>
      </c>
      <c r="F450" s="2" t="s">
        <v>17</v>
      </c>
      <c r="H450" s="6"/>
      <c r="I450" s="22">
        <f t="shared" si="1"/>
        <v>2018</v>
      </c>
    </row>
    <row r="451" ht="15.75" customHeight="1">
      <c r="A451" s="2" t="s">
        <v>585</v>
      </c>
      <c r="B451" s="2" t="s">
        <v>247</v>
      </c>
      <c r="C451" s="3">
        <v>43546.0</v>
      </c>
      <c r="D451" s="2">
        <v>108.0</v>
      </c>
      <c r="E451" s="2">
        <v>7.0</v>
      </c>
      <c r="F451" s="2" t="s">
        <v>17</v>
      </c>
      <c r="H451" s="6"/>
      <c r="I451" s="22">
        <f t="shared" si="1"/>
        <v>2019</v>
      </c>
    </row>
    <row r="452" ht="15.75" customHeight="1">
      <c r="A452" s="2" t="s">
        <v>586</v>
      </c>
      <c r="B452" s="2" t="s">
        <v>101</v>
      </c>
      <c r="C452" s="3">
        <v>43392.0</v>
      </c>
      <c r="D452" s="2">
        <v>121.0</v>
      </c>
      <c r="E452" s="2">
        <v>7.0</v>
      </c>
      <c r="F452" s="2" t="s">
        <v>37</v>
      </c>
      <c r="H452" s="6"/>
      <c r="I452" s="22">
        <f t="shared" si="1"/>
        <v>2018</v>
      </c>
    </row>
    <row r="453" ht="15.75" customHeight="1">
      <c r="A453" s="2" t="s">
        <v>587</v>
      </c>
      <c r="B453" s="2" t="s">
        <v>117</v>
      </c>
      <c r="C453" s="3">
        <v>42761.0</v>
      </c>
      <c r="D453" s="2">
        <v>36.0</v>
      </c>
      <c r="E453" s="2">
        <v>7.1</v>
      </c>
      <c r="F453" s="2" t="s">
        <v>17</v>
      </c>
      <c r="H453" s="6"/>
      <c r="I453" s="22">
        <f t="shared" si="1"/>
        <v>2017</v>
      </c>
    </row>
    <row r="454" ht="15.75" customHeight="1">
      <c r="A454" s="2" t="s">
        <v>588</v>
      </c>
      <c r="B454" s="2" t="s">
        <v>114</v>
      </c>
      <c r="C454" s="3">
        <v>43434.0</v>
      </c>
      <c r="D454" s="2">
        <v>30.0</v>
      </c>
      <c r="E454" s="2">
        <v>7.1</v>
      </c>
      <c r="F454" s="2" t="s">
        <v>17</v>
      </c>
      <c r="H454" s="6"/>
      <c r="I454" s="22">
        <f t="shared" si="1"/>
        <v>2018</v>
      </c>
    </row>
    <row r="455" ht="15.75" customHeight="1">
      <c r="A455" s="2" t="s">
        <v>589</v>
      </c>
      <c r="B455" s="2" t="s">
        <v>114</v>
      </c>
      <c r="C455" s="3">
        <v>44166.0</v>
      </c>
      <c r="D455" s="2">
        <v>47.0</v>
      </c>
      <c r="E455" s="2">
        <v>7.1</v>
      </c>
      <c r="F455" s="2" t="s">
        <v>17</v>
      </c>
      <c r="H455" s="6"/>
      <c r="I455" s="22">
        <f t="shared" si="1"/>
        <v>2020</v>
      </c>
    </row>
    <row r="456" ht="15.75" customHeight="1">
      <c r="A456" s="2" t="s">
        <v>590</v>
      </c>
      <c r="B456" s="2" t="s">
        <v>33</v>
      </c>
      <c r="C456" s="3">
        <v>43635.0</v>
      </c>
      <c r="D456" s="2">
        <v>110.0</v>
      </c>
      <c r="E456" s="2">
        <v>7.1</v>
      </c>
      <c r="F456" s="2" t="s">
        <v>17</v>
      </c>
      <c r="H456" s="6"/>
      <c r="I456" s="22">
        <f t="shared" si="1"/>
        <v>2019</v>
      </c>
    </row>
    <row r="457" ht="15.75" customHeight="1">
      <c r="A457" s="2" t="s">
        <v>591</v>
      </c>
      <c r="B457" s="2" t="s">
        <v>7</v>
      </c>
      <c r="C457" s="3">
        <v>43943.0</v>
      </c>
      <c r="D457" s="2">
        <v>92.0</v>
      </c>
      <c r="E457" s="2">
        <v>7.1</v>
      </c>
      <c r="F457" s="2" t="s">
        <v>17</v>
      </c>
      <c r="H457" s="6"/>
      <c r="I457" s="22">
        <f t="shared" si="1"/>
        <v>2020</v>
      </c>
    </row>
    <row r="458" ht="15.75" customHeight="1">
      <c r="A458" s="2" t="s">
        <v>592</v>
      </c>
      <c r="B458" s="2" t="s">
        <v>7</v>
      </c>
      <c r="C458" s="3">
        <v>44162.0</v>
      </c>
      <c r="D458" s="2">
        <v>80.0</v>
      </c>
      <c r="E458" s="2">
        <v>7.1</v>
      </c>
      <c r="F458" s="2" t="s">
        <v>17</v>
      </c>
      <c r="H458" s="6"/>
      <c r="I458" s="22">
        <f t="shared" si="1"/>
        <v>2020</v>
      </c>
    </row>
    <row r="459" ht="15.75" customHeight="1">
      <c r="A459" s="2" t="s">
        <v>593</v>
      </c>
      <c r="B459" s="2" t="s">
        <v>594</v>
      </c>
      <c r="C459" s="3">
        <v>43392.0</v>
      </c>
      <c r="D459" s="2">
        <v>49.0</v>
      </c>
      <c r="E459" s="2">
        <v>7.1</v>
      </c>
      <c r="F459" s="2" t="s">
        <v>17</v>
      </c>
      <c r="H459" s="6"/>
      <c r="I459" s="22">
        <f t="shared" si="1"/>
        <v>2018</v>
      </c>
    </row>
    <row r="460" ht="15.75" customHeight="1">
      <c r="A460" s="2" t="s">
        <v>595</v>
      </c>
      <c r="B460" s="2" t="s">
        <v>7</v>
      </c>
      <c r="C460" s="3">
        <v>43826.0</v>
      </c>
      <c r="D460" s="2">
        <v>73.0</v>
      </c>
      <c r="E460" s="2">
        <v>7.1</v>
      </c>
      <c r="F460" s="2" t="s">
        <v>11</v>
      </c>
      <c r="H460" s="6"/>
      <c r="I460" s="22">
        <f t="shared" si="1"/>
        <v>2019</v>
      </c>
    </row>
    <row r="461" ht="15.75" customHeight="1">
      <c r="A461" s="2" t="s">
        <v>596</v>
      </c>
      <c r="B461" s="2" t="s">
        <v>7</v>
      </c>
      <c r="C461" s="3">
        <v>43224.0</v>
      </c>
      <c r="D461" s="2">
        <v>40.0</v>
      </c>
      <c r="E461" s="2">
        <v>7.1</v>
      </c>
      <c r="F461" s="2" t="s">
        <v>17</v>
      </c>
      <c r="H461" s="6"/>
      <c r="I461" s="22">
        <f t="shared" si="1"/>
        <v>2018</v>
      </c>
    </row>
    <row r="462" ht="15.75" customHeight="1">
      <c r="A462" s="2" t="s">
        <v>597</v>
      </c>
      <c r="B462" s="2" t="s">
        <v>7</v>
      </c>
      <c r="C462" s="3">
        <v>43718.0</v>
      </c>
      <c r="D462" s="2">
        <v>96.0</v>
      </c>
      <c r="E462" s="2">
        <v>7.1</v>
      </c>
      <c r="F462" s="2" t="s">
        <v>17</v>
      </c>
      <c r="H462" s="6"/>
      <c r="I462" s="22">
        <f t="shared" si="1"/>
        <v>2019</v>
      </c>
    </row>
    <row r="463" ht="15.75" customHeight="1">
      <c r="A463" s="2" t="s">
        <v>598</v>
      </c>
      <c r="B463" s="2" t="s">
        <v>183</v>
      </c>
      <c r="C463" s="3">
        <v>44330.0</v>
      </c>
      <c r="D463" s="2">
        <v>106.0</v>
      </c>
      <c r="E463" s="2">
        <v>7.1</v>
      </c>
      <c r="F463" s="2" t="s">
        <v>57</v>
      </c>
      <c r="H463" s="6"/>
      <c r="I463" s="22">
        <f t="shared" si="1"/>
        <v>2021</v>
      </c>
    </row>
    <row r="464" ht="15.75" customHeight="1">
      <c r="A464" s="2" t="s">
        <v>599</v>
      </c>
      <c r="B464" s="2" t="s">
        <v>7</v>
      </c>
      <c r="C464" s="3">
        <v>43575.0</v>
      </c>
      <c r="D464" s="2">
        <v>97.0</v>
      </c>
      <c r="E464" s="2">
        <v>7.1</v>
      </c>
      <c r="F464" s="2" t="s">
        <v>17</v>
      </c>
      <c r="H464" s="6"/>
      <c r="I464" s="22">
        <f t="shared" si="1"/>
        <v>2019</v>
      </c>
    </row>
    <row r="465" ht="15.75" customHeight="1">
      <c r="A465" s="2" t="s">
        <v>600</v>
      </c>
      <c r="B465" s="2" t="s">
        <v>7</v>
      </c>
      <c r="C465" s="3">
        <v>44131.0</v>
      </c>
      <c r="D465" s="2">
        <v>94.0</v>
      </c>
      <c r="E465" s="2">
        <v>7.1</v>
      </c>
      <c r="F465" s="2" t="s">
        <v>11</v>
      </c>
      <c r="H465" s="6"/>
      <c r="I465" s="22">
        <f t="shared" si="1"/>
        <v>2020</v>
      </c>
    </row>
    <row r="466" ht="15.75" customHeight="1">
      <c r="A466" s="2" t="s">
        <v>601</v>
      </c>
      <c r="B466" s="2" t="s">
        <v>7</v>
      </c>
      <c r="C466" s="3">
        <v>42881.0</v>
      </c>
      <c r="D466" s="2">
        <v>78.0</v>
      </c>
      <c r="E466" s="2">
        <v>7.1</v>
      </c>
      <c r="F466" s="2" t="s">
        <v>17</v>
      </c>
      <c r="H466" s="6"/>
      <c r="I466" s="22">
        <f t="shared" si="1"/>
        <v>2017</v>
      </c>
    </row>
    <row r="467" ht="15.75" customHeight="1">
      <c r="A467" s="2" t="s">
        <v>602</v>
      </c>
      <c r="B467" s="2" t="s">
        <v>7</v>
      </c>
      <c r="C467" s="3">
        <v>42265.0</v>
      </c>
      <c r="D467" s="2">
        <v>81.0</v>
      </c>
      <c r="E467" s="2">
        <v>7.1</v>
      </c>
      <c r="F467" s="2" t="s">
        <v>17</v>
      </c>
      <c r="H467" s="6"/>
      <c r="I467" s="22">
        <f t="shared" si="1"/>
        <v>2015</v>
      </c>
    </row>
    <row r="468" ht="15.75" customHeight="1">
      <c r="A468" s="2" t="s">
        <v>603</v>
      </c>
      <c r="B468" s="2" t="s">
        <v>7</v>
      </c>
      <c r="C468" s="3">
        <v>43586.0</v>
      </c>
      <c r="D468" s="2">
        <v>87.0</v>
      </c>
      <c r="E468" s="2">
        <v>7.1</v>
      </c>
      <c r="F468" s="2" t="s">
        <v>17</v>
      </c>
      <c r="H468" s="6"/>
      <c r="I468" s="22">
        <f t="shared" si="1"/>
        <v>2019</v>
      </c>
    </row>
    <row r="469" ht="15.75" customHeight="1">
      <c r="A469" s="2" t="s">
        <v>604</v>
      </c>
      <c r="B469" s="2" t="s">
        <v>264</v>
      </c>
      <c r="C469" s="3">
        <v>43417.0</v>
      </c>
      <c r="D469" s="2">
        <v>91.0</v>
      </c>
      <c r="E469" s="2">
        <v>7.1</v>
      </c>
      <c r="F469" s="2" t="s">
        <v>17</v>
      </c>
      <c r="H469" s="6"/>
      <c r="I469" s="22">
        <f t="shared" si="1"/>
        <v>2018</v>
      </c>
    </row>
    <row r="470" ht="15.75" customHeight="1">
      <c r="A470" s="2" t="s">
        <v>605</v>
      </c>
      <c r="B470" s="2" t="s">
        <v>7</v>
      </c>
      <c r="C470" s="3">
        <v>42447.0</v>
      </c>
      <c r="D470" s="2">
        <v>91.0</v>
      </c>
      <c r="E470" s="2">
        <v>7.1</v>
      </c>
      <c r="F470" s="2" t="s">
        <v>17</v>
      </c>
      <c r="H470" s="6"/>
      <c r="I470" s="22">
        <f t="shared" si="1"/>
        <v>2016</v>
      </c>
    </row>
    <row r="471" ht="15.75" customHeight="1">
      <c r="A471" s="2" t="s">
        <v>606</v>
      </c>
      <c r="B471" s="2" t="s">
        <v>7</v>
      </c>
      <c r="C471" s="3">
        <v>43028.0</v>
      </c>
      <c r="D471" s="2">
        <v>95.0</v>
      </c>
      <c r="E471" s="2">
        <v>7.1</v>
      </c>
      <c r="F471" s="2" t="s">
        <v>17</v>
      </c>
      <c r="H471" s="6"/>
      <c r="I471" s="22">
        <f t="shared" si="1"/>
        <v>2017</v>
      </c>
    </row>
    <row r="472" ht="15.75" customHeight="1">
      <c r="A472" s="2" t="s">
        <v>607</v>
      </c>
      <c r="B472" s="2" t="s">
        <v>33</v>
      </c>
      <c r="C472" s="3">
        <v>44203.0</v>
      </c>
      <c r="D472" s="2">
        <v>126.0</v>
      </c>
      <c r="E472" s="2">
        <v>7.1</v>
      </c>
      <c r="F472" s="2" t="s">
        <v>17</v>
      </c>
      <c r="H472" s="6"/>
      <c r="I472" s="22">
        <f t="shared" si="1"/>
        <v>2021</v>
      </c>
    </row>
    <row r="473" ht="15.75" customHeight="1">
      <c r="A473" s="2" t="s">
        <v>608</v>
      </c>
      <c r="B473" s="2" t="s">
        <v>7</v>
      </c>
      <c r="C473" s="3">
        <v>43196.0</v>
      </c>
      <c r="D473" s="2">
        <v>31.0</v>
      </c>
      <c r="E473" s="2">
        <v>7.1</v>
      </c>
      <c r="F473" s="2" t="s">
        <v>17</v>
      </c>
      <c r="H473" s="6"/>
      <c r="I473" s="22">
        <f t="shared" si="1"/>
        <v>2018</v>
      </c>
    </row>
    <row r="474" ht="15.75" customHeight="1">
      <c r="A474" s="2" t="s">
        <v>609</v>
      </c>
      <c r="B474" s="2" t="s">
        <v>7</v>
      </c>
      <c r="C474" s="3">
        <v>43406.0</v>
      </c>
      <c r="D474" s="2">
        <v>58.0</v>
      </c>
      <c r="E474" s="2">
        <v>7.1</v>
      </c>
      <c r="F474" s="2" t="s">
        <v>17</v>
      </c>
      <c r="H474" s="6"/>
      <c r="I474" s="22">
        <f t="shared" si="1"/>
        <v>2018</v>
      </c>
    </row>
    <row r="475" ht="15.75" customHeight="1">
      <c r="A475" s="2" t="s">
        <v>610</v>
      </c>
      <c r="B475" s="2" t="s">
        <v>7</v>
      </c>
      <c r="C475" s="3">
        <v>44119.0</v>
      </c>
      <c r="D475" s="2">
        <v>41.0</v>
      </c>
      <c r="E475" s="2">
        <v>7.1</v>
      </c>
      <c r="F475" s="2" t="s">
        <v>611</v>
      </c>
      <c r="H475" s="6"/>
      <c r="I475" s="22">
        <f t="shared" si="1"/>
        <v>2020</v>
      </c>
    </row>
    <row r="476" ht="15.75" customHeight="1">
      <c r="A476" s="2" t="s">
        <v>612</v>
      </c>
      <c r="B476" s="2" t="s">
        <v>238</v>
      </c>
      <c r="C476" s="3">
        <v>44090.0</v>
      </c>
      <c r="D476" s="2">
        <v>138.0</v>
      </c>
      <c r="E476" s="2">
        <v>7.1</v>
      </c>
      <c r="F476" s="2" t="s">
        <v>17</v>
      </c>
      <c r="H476" s="6"/>
      <c r="I476" s="22">
        <f t="shared" si="1"/>
        <v>2020</v>
      </c>
    </row>
    <row r="477" ht="15.75" customHeight="1">
      <c r="A477" s="2" t="s">
        <v>613</v>
      </c>
      <c r="B477" s="2" t="s">
        <v>33</v>
      </c>
      <c r="C477" s="3">
        <v>44225.0</v>
      </c>
      <c r="D477" s="2">
        <v>112.0</v>
      </c>
      <c r="E477" s="2">
        <v>7.1</v>
      </c>
      <c r="F477" s="2" t="s">
        <v>17</v>
      </c>
      <c r="H477" s="6"/>
      <c r="I477" s="22">
        <f t="shared" si="1"/>
        <v>2021</v>
      </c>
    </row>
    <row r="478" ht="15.75" customHeight="1">
      <c r="A478" s="2" t="s">
        <v>614</v>
      </c>
      <c r="B478" s="2" t="s">
        <v>7</v>
      </c>
      <c r="C478" s="3">
        <v>43670.0</v>
      </c>
      <c r="D478" s="2">
        <v>114.0</v>
      </c>
      <c r="E478" s="2">
        <v>7.1</v>
      </c>
      <c r="F478" s="2" t="s">
        <v>17</v>
      </c>
      <c r="H478" s="6"/>
      <c r="I478" s="22">
        <f t="shared" si="1"/>
        <v>2019</v>
      </c>
    </row>
    <row r="479" ht="15.75" customHeight="1">
      <c r="A479" s="2" t="s">
        <v>615</v>
      </c>
      <c r="B479" s="2" t="s">
        <v>33</v>
      </c>
      <c r="C479" s="3">
        <v>44218.0</v>
      </c>
      <c r="D479" s="2">
        <v>125.0</v>
      </c>
      <c r="E479" s="2">
        <v>7.1</v>
      </c>
      <c r="F479" s="2" t="s">
        <v>17</v>
      </c>
      <c r="H479" s="6"/>
      <c r="I479" s="22">
        <f t="shared" si="1"/>
        <v>2021</v>
      </c>
    </row>
    <row r="480" ht="15.75" customHeight="1">
      <c r="A480" s="2" t="s">
        <v>616</v>
      </c>
      <c r="B480" s="2" t="s">
        <v>36</v>
      </c>
      <c r="C480" s="3">
        <v>43329.0</v>
      </c>
      <c r="D480" s="2">
        <v>99.0</v>
      </c>
      <c r="E480" s="2">
        <v>7.1</v>
      </c>
      <c r="F480" s="2" t="s">
        <v>17</v>
      </c>
      <c r="H480" s="6"/>
      <c r="I480" s="22">
        <f t="shared" si="1"/>
        <v>2018</v>
      </c>
    </row>
    <row r="481" ht="15.75" customHeight="1">
      <c r="A481" s="2" t="s">
        <v>617</v>
      </c>
      <c r="B481" s="2" t="s">
        <v>7</v>
      </c>
      <c r="C481" s="3">
        <v>44104.0</v>
      </c>
      <c r="D481" s="2">
        <v>82.0</v>
      </c>
      <c r="E481" s="2">
        <v>7.2</v>
      </c>
      <c r="F481" s="2" t="s">
        <v>17</v>
      </c>
      <c r="H481" s="6"/>
      <c r="I481" s="22">
        <f t="shared" si="1"/>
        <v>2020</v>
      </c>
    </row>
    <row r="482" ht="15.75" customHeight="1">
      <c r="A482" s="2" t="s">
        <v>618</v>
      </c>
      <c r="B482" s="2" t="s">
        <v>7</v>
      </c>
      <c r="C482" s="3">
        <v>42636.0</v>
      </c>
      <c r="D482" s="2">
        <v>98.0</v>
      </c>
      <c r="E482" s="2">
        <v>7.2</v>
      </c>
      <c r="F482" s="2" t="s">
        <v>17</v>
      </c>
      <c r="H482" s="6"/>
      <c r="I482" s="22">
        <f t="shared" si="1"/>
        <v>2016</v>
      </c>
    </row>
    <row r="483" ht="15.75" customHeight="1">
      <c r="A483" s="2" t="s">
        <v>619</v>
      </c>
      <c r="B483" s="2" t="s">
        <v>33</v>
      </c>
      <c r="C483" s="3">
        <v>42993.0</v>
      </c>
      <c r="D483" s="2">
        <v>136.0</v>
      </c>
      <c r="E483" s="2">
        <v>7.2</v>
      </c>
      <c r="F483" s="2" t="s">
        <v>620</v>
      </c>
      <c r="H483" s="6"/>
      <c r="I483" s="22">
        <f t="shared" si="1"/>
        <v>2017</v>
      </c>
    </row>
    <row r="484" ht="15.75" customHeight="1">
      <c r="A484" s="2" t="s">
        <v>621</v>
      </c>
      <c r="B484" s="2" t="s">
        <v>7</v>
      </c>
      <c r="C484" s="3">
        <v>43483.0</v>
      </c>
      <c r="D484" s="2">
        <v>97.0</v>
      </c>
      <c r="E484" s="2">
        <v>7.2</v>
      </c>
      <c r="F484" s="2" t="s">
        <v>17</v>
      </c>
      <c r="H484" s="6"/>
      <c r="I484" s="22">
        <f t="shared" si="1"/>
        <v>2019</v>
      </c>
    </row>
    <row r="485" ht="15.75" customHeight="1">
      <c r="A485" s="2" t="s">
        <v>622</v>
      </c>
      <c r="B485" s="2" t="s">
        <v>7</v>
      </c>
      <c r="C485" s="3">
        <v>42671.0</v>
      </c>
      <c r="D485" s="2">
        <v>107.0</v>
      </c>
      <c r="E485" s="2">
        <v>7.2</v>
      </c>
      <c r="F485" s="2" t="s">
        <v>17</v>
      </c>
      <c r="H485" s="6"/>
      <c r="I485" s="22">
        <f t="shared" si="1"/>
        <v>2016</v>
      </c>
    </row>
    <row r="486" ht="15.75" customHeight="1">
      <c r="A486" s="2" t="s">
        <v>623</v>
      </c>
      <c r="B486" s="2" t="s">
        <v>7</v>
      </c>
      <c r="C486" s="3">
        <v>43931.0</v>
      </c>
      <c r="D486" s="2">
        <v>92.0</v>
      </c>
      <c r="E486" s="2">
        <v>7.2</v>
      </c>
      <c r="F486" s="2" t="s">
        <v>17</v>
      </c>
      <c r="H486" s="6"/>
      <c r="I486" s="22">
        <f t="shared" si="1"/>
        <v>2020</v>
      </c>
    </row>
    <row r="487" ht="15.75" customHeight="1">
      <c r="A487" s="2" t="s">
        <v>624</v>
      </c>
      <c r="B487" s="2" t="s">
        <v>7</v>
      </c>
      <c r="C487" s="3">
        <v>43167.0</v>
      </c>
      <c r="D487" s="2">
        <v>39.0</v>
      </c>
      <c r="E487" s="2">
        <v>7.2</v>
      </c>
      <c r="F487" s="2" t="s">
        <v>625</v>
      </c>
      <c r="H487" s="6"/>
      <c r="I487" s="22">
        <f t="shared" si="1"/>
        <v>2018</v>
      </c>
    </row>
    <row r="488" ht="15.75" customHeight="1">
      <c r="A488" s="2" t="s">
        <v>626</v>
      </c>
      <c r="B488" s="2" t="s">
        <v>36</v>
      </c>
      <c r="C488" s="3">
        <v>43145.0</v>
      </c>
      <c r="D488" s="2">
        <v>133.0</v>
      </c>
      <c r="E488" s="2">
        <v>7.2</v>
      </c>
      <c r="F488" s="2" t="s">
        <v>20</v>
      </c>
      <c r="H488" s="6"/>
      <c r="I488" s="22">
        <f t="shared" si="1"/>
        <v>2018</v>
      </c>
    </row>
    <row r="489" ht="15.75" customHeight="1">
      <c r="A489" s="2" t="s">
        <v>627</v>
      </c>
      <c r="B489" s="2" t="s">
        <v>628</v>
      </c>
      <c r="C489" s="3">
        <v>43518.0</v>
      </c>
      <c r="D489" s="2">
        <v>89.0</v>
      </c>
      <c r="E489" s="2">
        <v>7.2</v>
      </c>
      <c r="F489" s="2" t="s">
        <v>17</v>
      </c>
      <c r="H489" s="6"/>
      <c r="I489" s="22">
        <f t="shared" si="1"/>
        <v>2019</v>
      </c>
    </row>
    <row r="490" ht="15.75" customHeight="1">
      <c r="A490" s="2" t="s">
        <v>629</v>
      </c>
      <c r="B490" s="2" t="s">
        <v>33</v>
      </c>
      <c r="C490" s="3">
        <v>43378.0</v>
      </c>
      <c r="D490" s="2">
        <v>124.0</v>
      </c>
      <c r="E490" s="2">
        <v>7.2</v>
      </c>
      <c r="F490" s="2" t="s">
        <v>17</v>
      </c>
      <c r="H490" s="6"/>
      <c r="I490" s="22">
        <f t="shared" si="1"/>
        <v>2018</v>
      </c>
    </row>
    <row r="491" ht="15.75" customHeight="1">
      <c r="A491" s="2" t="s">
        <v>630</v>
      </c>
      <c r="B491" s="2" t="s">
        <v>631</v>
      </c>
      <c r="C491" s="3">
        <v>43756.0</v>
      </c>
      <c r="D491" s="2">
        <v>99.0</v>
      </c>
      <c r="E491" s="2">
        <v>7.2</v>
      </c>
      <c r="F491" s="2" t="s">
        <v>11</v>
      </c>
      <c r="H491" s="6"/>
      <c r="I491" s="22">
        <f t="shared" si="1"/>
        <v>2019</v>
      </c>
    </row>
    <row r="492" ht="15.75" customHeight="1">
      <c r="A492" s="2" t="s">
        <v>632</v>
      </c>
      <c r="B492" s="2" t="s">
        <v>33</v>
      </c>
      <c r="C492" s="3">
        <v>43221.0</v>
      </c>
      <c r="D492" s="2">
        <v>101.0</v>
      </c>
      <c r="E492" s="2">
        <v>7.2</v>
      </c>
      <c r="F492" s="2" t="s">
        <v>633</v>
      </c>
      <c r="H492" s="6"/>
      <c r="I492" s="22">
        <f t="shared" si="1"/>
        <v>2018</v>
      </c>
    </row>
    <row r="493" ht="15.75" customHeight="1">
      <c r="A493" s="2" t="s">
        <v>634</v>
      </c>
      <c r="B493" s="2" t="s">
        <v>183</v>
      </c>
      <c r="C493" s="3">
        <v>43483.0</v>
      </c>
      <c r="D493" s="2">
        <v>97.0</v>
      </c>
      <c r="E493" s="2">
        <v>7.2</v>
      </c>
      <c r="F493" s="2" t="s">
        <v>20</v>
      </c>
      <c r="H493" s="6"/>
      <c r="I493" s="22">
        <f t="shared" si="1"/>
        <v>2019</v>
      </c>
    </row>
    <row r="494" ht="15.75" customHeight="1">
      <c r="A494" s="2" t="s">
        <v>635</v>
      </c>
      <c r="B494" s="2" t="s">
        <v>24</v>
      </c>
      <c r="C494" s="3">
        <v>44113.0</v>
      </c>
      <c r="D494" s="2">
        <v>124.0</v>
      </c>
      <c r="E494" s="2">
        <v>7.2</v>
      </c>
      <c r="F494" s="2" t="s">
        <v>17</v>
      </c>
      <c r="H494" s="6"/>
      <c r="I494" s="22">
        <f t="shared" si="1"/>
        <v>2020</v>
      </c>
    </row>
    <row r="495" ht="15.75" customHeight="1">
      <c r="A495" s="2" t="s">
        <v>636</v>
      </c>
      <c r="B495" s="2" t="s">
        <v>33</v>
      </c>
      <c r="C495" s="3">
        <v>44316.0</v>
      </c>
      <c r="D495" s="2">
        <v>129.0</v>
      </c>
      <c r="E495" s="2">
        <v>7.2</v>
      </c>
      <c r="F495" s="2" t="s">
        <v>123</v>
      </c>
      <c r="H495" s="6"/>
      <c r="I495" s="22">
        <f t="shared" si="1"/>
        <v>2021</v>
      </c>
    </row>
    <row r="496" ht="15.75" customHeight="1">
      <c r="A496" s="2" t="s">
        <v>637</v>
      </c>
      <c r="B496" s="2" t="s">
        <v>7</v>
      </c>
      <c r="C496" s="3">
        <v>43635.0</v>
      </c>
      <c r="D496" s="2">
        <v>121.0</v>
      </c>
      <c r="E496" s="2">
        <v>7.2</v>
      </c>
      <c r="F496" s="2" t="s">
        <v>69</v>
      </c>
      <c r="H496" s="6"/>
      <c r="I496" s="22">
        <f t="shared" si="1"/>
        <v>2019</v>
      </c>
    </row>
    <row r="497" ht="15.75" customHeight="1">
      <c r="A497" s="2" t="s">
        <v>638</v>
      </c>
      <c r="B497" s="2" t="s">
        <v>639</v>
      </c>
      <c r="C497" s="3">
        <v>43770.0</v>
      </c>
      <c r="D497" s="2">
        <v>140.0</v>
      </c>
      <c r="E497" s="2">
        <v>7.2</v>
      </c>
      <c r="F497" s="2" t="s">
        <v>17</v>
      </c>
      <c r="H497" s="6"/>
      <c r="I497" s="22">
        <f t="shared" si="1"/>
        <v>2019</v>
      </c>
    </row>
    <row r="498" ht="15.75" customHeight="1">
      <c r="A498" s="2" t="s">
        <v>640</v>
      </c>
      <c r="B498" s="2" t="s">
        <v>641</v>
      </c>
      <c r="C498" s="3">
        <v>43767.0</v>
      </c>
      <c r="D498" s="2">
        <v>13.0</v>
      </c>
      <c r="E498" s="2">
        <v>7.2</v>
      </c>
      <c r="F498" s="2" t="s">
        <v>17</v>
      </c>
      <c r="H498" s="6"/>
      <c r="I498" s="22">
        <f t="shared" si="1"/>
        <v>2019</v>
      </c>
    </row>
    <row r="499" ht="15.75" customHeight="1">
      <c r="A499" s="2" t="s">
        <v>642</v>
      </c>
      <c r="B499" s="2" t="s">
        <v>385</v>
      </c>
      <c r="C499" s="3">
        <v>42650.0</v>
      </c>
      <c r="D499" s="2">
        <v>108.0</v>
      </c>
      <c r="E499" s="2">
        <v>7.2</v>
      </c>
      <c r="F499" s="2" t="s">
        <v>17</v>
      </c>
      <c r="H499" s="6"/>
      <c r="I499" s="22">
        <f t="shared" si="1"/>
        <v>2016</v>
      </c>
    </row>
    <row r="500" ht="15.75" customHeight="1">
      <c r="A500" s="2" t="s">
        <v>643</v>
      </c>
      <c r="B500" s="2" t="s">
        <v>7</v>
      </c>
      <c r="C500" s="3">
        <v>43322.0</v>
      </c>
      <c r="D500" s="2">
        <v>11.0</v>
      </c>
      <c r="E500" s="2">
        <v>7.2</v>
      </c>
      <c r="F500" s="2" t="s">
        <v>17</v>
      </c>
      <c r="H500" s="6"/>
      <c r="I500" s="22">
        <f t="shared" si="1"/>
        <v>2018</v>
      </c>
    </row>
    <row r="501" ht="15.75" customHeight="1">
      <c r="A501" s="2" t="s">
        <v>644</v>
      </c>
      <c r="B501" s="2" t="s">
        <v>247</v>
      </c>
      <c r="C501" s="3">
        <v>43763.0</v>
      </c>
      <c r="D501" s="2">
        <v>118.0</v>
      </c>
      <c r="E501" s="2">
        <v>7.3</v>
      </c>
      <c r="F501" s="2" t="s">
        <v>17</v>
      </c>
      <c r="H501" s="6"/>
      <c r="I501" s="22">
        <f t="shared" si="1"/>
        <v>2019</v>
      </c>
    </row>
    <row r="502" ht="15.75" customHeight="1">
      <c r="A502" s="2" t="s">
        <v>645</v>
      </c>
      <c r="B502" s="2" t="s">
        <v>183</v>
      </c>
      <c r="C502" s="3">
        <v>43749.0</v>
      </c>
      <c r="D502" s="2">
        <v>121.0</v>
      </c>
      <c r="E502" s="2">
        <v>7.3</v>
      </c>
      <c r="F502" s="2" t="s">
        <v>17</v>
      </c>
      <c r="H502" s="6"/>
      <c r="I502" s="22">
        <f t="shared" si="1"/>
        <v>2019</v>
      </c>
    </row>
    <row r="503" ht="15.75" customHeight="1">
      <c r="A503" s="2" t="s">
        <v>646</v>
      </c>
      <c r="B503" s="2" t="s">
        <v>7</v>
      </c>
      <c r="C503" s="3">
        <v>42626.0</v>
      </c>
      <c r="D503" s="2">
        <v>24.0</v>
      </c>
      <c r="E503" s="2">
        <v>7.3</v>
      </c>
      <c r="F503" s="2" t="s">
        <v>17</v>
      </c>
      <c r="H503" s="6"/>
      <c r="I503" s="22">
        <f t="shared" si="1"/>
        <v>2016</v>
      </c>
    </row>
    <row r="504" ht="15.75" customHeight="1">
      <c r="A504" s="2" t="s">
        <v>647</v>
      </c>
      <c r="B504" s="2" t="s">
        <v>7</v>
      </c>
      <c r="C504" s="3">
        <v>44029.0</v>
      </c>
      <c r="D504" s="2">
        <v>100.0</v>
      </c>
      <c r="E504" s="2">
        <v>7.3</v>
      </c>
      <c r="F504" s="2" t="s">
        <v>17</v>
      </c>
      <c r="H504" s="6"/>
      <c r="I504" s="22">
        <f t="shared" si="1"/>
        <v>2020</v>
      </c>
    </row>
    <row r="505" ht="15.75" customHeight="1">
      <c r="A505" s="2" t="s">
        <v>648</v>
      </c>
      <c r="B505" s="2" t="s">
        <v>7</v>
      </c>
      <c r="C505" s="3">
        <v>42867.0</v>
      </c>
      <c r="D505" s="2">
        <v>101.0</v>
      </c>
      <c r="E505" s="2">
        <v>7.3</v>
      </c>
      <c r="F505" s="2" t="s">
        <v>17</v>
      </c>
      <c r="H505" s="6"/>
      <c r="I505" s="22">
        <f t="shared" si="1"/>
        <v>2017</v>
      </c>
    </row>
    <row r="506" ht="15.75" customHeight="1">
      <c r="A506" s="2" t="s">
        <v>649</v>
      </c>
      <c r="B506" s="2" t="s">
        <v>33</v>
      </c>
      <c r="C506" s="3">
        <v>43978.0</v>
      </c>
      <c r="D506" s="2">
        <v>105.0</v>
      </c>
      <c r="E506" s="2">
        <v>7.3</v>
      </c>
      <c r="F506" s="2" t="s">
        <v>11</v>
      </c>
      <c r="H506" s="6"/>
      <c r="I506" s="22">
        <f t="shared" si="1"/>
        <v>2020</v>
      </c>
    </row>
    <row r="507" ht="15.75" customHeight="1">
      <c r="A507" s="2" t="s">
        <v>650</v>
      </c>
      <c r="B507" s="2" t="s">
        <v>7</v>
      </c>
      <c r="C507" s="3">
        <v>44020.0</v>
      </c>
      <c r="D507" s="2">
        <v>96.0</v>
      </c>
      <c r="E507" s="2">
        <v>7.3</v>
      </c>
      <c r="F507" s="2" t="s">
        <v>651</v>
      </c>
      <c r="H507" s="6"/>
      <c r="I507" s="22">
        <f t="shared" si="1"/>
        <v>2020</v>
      </c>
    </row>
    <row r="508" ht="15.75" customHeight="1">
      <c r="A508" s="2" t="s">
        <v>652</v>
      </c>
      <c r="B508" s="2" t="s">
        <v>114</v>
      </c>
      <c r="C508" s="3">
        <v>44117.0</v>
      </c>
      <c r="D508" s="2">
        <v>47.0</v>
      </c>
      <c r="E508" s="2">
        <v>7.3</v>
      </c>
      <c r="F508" s="2" t="s">
        <v>17</v>
      </c>
      <c r="H508" s="6"/>
      <c r="I508" s="22">
        <f t="shared" si="1"/>
        <v>2020</v>
      </c>
    </row>
    <row r="509" ht="15.75" customHeight="1">
      <c r="A509" s="2" t="s">
        <v>653</v>
      </c>
      <c r="B509" s="2" t="s">
        <v>654</v>
      </c>
      <c r="C509" s="3">
        <v>42914.0</v>
      </c>
      <c r="D509" s="2">
        <v>121.0</v>
      </c>
      <c r="E509" s="2">
        <v>7.3</v>
      </c>
      <c r="F509" s="2" t="s">
        <v>655</v>
      </c>
      <c r="H509" s="6"/>
      <c r="I509" s="22">
        <f t="shared" si="1"/>
        <v>2017</v>
      </c>
    </row>
    <row r="510" ht="15.75" customHeight="1">
      <c r="A510" s="2" t="s">
        <v>656</v>
      </c>
      <c r="B510" s="2" t="s">
        <v>183</v>
      </c>
      <c r="C510" s="3">
        <v>43355.0</v>
      </c>
      <c r="D510" s="2">
        <v>100.0</v>
      </c>
      <c r="E510" s="2">
        <v>7.3</v>
      </c>
      <c r="F510" s="2" t="s">
        <v>14</v>
      </c>
      <c r="H510" s="6"/>
      <c r="I510" s="22">
        <f t="shared" si="1"/>
        <v>2018</v>
      </c>
    </row>
    <row r="511" ht="15.75" customHeight="1">
      <c r="A511" s="2" t="s">
        <v>657</v>
      </c>
      <c r="B511" s="2" t="s">
        <v>10</v>
      </c>
      <c r="C511" s="3">
        <v>44043.0</v>
      </c>
      <c r="D511" s="2">
        <v>149.0</v>
      </c>
      <c r="E511" s="2">
        <v>7.3</v>
      </c>
      <c r="F511" s="2" t="s">
        <v>20</v>
      </c>
      <c r="H511" s="6"/>
      <c r="I511" s="22">
        <f t="shared" si="1"/>
        <v>2020</v>
      </c>
    </row>
    <row r="512" ht="15.75" customHeight="1">
      <c r="A512" s="2" t="s">
        <v>658</v>
      </c>
      <c r="B512" s="2" t="s">
        <v>7</v>
      </c>
      <c r="C512" s="3">
        <v>43476.0</v>
      </c>
      <c r="D512" s="2">
        <v>64.0</v>
      </c>
      <c r="E512" s="2">
        <v>7.3</v>
      </c>
      <c r="F512" s="2" t="s">
        <v>63</v>
      </c>
      <c r="H512" s="6"/>
      <c r="I512" s="22">
        <f t="shared" si="1"/>
        <v>2019</v>
      </c>
    </row>
    <row r="513" ht="15.75" customHeight="1">
      <c r="A513" s="2" t="s">
        <v>659</v>
      </c>
      <c r="B513" s="2" t="s">
        <v>7</v>
      </c>
      <c r="C513" s="3">
        <v>43504.0</v>
      </c>
      <c r="D513" s="2">
        <v>64.0</v>
      </c>
      <c r="E513" s="2">
        <v>7.3</v>
      </c>
      <c r="F513" s="2" t="s">
        <v>17</v>
      </c>
      <c r="H513" s="6"/>
      <c r="I513" s="22">
        <f t="shared" si="1"/>
        <v>2019</v>
      </c>
    </row>
    <row r="514" ht="15.75" customHeight="1">
      <c r="A514" s="2" t="s">
        <v>660</v>
      </c>
      <c r="B514" s="2" t="s">
        <v>7</v>
      </c>
      <c r="C514" s="3">
        <v>44132.0</v>
      </c>
      <c r="D514" s="2">
        <v>114.0</v>
      </c>
      <c r="E514" s="2">
        <v>7.3</v>
      </c>
      <c r="F514" s="2" t="s">
        <v>661</v>
      </c>
      <c r="H514" s="6"/>
      <c r="I514" s="22">
        <f t="shared" si="1"/>
        <v>2020</v>
      </c>
    </row>
    <row r="515" ht="15.75" customHeight="1">
      <c r="A515" s="2" t="s">
        <v>662</v>
      </c>
      <c r="B515" s="2" t="s">
        <v>443</v>
      </c>
      <c r="C515" s="3">
        <v>43898.0</v>
      </c>
      <c r="D515" s="2">
        <v>15.0</v>
      </c>
      <c r="E515" s="2">
        <v>7.3</v>
      </c>
      <c r="F515" s="2" t="s">
        <v>17</v>
      </c>
      <c r="H515" s="6"/>
      <c r="I515" s="22">
        <f t="shared" si="1"/>
        <v>2020</v>
      </c>
    </row>
    <row r="516" ht="15.75" customHeight="1">
      <c r="A516" s="2" t="s">
        <v>663</v>
      </c>
      <c r="B516" s="2" t="s">
        <v>7</v>
      </c>
      <c r="C516" s="3">
        <v>42657.0</v>
      </c>
      <c r="D516" s="2">
        <v>79.0</v>
      </c>
      <c r="E516" s="2">
        <v>7.3</v>
      </c>
      <c r="F516" s="2" t="s">
        <v>526</v>
      </c>
      <c r="H516" s="6"/>
      <c r="I516" s="22">
        <f t="shared" si="1"/>
        <v>2016</v>
      </c>
    </row>
    <row r="517" ht="15.75" customHeight="1">
      <c r="A517" s="2" t="s">
        <v>664</v>
      </c>
      <c r="B517" s="2" t="s">
        <v>7</v>
      </c>
      <c r="C517" s="3">
        <v>42489.0</v>
      </c>
      <c r="D517" s="2">
        <v>90.0</v>
      </c>
      <c r="E517" s="2">
        <v>7.3</v>
      </c>
      <c r="F517" s="2" t="s">
        <v>665</v>
      </c>
      <c r="H517" s="6"/>
      <c r="I517" s="22">
        <f t="shared" si="1"/>
        <v>2016</v>
      </c>
    </row>
    <row r="518" ht="15.75" customHeight="1">
      <c r="A518" s="2" t="s">
        <v>666</v>
      </c>
      <c r="B518" s="2" t="s">
        <v>92</v>
      </c>
      <c r="C518" s="3">
        <v>43420.0</v>
      </c>
      <c r="D518" s="2">
        <v>132.0</v>
      </c>
      <c r="E518" s="2">
        <v>7.3</v>
      </c>
      <c r="F518" s="2" t="s">
        <v>17</v>
      </c>
      <c r="H518" s="6"/>
      <c r="I518" s="22">
        <f t="shared" si="1"/>
        <v>2018</v>
      </c>
    </row>
    <row r="519" ht="15.75" customHeight="1">
      <c r="A519" s="2" t="s">
        <v>667</v>
      </c>
      <c r="B519" s="2" t="s">
        <v>7</v>
      </c>
      <c r="C519" s="3">
        <v>43014.0</v>
      </c>
      <c r="D519" s="2">
        <v>105.0</v>
      </c>
      <c r="E519" s="2">
        <v>7.3</v>
      </c>
      <c r="F519" s="2" t="s">
        <v>17</v>
      </c>
      <c r="H519" s="6"/>
      <c r="I519" s="22">
        <f t="shared" si="1"/>
        <v>2017</v>
      </c>
    </row>
    <row r="520" ht="15.75" customHeight="1">
      <c r="A520" s="2" t="s">
        <v>668</v>
      </c>
      <c r="B520" s="2" t="s">
        <v>139</v>
      </c>
      <c r="C520" s="3">
        <v>42545.0</v>
      </c>
      <c r="D520" s="2">
        <v>97.0</v>
      </c>
      <c r="E520" s="2">
        <v>7.3</v>
      </c>
      <c r="F520" s="2" t="s">
        <v>17</v>
      </c>
      <c r="H520" s="6"/>
      <c r="I520" s="22">
        <f t="shared" si="1"/>
        <v>2016</v>
      </c>
    </row>
    <row r="521" ht="15.75" customHeight="1">
      <c r="A521" s="2" t="s">
        <v>669</v>
      </c>
      <c r="B521" s="2" t="s">
        <v>7</v>
      </c>
      <c r="C521" s="3">
        <v>42146.0</v>
      </c>
      <c r="D521" s="2">
        <v>83.0</v>
      </c>
      <c r="E521" s="2">
        <v>7.3</v>
      </c>
      <c r="F521" s="2" t="s">
        <v>17</v>
      </c>
      <c r="H521" s="6"/>
      <c r="I521" s="22">
        <f t="shared" si="1"/>
        <v>2015</v>
      </c>
    </row>
    <row r="522" ht="15.75" customHeight="1">
      <c r="A522" s="2" t="s">
        <v>670</v>
      </c>
      <c r="B522" s="2" t="s">
        <v>7</v>
      </c>
      <c r="C522" s="3">
        <v>43698.0</v>
      </c>
      <c r="D522" s="2">
        <v>110.0</v>
      </c>
      <c r="E522" s="2">
        <v>7.4</v>
      </c>
      <c r="F522" s="2" t="s">
        <v>17</v>
      </c>
      <c r="H522" s="6"/>
      <c r="I522" s="22">
        <f t="shared" si="1"/>
        <v>2019</v>
      </c>
    </row>
    <row r="523" ht="15.75" customHeight="1">
      <c r="A523" s="2" t="s">
        <v>671</v>
      </c>
      <c r="B523" s="2" t="s">
        <v>7</v>
      </c>
      <c r="C523" s="3">
        <v>43770.0</v>
      </c>
      <c r="D523" s="2">
        <v>39.0</v>
      </c>
      <c r="E523" s="2">
        <v>7.4</v>
      </c>
      <c r="F523" s="2" t="s">
        <v>17</v>
      </c>
      <c r="H523" s="6"/>
      <c r="I523" s="22">
        <f t="shared" si="1"/>
        <v>2019</v>
      </c>
    </row>
    <row r="524" ht="15.75" customHeight="1">
      <c r="A524" s="2" t="s">
        <v>672</v>
      </c>
      <c r="B524" s="2" t="s">
        <v>7</v>
      </c>
      <c r="C524" s="3">
        <v>43007.0</v>
      </c>
      <c r="D524" s="2">
        <v>40.0</v>
      </c>
      <c r="E524" s="2">
        <v>7.4</v>
      </c>
      <c r="F524" s="2" t="s">
        <v>17</v>
      </c>
      <c r="H524" s="6"/>
      <c r="I524" s="22">
        <f t="shared" si="1"/>
        <v>2017</v>
      </c>
    </row>
    <row r="525" ht="15.75" customHeight="1">
      <c r="A525" s="2" t="s">
        <v>673</v>
      </c>
      <c r="B525" s="2" t="s">
        <v>7</v>
      </c>
      <c r="C525" s="3">
        <v>43861.0</v>
      </c>
      <c r="D525" s="2">
        <v>85.0</v>
      </c>
      <c r="E525" s="2">
        <v>7.4</v>
      </c>
      <c r="F525" s="2" t="s">
        <v>17</v>
      </c>
      <c r="H525" s="6"/>
      <c r="I525" s="22">
        <f t="shared" si="1"/>
        <v>2020</v>
      </c>
    </row>
    <row r="526" ht="15.75" customHeight="1">
      <c r="A526" s="2" t="s">
        <v>674</v>
      </c>
      <c r="B526" s="2" t="s">
        <v>7</v>
      </c>
      <c r="C526" s="3">
        <v>43508.0</v>
      </c>
      <c r="D526" s="2">
        <v>26.0</v>
      </c>
      <c r="E526" s="2">
        <v>7.4</v>
      </c>
      <c r="F526" s="2" t="s">
        <v>625</v>
      </c>
      <c r="H526" s="6"/>
      <c r="I526" s="22">
        <f t="shared" si="1"/>
        <v>2019</v>
      </c>
    </row>
    <row r="527" ht="15.75" customHeight="1">
      <c r="A527" s="2" t="s">
        <v>675</v>
      </c>
      <c r="B527" s="2" t="s">
        <v>403</v>
      </c>
      <c r="C527" s="3">
        <v>44160.0</v>
      </c>
      <c r="D527" s="2">
        <v>87.0</v>
      </c>
      <c r="E527" s="2">
        <v>7.4</v>
      </c>
      <c r="F527" s="2" t="s">
        <v>17</v>
      </c>
      <c r="H527" s="6"/>
      <c r="I527" s="22">
        <f t="shared" si="1"/>
        <v>2020</v>
      </c>
    </row>
    <row r="528" ht="15.75" customHeight="1">
      <c r="A528" s="2" t="s">
        <v>676</v>
      </c>
      <c r="B528" s="2" t="s">
        <v>7</v>
      </c>
      <c r="C528" s="3">
        <v>43399.0</v>
      </c>
      <c r="D528" s="2">
        <v>97.0</v>
      </c>
      <c r="E528" s="2">
        <v>7.4</v>
      </c>
      <c r="F528" s="2" t="s">
        <v>17</v>
      </c>
      <c r="H528" s="6"/>
      <c r="I528" s="22">
        <f t="shared" si="1"/>
        <v>2018</v>
      </c>
    </row>
    <row r="529" ht="15.75" customHeight="1">
      <c r="A529" s="2" t="s">
        <v>677</v>
      </c>
      <c r="B529" s="2" t="s">
        <v>7</v>
      </c>
      <c r="C529" s="3">
        <v>43623.0</v>
      </c>
      <c r="D529" s="2">
        <v>118.0</v>
      </c>
      <c r="E529" s="2">
        <v>7.4</v>
      </c>
      <c r="F529" s="2" t="s">
        <v>17</v>
      </c>
      <c r="H529" s="6"/>
      <c r="I529" s="22">
        <f t="shared" si="1"/>
        <v>2019</v>
      </c>
    </row>
    <row r="530" ht="15.75" customHeight="1">
      <c r="A530" s="2" t="s">
        <v>678</v>
      </c>
      <c r="B530" s="2" t="s">
        <v>117</v>
      </c>
      <c r="C530" s="3">
        <v>43796.0</v>
      </c>
      <c r="D530" s="2">
        <v>23.0</v>
      </c>
      <c r="E530" s="2">
        <v>7.4</v>
      </c>
      <c r="F530" s="2" t="s">
        <v>17</v>
      </c>
      <c r="H530" s="6"/>
      <c r="I530" s="22">
        <f t="shared" si="1"/>
        <v>2019</v>
      </c>
    </row>
    <row r="531" ht="15.75" customHeight="1">
      <c r="A531" s="2" t="s">
        <v>679</v>
      </c>
      <c r="B531" s="2" t="s">
        <v>7</v>
      </c>
      <c r="C531" s="3">
        <v>44041.0</v>
      </c>
      <c r="D531" s="2">
        <v>40.0</v>
      </c>
      <c r="E531" s="2">
        <v>7.4</v>
      </c>
      <c r="F531" s="2" t="s">
        <v>17</v>
      </c>
      <c r="H531" s="6"/>
      <c r="I531" s="22">
        <f t="shared" si="1"/>
        <v>2020</v>
      </c>
    </row>
    <row r="532" ht="15.75" customHeight="1">
      <c r="A532" s="2" t="s">
        <v>680</v>
      </c>
      <c r="B532" s="2" t="s">
        <v>7</v>
      </c>
      <c r="C532" s="3">
        <v>43406.0</v>
      </c>
      <c r="D532" s="2">
        <v>98.0</v>
      </c>
      <c r="E532" s="2">
        <v>7.4</v>
      </c>
      <c r="F532" s="2" t="s">
        <v>17</v>
      </c>
      <c r="H532" s="6"/>
      <c r="I532" s="22">
        <f t="shared" si="1"/>
        <v>2018</v>
      </c>
    </row>
    <row r="533" ht="15.75" customHeight="1">
      <c r="A533" s="2" t="s">
        <v>681</v>
      </c>
      <c r="B533" s="2" t="s">
        <v>7</v>
      </c>
      <c r="C533" s="3">
        <v>42202.0</v>
      </c>
      <c r="D533" s="2">
        <v>80.0</v>
      </c>
      <c r="E533" s="2">
        <v>7.4</v>
      </c>
      <c r="F533" s="2" t="s">
        <v>17</v>
      </c>
      <c r="H533" s="6"/>
      <c r="I533" s="22">
        <f t="shared" si="1"/>
        <v>2015</v>
      </c>
    </row>
    <row r="534" ht="15.75" customHeight="1">
      <c r="A534" s="2" t="s">
        <v>682</v>
      </c>
      <c r="B534" s="2" t="s">
        <v>403</v>
      </c>
      <c r="C534" s="3">
        <v>43061.0</v>
      </c>
      <c r="D534" s="2">
        <v>108.0</v>
      </c>
      <c r="E534" s="2">
        <v>7.5</v>
      </c>
      <c r="F534" s="2" t="s">
        <v>17</v>
      </c>
      <c r="H534" s="6"/>
      <c r="I534" s="22">
        <f t="shared" si="1"/>
        <v>2017</v>
      </c>
    </row>
    <row r="535" ht="15.75" customHeight="1">
      <c r="A535" s="2" t="s">
        <v>683</v>
      </c>
      <c r="B535" s="2" t="s">
        <v>7</v>
      </c>
      <c r="C535" s="3">
        <v>44118.0</v>
      </c>
      <c r="D535" s="2">
        <v>79.0</v>
      </c>
      <c r="E535" s="2">
        <v>7.5</v>
      </c>
      <c r="F535" s="2" t="s">
        <v>34</v>
      </c>
      <c r="H535" s="6"/>
      <c r="I535" s="22">
        <f t="shared" si="1"/>
        <v>2020</v>
      </c>
    </row>
    <row r="536" ht="15.75" customHeight="1">
      <c r="A536" s="2" t="s">
        <v>684</v>
      </c>
      <c r="B536" s="2" t="s">
        <v>7</v>
      </c>
      <c r="C536" s="3">
        <v>43350.0</v>
      </c>
      <c r="D536" s="2">
        <v>74.0</v>
      </c>
      <c r="E536" s="2">
        <v>7.5</v>
      </c>
      <c r="F536" s="2" t="s">
        <v>17</v>
      </c>
      <c r="H536" s="6"/>
      <c r="I536" s="22">
        <f t="shared" si="1"/>
        <v>2018</v>
      </c>
    </row>
    <row r="537" ht="15.75" customHeight="1">
      <c r="A537" s="2" t="s">
        <v>685</v>
      </c>
      <c r="B537" s="2" t="s">
        <v>7</v>
      </c>
      <c r="C537" s="3">
        <v>44106.0</v>
      </c>
      <c r="D537" s="2">
        <v>90.0</v>
      </c>
      <c r="E537" s="2">
        <v>7.5</v>
      </c>
      <c r="F537" s="2" t="s">
        <v>17</v>
      </c>
      <c r="H537" s="6"/>
      <c r="I537" s="22">
        <f t="shared" si="1"/>
        <v>2020</v>
      </c>
    </row>
    <row r="538" ht="15.75" customHeight="1">
      <c r="A538" s="2" t="s">
        <v>686</v>
      </c>
      <c r="B538" s="2" t="s">
        <v>7</v>
      </c>
      <c r="C538" s="3">
        <v>43572.0</v>
      </c>
      <c r="D538" s="2">
        <v>137.0</v>
      </c>
      <c r="E538" s="2">
        <v>7.5</v>
      </c>
      <c r="F538" s="2" t="s">
        <v>17</v>
      </c>
      <c r="H538" s="6"/>
      <c r="I538" s="22">
        <f t="shared" si="1"/>
        <v>2019</v>
      </c>
    </row>
    <row r="539" ht="15.75" customHeight="1">
      <c r="A539" s="2" t="s">
        <v>687</v>
      </c>
      <c r="B539" s="2" t="s">
        <v>688</v>
      </c>
      <c r="C539" s="3">
        <v>43693.0</v>
      </c>
      <c r="D539" s="2">
        <v>71.0</v>
      </c>
      <c r="E539" s="2">
        <v>7.5</v>
      </c>
      <c r="F539" s="2" t="s">
        <v>17</v>
      </c>
      <c r="H539" s="6"/>
      <c r="I539" s="22">
        <f t="shared" si="1"/>
        <v>2019</v>
      </c>
    </row>
    <row r="540" ht="15.75" customHeight="1">
      <c r="A540" s="2" t="s">
        <v>689</v>
      </c>
      <c r="B540" s="2" t="s">
        <v>7</v>
      </c>
      <c r="C540" s="7">
        <v>43035.0</v>
      </c>
      <c r="D540" s="2">
        <v>98.0</v>
      </c>
      <c r="E540" s="2">
        <v>7.5</v>
      </c>
      <c r="F540" s="2" t="s">
        <v>17</v>
      </c>
      <c r="H540" s="6"/>
      <c r="I540" s="22">
        <f t="shared" si="1"/>
        <v>2017</v>
      </c>
    </row>
    <row r="541" ht="15.75" customHeight="1">
      <c r="A541" s="2" t="s">
        <v>690</v>
      </c>
      <c r="B541" s="2" t="s">
        <v>136</v>
      </c>
      <c r="C541" s="3">
        <v>43823.0</v>
      </c>
      <c r="D541" s="2">
        <v>70.0</v>
      </c>
      <c r="E541" s="2">
        <v>7.5</v>
      </c>
      <c r="F541" s="2" t="s">
        <v>17</v>
      </c>
      <c r="H541" s="6"/>
      <c r="I541" s="22">
        <f t="shared" si="1"/>
        <v>2019</v>
      </c>
    </row>
    <row r="542" ht="15.75" customHeight="1">
      <c r="A542" s="2" t="s">
        <v>691</v>
      </c>
      <c r="B542" s="2" t="s">
        <v>7</v>
      </c>
      <c r="C542" s="3">
        <v>43356.0</v>
      </c>
      <c r="D542" s="2">
        <v>99.0</v>
      </c>
      <c r="E542" s="2">
        <v>7.5</v>
      </c>
      <c r="F542" s="2" t="s">
        <v>17</v>
      </c>
      <c r="H542" s="6"/>
      <c r="I542" s="22">
        <f t="shared" si="1"/>
        <v>2018</v>
      </c>
    </row>
    <row r="543" ht="15.75" customHeight="1">
      <c r="A543" s="2" t="s">
        <v>692</v>
      </c>
      <c r="B543" s="2" t="s">
        <v>7</v>
      </c>
      <c r="C543" s="7">
        <v>42629.0</v>
      </c>
      <c r="D543" s="2">
        <v>40.0</v>
      </c>
      <c r="E543" s="2">
        <v>7.5</v>
      </c>
      <c r="F543" s="2" t="s">
        <v>17</v>
      </c>
      <c r="H543" s="6"/>
      <c r="I543" s="22">
        <f t="shared" si="1"/>
        <v>2016</v>
      </c>
    </row>
    <row r="544" ht="15.75" customHeight="1">
      <c r="A544" s="2" t="s">
        <v>693</v>
      </c>
      <c r="B544" s="2" t="s">
        <v>7</v>
      </c>
      <c r="C544" s="3">
        <v>44006.0</v>
      </c>
      <c r="D544" s="2">
        <v>104.0</v>
      </c>
      <c r="E544" s="2">
        <v>7.6</v>
      </c>
      <c r="F544" s="2" t="s">
        <v>17</v>
      </c>
      <c r="H544" s="6"/>
      <c r="I544" s="22">
        <f t="shared" si="1"/>
        <v>2020</v>
      </c>
    </row>
    <row r="545" ht="15.75" customHeight="1">
      <c r="A545" s="2" t="s">
        <v>694</v>
      </c>
      <c r="B545" s="2" t="s">
        <v>695</v>
      </c>
      <c r="C545" s="3">
        <v>44147.0</v>
      </c>
      <c r="D545" s="2">
        <v>149.0</v>
      </c>
      <c r="E545" s="2">
        <v>7.6</v>
      </c>
      <c r="F545" s="2" t="s">
        <v>20</v>
      </c>
      <c r="H545" s="6"/>
      <c r="I545" s="22">
        <f t="shared" si="1"/>
        <v>2020</v>
      </c>
    </row>
    <row r="546" ht="15.75" customHeight="1">
      <c r="A546" s="2" t="s">
        <v>696</v>
      </c>
      <c r="B546" s="2" t="s">
        <v>7</v>
      </c>
      <c r="C546" s="3">
        <v>43364.0</v>
      </c>
      <c r="D546" s="2">
        <v>124.0</v>
      </c>
      <c r="E546" s="2">
        <v>7.6</v>
      </c>
      <c r="F546" s="2" t="s">
        <v>17</v>
      </c>
      <c r="H546" s="6"/>
      <c r="I546" s="22">
        <f t="shared" si="1"/>
        <v>2018</v>
      </c>
    </row>
    <row r="547" ht="15.75" customHeight="1">
      <c r="A547" s="2" t="s">
        <v>697</v>
      </c>
      <c r="B547" s="2" t="s">
        <v>7</v>
      </c>
      <c r="C547" s="3">
        <v>43628.0</v>
      </c>
      <c r="D547" s="2">
        <v>144.0</v>
      </c>
      <c r="E547" s="2">
        <v>7.6</v>
      </c>
      <c r="F547" s="2" t="s">
        <v>17</v>
      </c>
      <c r="H547" s="6"/>
      <c r="I547" s="22">
        <f t="shared" si="1"/>
        <v>2019</v>
      </c>
    </row>
    <row r="548" ht="15.75" customHeight="1">
      <c r="A548" s="2" t="s">
        <v>698</v>
      </c>
      <c r="B548" s="2" t="s">
        <v>7</v>
      </c>
      <c r="C548" s="3">
        <v>43756.0</v>
      </c>
      <c r="D548" s="2">
        <v>85.0</v>
      </c>
      <c r="E548" s="2">
        <v>7.6</v>
      </c>
      <c r="F548" s="2" t="s">
        <v>17</v>
      </c>
      <c r="H548" s="6"/>
      <c r="I548" s="22">
        <f t="shared" si="1"/>
        <v>2019</v>
      </c>
    </row>
    <row r="549" ht="15.75" customHeight="1">
      <c r="A549" s="2" t="s">
        <v>699</v>
      </c>
      <c r="B549" s="2" t="s">
        <v>7</v>
      </c>
      <c r="C549" s="3">
        <v>43308.0</v>
      </c>
      <c r="D549" s="2">
        <v>100.0</v>
      </c>
      <c r="E549" s="2">
        <v>7.6</v>
      </c>
      <c r="F549" s="2" t="s">
        <v>17</v>
      </c>
      <c r="H549" s="6"/>
      <c r="I549" s="22">
        <f t="shared" si="1"/>
        <v>2018</v>
      </c>
    </row>
    <row r="550" ht="15.75" customHeight="1">
      <c r="A550" s="2" t="s">
        <v>700</v>
      </c>
      <c r="B550" s="2" t="s">
        <v>7</v>
      </c>
      <c r="C550" s="3">
        <v>44083.0</v>
      </c>
      <c r="D550" s="2">
        <v>94.0</v>
      </c>
      <c r="E550" s="2">
        <v>7.6</v>
      </c>
      <c r="F550" s="2" t="s">
        <v>17</v>
      </c>
      <c r="H550" s="6"/>
      <c r="I550" s="22">
        <f t="shared" si="1"/>
        <v>2020</v>
      </c>
    </row>
    <row r="551" ht="15.75" customHeight="1">
      <c r="A551" s="2" t="s">
        <v>701</v>
      </c>
      <c r="B551" s="2" t="s">
        <v>33</v>
      </c>
      <c r="C551" s="3">
        <v>43819.0</v>
      </c>
      <c r="D551" s="2">
        <v>125.0</v>
      </c>
      <c r="E551" s="2">
        <v>7.6</v>
      </c>
      <c r="F551" s="2" t="s">
        <v>17</v>
      </c>
      <c r="H551" s="6"/>
      <c r="I551" s="22">
        <f t="shared" si="1"/>
        <v>2019</v>
      </c>
    </row>
    <row r="552" ht="15.75" customHeight="1">
      <c r="A552" s="2" t="s">
        <v>702</v>
      </c>
      <c r="B552" s="2" t="s">
        <v>7</v>
      </c>
      <c r="C552" s="3">
        <v>42181.0</v>
      </c>
      <c r="D552" s="2">
        <v>84.0</v>
      </c>
      <c r="E552" s="2">
        <v>7.6</v>
      </c>
      <c r="F552" s="2" t="s">
        <v>17</v>
      </c>
      <c r="H552" s="6"/>
      <c r="I552" s="22">
        <f t="shared" si="1"/>
        <v>2015</v>
      </c>
    </row>
    <row r="553" ht="15.75" customHeight="1">
      <c r="A553" s="2" t="s">
        <v>703</v>
      </c>
      <c r="B553" s="2" t="s">
        <v>33</v>
      </c>
      <c r="C553" s="3">
        <v>43882.0</v>
      </c>
      <c r="D553" s="2">
        <v>117.0</v>
      </c>
      <c r="E553" s="2">
        <v>7.6</v>
      </c>
      <c r="F553" s="2" t="s">
        <v>20</v>
      </c>
      <c r="H553" s="6"/>
      <c r="I553" s="22">
        <f t="shared" si="1"/>
        <v>2020</v>
      </c>
    </row>
    <row r="554" ht="15.75" customHeight="1">
      <c r="A554" s="2" t="s">
        <v>704</v>
      </c>
      <c r="B554" s="2" t="s">
        <v>705</v>
      </c>
      <c r="C554" s="3">
        <v>43643.0</v>
      </c>
      <c r="D554" s="2">
        <v>15.0</v>
      </c>
      <c r="E554" s="2">
        <v>7.7</v>
      </c>
      <c r="F554" s="2" t="s">
        <v>17</v>
      </c>
      <c r="H554" s="6"/>
      <c r="I554" s="22">
        <f t="shared" si="1"/>
        <v>2019</v>
      </c>
    </row>
    <row r="555" ht="15.75" customHeight="1">
      <c r="A555" s="2" t="s">
        <v>706</v>
      </c>
      <c r="B555" s="2" t="s">
        <v>447</v>
      </c>
      <c r="C555" s="3">
        <v>42293.0</v>
      </c>
      <c r="D555" s="2">
        <v>136.0</v>
      </c>
      <c r="E555" s="2">
        <v>7.7</v>
      </c>
      <c r="F555" s="2" t="s">
        <v>707</v>
      </c>
      <c r="H555" s="6"/>
      <c r="I555" s="22">
        <f t="shared" si="1"/>
        <v>2015</v>
      </c>
    </row>
    <row r="556" ht="15.75" customHeight="1">
      <c r="A556" s="2" t="s">
        <v>708</v>
      </c>
      <c r="B556" s="2" t="s">
        <v>7</v>
      </c>
      <c r="C556" s="3">
        <v>43574.0</v>
      </c>
      <c r="D556" s="2">
        <v>76.0</v>
      </c>
      <c r="E556" s="2">
        <v>7.7</v>
      </c>
      <c r="F556" s="2" t="s">
        <v>17</v>
      </c>
      <c r="H556" s="6"/>
      <c r="I556" s="22">
        <f t="shared" si="1"/>
        <v>2019</v>
      </c>
    </row>
    <row r="557" ht="15.75" customHeight="1">
      <c r="A557" s="2" t="s">
        <v>709</v>
      </c>
      <c r="B557" s="2" t="s">
        <v>7</v>
      </c>
      <c r="C557" s="3">
        <v>43915.0</v>
      </c>
      <c r="D557" s="2">
        <v>108.0</v>
      </c>
      <c r="E557" s="2">
        <v>7.7</v>
      </c>
      <c r="F557" s="2" t="s">
        <v>17</v>
      </c>
      <c r="H557" s="6"/>
      <c r="I557" s="22">
        <f t="shared" si="1"/>
        <v>2020</v>
      </c>
    </row>
    <row r="558" ht="15.75" customHeight="1">
      <c r="A558" s="2" t="s">
        <v>710</v>
      </c>
      <c r="B558" s="2" t="s">
        <v>7</v>
      </c>
      <c r="C558" s="3">
        <v>43056.0</v>
      </c>
      <c r="D558" s="2">
        <v>94.0</v>
      </c>
      <c r="E558" s="2">
        <v>7.7</v>
      </c>
      <c r="F558" s="2" t="s">
        <v>17</v>
      </c>
      <c r="H558" s="6"/>
      <c r="I558" s="22">
        <f t="shared" si="1"/>
        <v>2017</v>
      </c>
    </row>
    <row r="559" ht="15.75" customHeight="1">
      <c r="A559" s="2" t="s">
        <v>711</v>
      </c>
      <c r="B559" s="2" t="s">
        <v>403</v>
      </c>
      <c r="C559" s="3">
        <v>42655.0</v>
      </c>
      <c r="D559" s="2">
        <v>90.0</v>
      </c>
      <c r="E559" s="2">
        <v>7.7</v>
      </c>
      <c r="F559" s="2" t="s">
        <v>17</v>
      </c>
      <c r="H559" s="6"/>
      <c r="I559" s="22">
        <f t="shared" si="1"/>
        <v>2016</v>
      </c>
    </row>
    <row r="560" ht="15.75" customHeight="1">
      <c r="A560" s="2" t="s">
        <v>712</v>
      </c>
      <c r="B560" s="2" t="s">
        <v>641</v>
      </c>
      <c r="C560" s="3">
        <v>43872.0</v>
      </c>
      <c r="D560" s="2">
        <v>72.0</v>
      </c>
      <c r="E560" s="2">
        <v>7.7</v>
      </c>
      <c r="F560" s="2" t="s">
        <v>11</v>
      </c>
      <c r="H560" s="6"/>
      <c r="I560" s="22">
        <f t="shared" si="1"/>
        <v>2020</v>
      </c>
    </row>
    <row r="561" ht="15.75" customHeight="1">
      <c r="A561" s="2" t="s">
        <v>713</v>
      </c>
      <c r="B561" s="2" t="s">
        <v>33</v>
      </c>
      <c r="C561" s="3">
        <v>43448.0</v>
      </c>
      <c r="D561" s="2">
        <v>135.0</v>
      </c>
      <c r="E561" s="2">
        <v>7.7</v>
      </c>
      <c r="F561" s="2" t="s">
        <v>11</v>
      </c>
      <c r="H561" s="6"/>
      <c r="I561" s="22">
        <f t="shared" si="1"/>
        <v>2018</v>
      </c>
    </row>
    <row r="562" ht="15.75" customHeight="1">
      <c r="A562" s="2" t="s">
        <v>714</v>
      </c>
      <c r="B562" s="2" t="s">
        <v>443</v>
      </c>
      <c r="C562" s="3">
        <v>44155.0</v>
      </c>
      <c r="D562" s="2">
        <v>12.0</v>
      </c>
      <c r="E562" s="2">
        <v>7.8</v>
      </c>
      <c r="F562" s="2" t="s">
        <v>17</v>
      </c>
      <c r="H562" s="6"/>
      <c r="I562" s="22">
        <f t="shared" si="1"/>
        <v>2020</v>
      </c>
    </row>
    <row r="563" ht="15.75" customHeight="1">
      <c r="A563" s="2" t="s">
        <v>715</v>
      </c>
      <c r="B563" s="2" t="s">
        <v>183</v>
      </c>
      <c r="C563" s="3">
        <v>43796.0</v>
      </c>
      <c r="D563" s="2">
        <v>209.0</v>
      </c>
      <c r="E563" s="2">
        <v>7.8</v>
      </c>
      <c r="F563" s="2" t="s">
        <v>17</v>
      </c>
      <c r="H563" s="6"/>
      <c r="I563" s="22">
        <f t="shared" si="1"/>
        <v>2019</v>
      </c>
    </row>
    <row r="564" ht="15.75" customHeight="1">
      <c r="A564" s="2" t="s">
        <v>716</v>
      </c>
      <c r="B564" s="2" t="s">
        <v>33</v>
      </c>
      <c r="C564" s="3">
        <v>44120.0</v>
      </c>
      <c r="D564" s="2">
        <v>130.0</v>
      </c>
      <c r="E564" s="2">
        <v>7.8</v>
      </c>
      <c r="F564" s="2" t="s">
        <v>17</v>
      </c>
      <c r="H564" s="6"/>
      <c r="I564" s="22">
        <f t="shared" si="1"/>
        <v>2020</v>
      </c>
    </row>
    <row r="565" ht="15.75" customHeight="1">
      <c r="A565" s="2" t="s">
        <v>717</v>
      </c>
      <c r="B565" s="2" t="s">
        <v>7</v>
      </c>
      <c r="C565" s="3">
        <v>43950.0</v>
      </c>
      <c r="D565" s="2">
        <v>82.0</v>
      </c>
      <c r="E565" s="2">
        <v>7.9</v>
      </c>
      <c r="F565" s="2" t="s">
        <v>17</v>
      </c>
      <c r="H565" s="6"/>
      <c r="I565" s="22">
        <f t="shared" si="1"/>
        <v>2020</v>
      </c>
    </row>
    <row r="566" ht="15.75" customHeight="1">
      <c r="A566" s="2" t="s">
        <v>718</v>
      </c>
      <c r="B566" s="2" t="s">
        <v>7</v>
      </c>
      <c r="C566" s="3">
        <v>42951.0</v>
      </c>
      <c r="D566" s="2">
        <v>120.0</v>
      </c>
      <c r="E566" s="2">
        <v>7.9</v>
      </c>
      <c r="F566" s="2" t="s">
        <v>17</v>
      </c>
      <c r="H566" s="6"/>
      <c r="I566" s="22">
        <f t="shared" si="1"/>
        <v>2017</v>
      </c>
    </row>
    <row r="567" ht="15.75" customHeight="1">
      <c r="A567" s="2" t="s">
        <v>719</v>
      </c>
      <c r="B567" s="2" t="s">
        <v>33</v>
      </c>
      <c r="C567" s="3">
        <v>43805.0</v>
      </c>
      <c r="D567" s="2">
        <v>136.0</v>
      </c>
      <c r="E567" s="2">
        <v>7.9</v>
      </c>
      <c r="F567" s="2" t="s">
        <v>17</v>
      </c>
      <c r="H567" s="6"/>
      <c r="I567" s="22">
        <f t="shared" si="1"/>
        <v>2019</v>
      </c>
    </row>
    <row r="568" ht="15.75" customHeight="1">
      <c r="A568" s="2" t="s">
        <v>720</v>
      </c>
      <c r="B568" s="2" t="s">
        <v>7</v>
      </c>
      <c r="C568" s="3">
        <v>42678.0</v>
      </c>
      <c r="D568" s="2">
        <v>112.0</v>
      </c>
      <c r="E568" s="2">
        <v>7.9</v>
      </c>
      <c r="F568" s="2" t="s">
        <v>17</v>
      </c>
      <c r="H568" s="6"/>
      <c r="I568" s="22">
        <f t="shared" si="1"/>
        <v>2016</v>
      </c>
    </row>
    <row r="569" ht="15.75" customHeight="1">
      <c r="A569" s="2" t="s">
        <v>721</v>
      </c>
      <c r="B569" s="2" t="s">
        <v>7</v>
      </c>
      <c r="C569" s="3">
        <v>43455.0</v>
      </c>
      <c r="D569" s="2">
        <v>105.0</v>
      </c>
      <c r="E569" s="2">
        <v>8.0</v>
      </c>
      <c r="F569" s="2" t="s">
        <v>17</v>
      </c>
      <c r="H569" s="6"/>
      <c r="I569" s="22">
        <f t="shared" si="1"/>
        <v>2018</v>
      </c>
    </row>
    <row r="570" ht="15.75" customHeight="1">
      <c r="A570" s="2" t="s">
        <v>722</v>
      </c>
      <c r="B570" s="2" t="s">
        <v>7</v>
      </c>
      <c r="C570" s="3">
        <v>42930.0</v>
      </c>
      <c r="D570" s="2">
        <v>89.0</v>
      </c>
      <c r="E570" s="2">
        <v>8.1</v>
      </c>
      <c r="F570" s="2" t="s">
        <v>17</v>
      </c>
      <c r="H570" s="6"/>
      <c r="I570" s="22">
        <f t="shared" si="1"/>
        <v>2017</v>
      </c>
    </row>
    <row r="571" ht="15.75" customHeight="1">
      <c r="A571" s="2" t="s">
        <v>723</v>
      </c>
      <c r="B571" s="2" t="s">
        <v>7</v>
      </c>
      <c r="C571" s="3">
        <v>44081.0</v>
      </c>
      <c r="D571" s="2">
        <v>85.0</v>
      </c>
      <c r="E571" s="2">
        <v>8.1</v>
      </c>
      <c r="F571" s="2" t="s">
        <v>17</v>
      </c>
      <c r="H571" s="6"/>
      <c r="I571" s="22">
        <f t="shared" si="1"/>
        <v>2020</v>
      </c>
    </row>
    <row r="572" ht="15.75" customHeight="1">
      <c r="A572" s="2" t="s">
        <v>724</v>
      </c>
      <c r="B572" s="2" t="s">
        <v>7</v>
      </c>
      <c r="C572" s="3">
        <v>44069.0</v>
      </c>
      <c r="D572" s="2">
        <v>106.0</v>
      </c>
      <c r="E572" s="2">
        <v>8.1</v>
      </c>
      <c r="F572" s="2" t="s">
        <v>17</v>
      </c>
      <c r="H572" s="6"/>
      <c r="I572" s="22">
        <f t="shared" si="1"/>
        <v>2020</v>
      </c>
    </row>
    <row r="573" ht="15.75" customHeight="1">
      <c r="A573" s="2" t="s">
        <v>725</v>
      </c>
      <c r="B573" s="2" t="s">
        <v>7</v>
      </c>
      <c r="C573" s="3">
        <v>42650.0</v>
      </c>
      <c r="D573" s="2">
        <v>100.0</v>
      </c>
      <c r="E573" s="2">
        <v>8.2</v>
      </c>
      <c r="F573" s="2" t="s">
        <v>17</v>
      </c>
      <c r="H573" s="6"/>
      <c r="I573" s="22">
        <f t="shared" si="1"/>
        <v>2016</v>
      </c>
    </row>
    <row r="574" ht="15.75" customHeight="1">
      <c r="A574" s="2" t="s">
        <v>726</v>
      </c>
      <c r="B574" s="2" t="s">
        <v>7</v>
      </c>
      <c r="C574" s="3">
        <v>44001.0</v>
      </c>
      <c r="D574" s="2">
        <v>107.0</v>
      </c>
      <c r="E574" s="2">
        <v>8.2</v>
      </c>
      <c r="F574" s="2" t="s">
        <v>17</v>
      </c>
      <c r="H574" s="6"/>
      <c r="I574" s="22">
        <f t="shared" si="1"/>
        <v>2020</v>
      </c>
    </row>
    <row r="575" ht="15.75" customHeight="1">
      <c r="A575" s="2" t="s">
        <v>727</v>
      </c>
      <c r="B575" s="2" t="s">
        <v>728</v>
      </c>
      <c r="C575" s="3">
        <v>43784.0</v>
      </c>
      <c r="D575" s="2">
        <v>97.0</v>
      </c>
      <c r="E575" s="2">
        <v>8.2</v>
      </c>
      <c r="F575" s="2" t="s">
        <v>17</v>
      </c>
      <c r="H575" s="6"/>
      <c r="I575" s="22">
        <f t="shared" si="1"/>
        <v>2019</v>
      </c>
    </row>
    <row r="576" ht="15.75" customHeight="1">
      <c r="A576" s="2" t="s">
        <v>729</v>
      </c>
      <c r="B576" s="2" t="s">
        <v>7</v>
      </c>
      <c r="C576" s="3">
        <v>44279.0</v>
      </c>
      <c r="D576" s="2">
        <v>89.0</v>
      </c>
      <c r="E576" s="2">
        <v>8.2</v>
      </c>
      <c r="F576" s="2" t="s">
        <v>17</v>
      </c>
      <c r="H576" s="6"/>
      <c r="I576" s="22">
        <f t="shared" si="1"/>
        <v>2021</v>
      </c>
    </row>
    <row r="577" ht="15.75" customHeight="1">
      <c r="A577" s="2" t="s">
        <v>730</v>
      </c>
      <c r="B577" s="2" t="s">
        <v>7</v>
      </c>
      <c r="C577" s="3">
        <v>44118.0</v>
      </c>
      <c r="D577" s="2">
        <v>109.0</v>
      </c>
      <c r="E577" s="2">
        <v>8.2</v>
      </c>
      <c r="F577" s="2" t="s">
        <v>11</v>
      </c>
      <c r="H577" s="6"/>
      <c r="I577" s="22">
        <f t="shared" si="1"/>
        <v>2020</v>
      </c>
    </row>
    <row r="578" ht="15.75" customHeight="1">
      <c r="A578" s="2" t="s">
        <v>731</v>
      </c>
      <c r="B578" s="2" t="s">
        <v>7</v>
      </c>
      <c r="C578" s="3">
        <v>43063.0</v>
      </c>
      <c r="D578" s="2">
        <v>114.0</v>
      </c>
      <c r="E578" s="2">
        <v>8.3</v>
      </c>
      <c r="F578" s="2" t="s">
        <v>17</v>
      </c>
      <c r="H578" s="6"/>
      <c r="I578" s="22">
        <f t="shared" si="1"/>
        <v>2017</v>
      </c>
    </row>
    <row r="579" ht="15.75" customHeight="1">
      <c r="A579" s="2" t="s">
        <v>732</v>
      </c>
      <c r="B579" s="2" t="s">
        <v>7</v>
      </c>
      <c r="C579" s="3">
        <v>43761.0</v>
      </c>
      <c r="D579" s="2">
        <v>51.0</v>
      </c>
      <c r="E579" s="2">
        <v>8.3</v>
      </c>
      <c r="F579" s="2" t="s">
        <v>17</v>
      </c>
      <c r="H579" s="6"/>
      <c r="I579" s="22">
        <f t="shared" si="1"/>
        <v>2019</v>
      </c>
    </row>
    <row r="580" ht="15.75" customHeight="1">
      <c r="A580" s="2" t="s">
        <v>733</v>
      </c>
      <c r="B580" s="2" t="s">
        <v>403</v>
      </c>
      <c r="C580" s="3">
        <v>43971.0</v>
      </c>
      <c r="D580" s="2">
        <v>85.0</v>
      </c>
      <c r="E580" s="2">
        <v>8.4</v>
      </c>
      <c r="F580" s="2" t="s">
        <v>17</v>
      </c>
      <c r="H580" s="6"/>
      <c r="I580" s="22">
        <f t="shared" si="1"/>
        <v>2020</v>
      </c>
    </row>
    <row r="581" ht="15.75" customHeight="1">
      <c r="A581" s="2" t="s">
        <v>734</v>
      </c>
      <c r="B581" s="2" t="s">
        <v>403</v>
      </c>
      <c r="C581" s="3">
        <v>43465.0</v>
      </c>
      <c r="D581" s="2">
        <v>125.0</v>
      </c>
      <c r="E581" s="2">
        <v>8.4</v>
      </c>
      <c r="F581" s="2" t="s">
        <v>17</v>
      </c>
      <c r="H581" s="6"/>
      <c r="I581" s="22">
        <f t="shared" si="1"/>
        <v>2018</v>
      </c>
    </row>
    <row r="582" ht="15.75" customHeight="1">
      <c r="A582" s="2" t="s">
        <v>735</v>
      </c>
      <c r="B582" s="2" t="s">
        <v>7</v>
      </c>
      <c r="C582" s="3">
        <v>42286.0</v>
      </c>
      <c r="D582" s="2">
        <v>91.0</v>
      </c>
      <c r="E582" s="2">
        <v>8.4</v>
      </c>
      <c r="F582" s="2" t="s">
        <v>736</v>
      </c>
      <c r="H582" s="6"/>
      <c r="I582" s="22">
        <f t="shared" si="1"/>
        <v>2015</v>
      </c>
    </row>
    <row r="583" ht="15.75" customHeight="1">
      <c r="A583" s="2" t="s">
        <v>737</v>
      </c>
      <c r="B583" s="2" t="s">
        <v>264</v>
      </c>
      <c r="C583" s="3">
        <v>43450.0</v>
      </c>
      <c r="D583" s="2">
        <v>153.0</v>
      </c>
      <c r="E583" s="2">
        <v>8.5</v>
      </c>
      <c r="F583" s="2" t="s">
        <v>17</v>
      </c>
      <c r="H583" s="6"/>
      <c r="I583" s="22">
        <f t="shared" si="1"/>
        <v>2018</v>
      </c>
    </row>
    <row r="584" ht="15.75" customHeight="1">
      <c r="A584" s="2" t="s">
        <v>738</v>
      </c>
      <c r="B584" s="2" t="s">
        <v>7</v>
      </c>
      <c r="C584" s="3">
        <v>44173.0</v>
      </c>
      <c r="D584" s="2">
        <v>89.0</v>
      </c>
      <c r="E584" s="2">
        <v>8.6</v>
      </c>
      <c r="F584" s="2" t="s">
        <v>69</v>
      </c>
      <c r="H584" s="6"/>
      <c r="I584" s="22">
        <f t="shared" si="1"/>
        <v>2020</v>
      </c>
    </row>
    <row r="585" ht="15.75" customHeight="1">
      <c r="A585" s="2" t="s">
        <v>739</v>
      </c>
      <c r="B585" s="2" t="s">
        <v>7</v>
      </c>
      <c r="C585" s="3">
        <v>44108.0</v>
      </c>
      <c r="D585" s="2">
        <v>83.0</v>
      </c>
      <c r="E585" s="2">
        <v>9.0</v>
      </c>
      <c r="F585" s="2" t="s">
        <v>17</v>
      </c>
      <c r="H585" s="6"/>
      <c r="I585" s="22">
        <f t="shared" si="1"/>
        <v>2020</v>
      </c>
    </row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">
    <cfRule type="notContainsBlanks" dxfId="2" priority="1">
      <formula>LEN(TRIM(C2))&gt;0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5"/>
    <col customWidth="1" min="2" max="2" width="25.63"/>
    <col customWidth="1" min="3" max="3" width="25.5"/>
    <col customWidth="1" min="4" max="5" width="12.63"/>
    <col customWidth="1" min="6" max="6" width="21.63"/>
    <col customWidth="1" min="8" max="8" width="29.63"/>
    <col customWidth="1" min="11" max="11" width="13.88"/>
    <col customWidth="1" min="12" max="12" width="3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9" t="s">
        <v>770</v>
      </c>
      <c r="I1" s="9" t="s">
        <v>769</v>
      </c>
      <c r="J1" s="9"/>
      <c r="L1" s="27" t="s">
        <v>770</v>
      </c>
      <c r="M1" s="27" t="s">
        <v>769</v>
      </c>
    </row>
    <row r="2" ht="15.75" customHeight="1">
      <c r="A2" s="2" t="s">
        <v>6</v>
      </c>
      <c r="B2" s="2" t="s">
        <v>7</v>
      </c>
      <c r="C2" s="3">
        <v>43682.0</v>
      </c>
      <c r="D2" s="2">
        <v>58.0</v>
      </c>
      <c r="E2" s="2">
        <v>2.5</v>
      </c>
      <c r="F2" s="2" t="s">
        <v>8</v>
      </c>
      <c r="H2" s="22" t="str">
        <f>IFERROR(__xludf.DUMMYFUNCTION("UNIQUE(B2:B585)"),"Documentary")</f>
        <v>Documentary</v>
      </c>
      <c r="I2" s="21">
        <f t="shared" ref="I2:I116" si="1">COUNTIF(B2:B585,H2)</f>
        <v>159</v>
      </c>
      <c r="J2" s="21"/>
      <c r="K2" s="21"/>
      <c r="L2" s="22" t="s">
        <v>7</v>
      </c>
      <c r="M2" s="22">
        <v>159.0</v>
      </c>
    </row>
    <row r="3" ht="15.75" customHeight="1">
      <c r="A3" s="2" t="s">
        <v>9</v>
      </c>
      <c r="B3" s="2" t="s">
        <v>10</v>
      </c>
      <c r="C3" s="3">
        <v>44064.0</v>
      </c>
      <c r="D3" s="2">
        <v>81.0</v>
      </c>
      <c r="E3" s="2">
        <v>2.6</v>
      </c>
      <c r="F3" s="2" t="s">
        <v>11</v>
      </c>
      <c r="H3" s="23" t="str">
        <f>IFERROR(__xludf.DUMMYFUNCTION("""COMPUTED_VALUE"""),"Thriller")</f>
        <v>Thriller</v>
      </c>
      <c r="I3" s="21">
        <f t="shared" si="1"/>
        <v>33</v>
      </c>
      <c r="J3" s="23"/>
      <c r="K3" s="23"/>
      <c r="L3" s="30" t="s">
        <v>33</v>
      </c>
      <c r="M3" s="29">
        <v>77.0</v>
      </c>
    </row>
    <row r="4" ht="15.75" customHeight="1">
      <c r="A4" s="2" t="s">
        <v>12</v>
      </c>
      <c r="B4" s="2" t="s">
        <v>13</v>
      </c>
      <c r="C4" s="3">
        <v>43825.0</v>
      </c>
      <c r="D4" s="2">
        <v>79.0</v>
      </c>
      <c r="E4" s="2">
        <v>2.6</v>
      </c>
      <c r="F4" s="2" t="s">
        <v>14</v>
      </c>
      <c r="H4" s="6" t="str">
        <f>IFERROR(__xludf.DUMMYFUNCTION("""COMPUTED_VALUE"""),"Science fiction/Drama")</f>
        <v>Science fiction/Drama</v>
      </c>
      <c r="I4" s="21">
        <f t="shared" si="1"/>
        <v>3</v>
      </c>
      <c r="L4" s="30" t="s">
        <v>24</v>
      </c>
      <c r="M4" s="29">
        <v>49.0</v>
      </c>
    </row>
    <row r="5" ht="15.75" customHeight="1">
      <c r="A5" s="2" t="s">
        <v>15</v>
      </c>
      <c r="B5" s="2" t="s">
        <v>16</v>
      </c>
      <c r="C5" s="3">
        <v>43119.0</v>
      </c>
      <c r="D5" s="2">
        <v>94.0</v>
      </c>
      <c r="E5" s="2">
        <v>3.2</v>
      </c>
      <c r="F5" s="2" t="s">
        <v>17</v>
      </c>
      <c r="H5" s="6" t="str">
        <f>IFERROR(__xludf.DUMMYFUNCTION("""COMPUTED_VALUE"""),"Horror thriller")</f>
        <v>Horror thriller</v>
      </c>
      <c r="I5" s="21">
        <f t="shared" si="1"/>
        <v>3</v>
      </c>
      <c r="L5" s="30" t="s">
        <v>36</v>
      </c>
      <c r="M5" s="29">
        <v>39.0</v>
      </c>
    </row>
    <row r="6" ht="15.75" customHeight="1">
      <c r="A6" s="2" t="s">
        <v>18</v>
      </c>
      <c r="B6" s="2" t="s">
        <v>19</v>
      </c>
      <c r="C6" s="3">
        <v>44134.0</v>
      </c>
      <c r="D6" s="2">
        <v>90.0</v>
      </c>
      <c r="E6" s="2">
        <v>3.4</v>
      </c>
      <c r="F6" s="2" t="s">
        <v>20</v>
      </c>
      <c r="H6" s="6" t="str">
        <f>IFERROR(__xludf.DUMMYFUNCTION("""COMPUTED_VALUE"""),"Mystery")</f>
        <v>Mystery</v>
      </c>
      <c r="I6" s="21">
        <f t="shared" si="1"/>
        <v>2</v>
      </c>
      <c r="L6" s="22" t="s">
        <v>10</v>
      </c>
      <c r="M6" s="22">
        <v>33.0</v>
      </c>
    </row>
    <row r="7" ht="15.75" customHeight="1">
      <c r="A7" s="2" t="s">
        <v>21</v>
      </c>
      <c r="B7" s="2" t="s">
        <v>22</v>
      </c>
      <c r="C7" s="3">
        <v>43770.0</v>
      </c>
      <c r="D7" s="2">
        <v>147.0</v>
      </c>
      <c r="E7" s="2">
        <v>3.5</v>
      </c>
      <c r="F7" s="2" t="s">
        <v>20</v>
      </c>
      <c r="H7" s="6" t="str">
        <f>IFERROR(__xludf.DUMMYFUNCTION("""COMPUTED_VALUE"""),"Action")</f>
        <v>Action</v>
      </c>
      <c r="I7" s="21">
        <f t="shared" si="1"/>
        <v>7</v>
      </c>
      <c r="L7" s="30" t="s">
        <v>139</v>
      </c>
      <c r="M7" s="29">
        <v>14.0</v>
      </c>
    </row>
    <row r="8" ht="15.75" customHeight="1">
      <c r="A8" s="2" t="s">
        <v>23</v>
      </c>
      <c r="B8" s="2" t="s">
        <v>24</v>
      </c>
      <c r="C8" s="3">
        <v>44169.0</v>
      </c>
      <c r="D8" s="2">
        <v>112.0</v>
      </c>
      <c r="E8" s="2">
        <v>3.7</v>
      </c>
      <c r="F8" s="2" t="s">
        <v>25</v>
      </c>
      <c r="H8" s="6" t="str">
        <f>IFERROR(__xludf.DUMMYFUNCTION("""COMPUTED_VALUE"""),"Comedy")</f>
        <v>Comedy</v>
      </c>
      <c r="I8" s="21">
        <f t="shared" si="1"/>
        <v>49</v>
      </c>
      <c r="L8" s="30" t="s">
        <v>183</v>
      </c>
      <c r="M8" s="29">
        <v>11.0</v>
      </c>
    </row>
    <row r="9" ht="15.75" customHeight="1">
      <c r="A9" s="2" t="s">
        <v>26</v>
      </c>
      <c r="B9" s="2" t="s">
        <v>27</v>
      </c>
      <c r="C9" s="3">
        <v>43987.0</v>
      </c>
      <c r="D9" s="2">
        <v>149.0</v>
      </c>
      <c r="E9" s="2">
        <v>3.7</v>
      </c>
      <c r="F9" s="2" t="s">
        <v>17</v>
      </c>
      <c r="H9" s="6" t="str">
        <f>IFERROR(__xludf.DUMMYFUNCTION("""COMPUTED_VALUE"""),"Heist film/Thriller")</f>
        <v>Heist film/Thriller</v>
      </c>
      <c r="I9" s="21">
        <f t="shared" si="1"/>
        <v>1</v>
      </c>
      <c r="L9" s="30" t="s">
        <v>65</v>
      </c>
      <c r="M9" s="29">
        <v>9.0</v>
      </c>
    </row>
    <row r="10" ht="15.75" customHeight="1">
      <c r="A10" s="2" t="s">
        <v>28</v>
      </c>
      <c r="B10" s="2" t="s">
        <v>29</v>
      </c>
      <c r="C10" s="3">
        <v>43182.0</v>
      </c>
      <c r="D10" s="2">
        <v>73.0</v>
      </c>
      <c r="E10" s="2">
        <v>3.9</v>
      </c>
      <c r="F10" s="2" t="s">
        <v>17</v>
      </c>
      <c r="H10" s="6" t="str">
        <f>IFERROR(__xludf.DUMMYFUNCTION("""COMPUTED_VALUE"""),"Musical/Western/Fantasy")</f>
        <v>Musical/Western/Fantasy</v>
      </c>
      <c r="I10" s="21">
        <f t="shared" si="1"/>
        <v>1</v>
      </c>
      <c r="L10" s="30" t="s">
        <v>247</v>
      </c>
      <c r="M10" s="29">
        <v>9.0</v>
      </c>
    </row>
    <row r="11" ht="15.75" customHeight="1">
      <c r="A11" s="2" t="s">
        <v>30</v>
      </c>
      <c r="B11" s="2" t="s">
        <v>24</v>
      </c>
      <c r="C11" s="3">
        <v>44334.0</v>
      </c>
      <c r="D11" s="2">
        <v>139.0</v>
      </c>
      <c r="E11" s="2">
        <v>4.1</v>
      </c>
      <c r="F11" s="2" t="s">
        <v>20</v>
      </c>
      <c r="H11" s="6" t="str">
        <f>IFERROR(__xludf.DUMMYFUNCTION("""COMPUTED_VALUE"""),"Drama")</f>
        <v>Drama</v>
      </c>
      <c r="I11" s="21">
        <f t="shared" si="1"/>
        <v>77</v>
      </c>
      <c r="L11" s="30" t="s">
        <v>22</v>
      </c>
      <c r="M11" s="29">
        <v>7.0</v>
      </c>
    </row>
    <row r="12" ht="15.75" customHeight="1">
      <c r="A12" s="2" t="s">
        <v>31</v>
      </c>
      <c r="B12" s="2" t="s">
        <v>7</v>
      </c>
      <c r="C12" s="3">
        <v>44308.0</v>
      </c>
      <c r="D12" s="2">
        <v>58.0</v>
      </c>
      <c r="E12" s="2">
        <v>4.1</v>
      </c>
      <c r="F12" s="2" t="s">
        <v>17</v>
      </c>
      <c r="H12" s="6" t="str">
        <f>IFERROR(__xludf.DUMMYFUNCTION("""COMPUTED_VALUE"""),"Romantic comedy")</f>
        <v>Romantic comedy</v>
      </c>
      <c r="I12" s="21">
        <f t="shared" si="1"/>
        <v>39</v>
      </c>
      <c r="L12" s="30" t="s">
        <v>117</v>
      </c>
      <c r="M12" s="29">
        <v>6.0</v>
      </c>
    </row>
    <row r="13" ht="15.75" customHeight="1">
      <c r="A13" s="2" t="s">
        <v>32</v>
      </c>
      <c r="B13" s="2" t="s">
        <v>33</v>
      </c>
      <c r="C13" s="3">
        <v>44162.0</v>
      </c>
      <c r="D13" s="2">
        <v>112.0</v>
      </c>
      <c r="E13" s="2">
        <v>4.1</v>
      </c>
      <c r="F13" s="2" t="s">
        <v>34</v>
      </c>
      <c r="H13" s="6" t="str">
        <f>IFERROR(__xludf.DUMMYFUNCTION("""COMPUTED_VALUE"""),"Action comedy")</f>
        <v>Action comedy</v>
      </c>
      <c r="I13" s="21">
        <f t="shared" si="1"/>
        <v>5</v>
      </c>
      <c r="L13" s="30" t="s">
        <v>206</v>
      </c>
      <c r="M13" s="29">
        <v>6.0</v>
      </c>
    </row>
    <row r="14" ht="15.75" customHeight="1">
      <c r="A14" s="2" t="s">
        <v>35</v>
      </c>
      <c r="B14" s="2" t="s">
        <v>36</v>
      </c>
      <c r="C14" s="3">
        <v>44092.0</v>
      </c>
      <c r="D14" s="2">
        <v>97.0</v>
      </c>
      <c r="E14" s="2">
        <v>4.1</v>
      </c>
      <c r="F14" s="2" t="s">
        <v>37</v>
      </c>
      <c r="H14" s="6" t="str">
        <f>IFERROR(__xludf.DUMMYFUNCTION("""COMPUTED_VALUE"""),"Horror anthology")</f>
        <v>Horror anthology</v>
      </c>
      <c r="I14" s="21">
        <f t="shared" si="1"/>
        <v>1</v>
      </c>
      <c r="L14" s="30" t="s">
        <v>403</v>
      </c>
      <c r="M14" s="29">
        <v>6.0</v>
      </c>
    </row>
    <row r="15" ht="15.75" customHeight="1">
      <c r="A15" s="2" t="s">
        <v>38</v>
      </c>
      <c r="B15" s="2" t="s">
        <v>39</v>
      </c>
      <c r="C15" s="3">
        <v>44105.0</v>
      </c>
      <c r="D15" s="2">
        <v>101.0</v>
      </c>
      <c r="E15" s="2">
        <v>4.2</v>
      </c>
      <c r="F15" s="2" t="s">
        <v>40</v>
      </c>
      <c r="H15" s="6" t="str">
        <f>IFERROR(__xludf.DUMMYFUNCTION("""COMPUTED_VALUE"""),"Political thriller")</f>
        <v>Political thriller</v>
      </c>
      <c r="I15" s="21">
        <f t="shared" si="1"/>
        <v>1</v>
      </c>
      <c r="L15" s="30" t="s">
        <v>39</v>
      </c>
      <c r="M15" s="29">
        <v>5.0</v>
      </c>
    </row>
    <row r="16" ht="15.75" customHeight="1">
      <c r="A16" s="2" t="s">
        <v>41</v>
      </c>
      <c r="B16" s="2" t="s">
        <v>10</v>
      </c>
      <c r="C16" s="3">
        <v>42696.0</v>
      </c>
      <c r="D16" s="2">
        <v>90.0</v>
      </c>
      <c r="E16" s="2">
        <v>4.2</v>
      </c>
      <c r="F16" s="2" t="s">
        <v>17</v>
      </c>
      <c r="H16" s="6" t="str">
        <f>IFERROR(__xludf.DUMMYFUNCTION("""COMPUTED_VALUE"""),"Superhero-Comedy")</f>
        <v>Superhero-Comedy</v>
      </c>
      <c r="I16" s="21">
        <f t="shared" si="1"/>
        <v>1</v>
      </c>
      <c r="L16" s="30" t="s">
        <v>112</v>
      </c>
      <c r="M16" s="29">
        <v>5.0</v>
      </c>
    </row>
    <row r="17" ht="15.75" customHeight="1">
      <c r="A17" s="2" t="s">
        <v>42</v>
      </c>
      <c r="B17" s="2" t="s">
        <v>7</v>
      </c>
      <c r="C17" s="3">
        <v>43818.0</v>
      </c>
      <c r="D17" s="2">
        <v>25.0</v>
      </c>
      <c r="E17" s="2">
        <v>4.3</v>
      </c>
      <c r="F17" s="2" t="s">
        <v>11</v>
      </c>
      <c r="H17" s="6" t="str">
        <f>IFERROR(__xludf.DUMMYFUNCTION("""COMPUTED_VALUE"""),"Horror")</f>
        <v>Horror</v>
      </c>
      <c r="I17" s="21">
        <f t="shared" si="1"/>
        <v>9</v>
      </c>
      <c r="L17" s="30" t="s">
        <v>114</v>
      </c>
      <c r="M17" s="29">
        <v>5.0</v>
      </c>
    </row>
    <row r="18" ht="15.75" customHeight="1">
      <c r="A18" s="2" t="s">
        <v>43</v>
      </c>
      <c r="B18" s="2" t="s">
        <v>44</v>
      </c>
      <c r="C18" s="3">
        <v>43831.0</v>
      </c>
      <c r="D18" s="2">
        <v>144.0</v>
      </c>
      <c r="E18" s="2">
        <v>4.3</v>
      </c>
      <c r="F18" s="2" t="s">
        <v>20</v>
      </c>
      <c r="H18" s="6" t="str">
        <f>IFERROR(__xludf.DUMMYFUNCTION("""COMPUTED_VALUE"""),"Romance drama")</f>
        <v>Romance drama</v>
      </c>
      <c r="I18" s="21">
        <f t="shared" si="1"/>
        <v>1</v>
      </c>
      <c r="L18" s="30" t="s">
        <v>136</v>
      </c>
      <c r="M18" s="29">
        <v>5.0</v>
      </c>
    </row>
    <row r="19" ht="15.75" customHeight="1">
      <c r="A19" s="2" t="s">
        <v>45</v>
      </c>
      <c r="B19" s="2" t="s">
        <v>46</v>
      </c>
      <c r="C19" s="3">
        <v>43882.0</v>
      </c>
      <c r="D19" s="2">
        <v>115.0</v>
      </c>
      <c r="E19" s="2">
        <v>4.3</v>
      </c>
      <c r="F19" s="2" t="s">
        <v>17</v>
      </c>
      <c r="H19" s="6" t="str">
        <f>IFERROR(__xludf.DUMMYFUNCTION("""COMPUTED_VALUE"""),"Anime / Short")</f>
        <v>Anime / Short</v>
      </c>
      <c r="I19" s="21">
        <f t="shared" si="1"/>
        <v>1</v>
      </c>
      <c r="L19" s="30" t="s">
        <v>134</v>
      </c>
      <c r="M19" s="29">
        <v>4.0</v>
      </c>
    </row>
    <row r="20" ht="15.75" customHeight="1">
      <c r="A20" s="2" t="s">
        <v>47</v>
      </c>
      <c r="B20" s="2" t="s">
        <v>24</v>
      </c>
      <c r="C20" s="3">
        <v>44197.0</v>
      </c>
      <c r="D20" s="2">
        <v>102.0</v>
      </c>
      <c r="E20" s="2">
        <v>4.3</v>
      </c>
      <c r="F20" s="2" t="s">
        <v>34</v>
      </c>
      <c r="H20" s="6" t="str">
        <f>IFERROR(__xludf.DUMMYFUNCTION("""COMPUTED_VALUE"""),"Superhero")</f>
        <v>Superhero</v>
      </c>
      <c r="I20" s="21">
        <f t="shared" si="1"/>
        <v>2</v>
      </c>
      <c r="L20" s="30" t="s">
        <v>238</v>
      </c>
      <c r="M20" s="29">
        <v>4.0</v>
      </c>
    </row>
    <row r="21" ht="15.75" customHeight="1">
      <c r="A21" s="2" t="s">
        <v>48</v>
      </c>
      <c r="B21" s="2" t="s">
        <v>16</v>
      </c>
      <c r="C21" s="3">
        <v>42972.0</v>
      </c>
      <c r="D21" s="2">
        <v>100.0</v>
      </c>
      <c r="E21" s="2">
        <v>4.4</v>
      </c>
      <c r="F21" s="2" t="s">
        <v>17</v>
      </c>
      <c r="H21" s="6" t="str">
        <f>IFERROR(__xludf.DUMMYFUNCTION("""COMPUTED_VALUE"""),"Heist")</f>
        <v>Heist</v>
      </c>
      <c r="I21" s="21">
        <f t="shared" si="1"/>
        <v>1</v>
      </c>
      <c r="L21" s="30" t="s">
        <v>252</v>
      </c>
      <c r="M21" s="29">
        <v>4.0</v>
      </c>
    </row>
    <row r="22" ht="15.75" customHeight="1">
      <c r="A22" s="2" t="s">
        <v>49</v>
      </c>
      <c r="B22" s="2" t="s">
        <v>7</v>
      </c>
      <c r="C22" s="3">
        <v>43721.0</v>
      </c>
      <c r="D22" s="2">
        <v>64.0</v>
      </c>
      <c r="E22" s="2">
        <v>4.4</v>
      </c>
      <c r="F22" s="2" t="s">
        <v>17</v>
      </c>
      <c r="H22" s="6" t="str">
        <f>IFERROR(__xludf.DUMMYFUNCTION("""COMPUTED_VALUE"""),"Western")</f>
        <v>Western</v>
      </c>
      <c r="I22" s="21">
        <f t="shared" si="1"/>
        <v>3</v>
      </c>
      <c r="L22" s="30" t="s">
        <v>443</v>
      </c>
      <c r="M22" s="29">
        <v>4.0</v>
      </c>
    </row>
    <row r="23" ht="15.75" customHeight="1">
      <c r="A23" s="2" t="s">
        <v>50</v>
      </c>
      <c r="B23" s="2" t="s">
        <v>10</v>
      </c>
      <c r="C23" s="3">
        <v>43664.0</v>
      </c>
      <c r="D23" s="2">
        <v>97.0</v>
      </c>
      <c r="E23" s="2">
        <v>4.4</v>
      </c>
      <c r="F23" s="2" t="s">
        <v>17</v>
      </c>
      <c r="H23" s="6" t="str">
        <f>IFERROR(__xludf.DUMMYFUNCTION("""COMPUTED_VALUE"""),"Animation/Superhero")</f>
        <v>Animation/Superhero</v>
      </c>
      <c r="I23" s="21">
        <f t="shared" si="1"/>
        <v>1</v>
      </c>
      <c r="L23" s="30" t="s">
        <v>510</v>
      </c>
      <c r="M23" s="29">
        <v>4.0</v>
      </c>
    </row>
    <row r="24" ht="15.75" customHeight="1">
      <c r="A24" s="2" t="s">
        <v>51</v>
      </c>
      <c r="B24" s="2" t="s">
        <v>24</v>
      </c>
      <c r="C24" s="3">
        <v>43693.0</v>
      </c>
      <c r="D24" s="2">
        <v>99.0</v>
      </c>
      <c r="E24" s="2">
        <v>4.4</v>
      </c>
      <c r="F24" s="2" t="s">
        <v>17</v>
      </c>
      <c r="H24" s="6" t="str">
        <f>IFERROR(__xludf.DUMMYFUNCTION("""COMPUTED_VALUE"""),"Family film")</f>
        <v>Family film</v>
      </c>
      <c r="I24" s="21">
        <f t="shared" si="1"/>
        <v>2</v>
      </c>
      <c r="L24" s="30" t="s">
        <v>13</v>
      </c>
      <c r="M24" s="29">
        <v>3.0</v>
      </c>
    </row>
    <row r="25" ht="15.75" customHeight="1">
      <c r="A25" s="2" t="s">
        <v>52</v>
      </c>
      <c r="B25" s="2" t="s">
        <v>10</v>
      </c>
      <c r="C25" s="3">
        <v>44253.0</v>
      </c>
      <c r="D25" s="2">
        <v>120.0</v>
      </c>
      <c r="E25" s="2">
        <v>4.4</v>
      </c>
      <c r="F25" s="2" t="s">
        <v>20</v>
      </c>
      <c r="H25" s="6" t="str">
        <f>IFERROR(__xludf.DUMMYFUNCTION("""COMPUTED_VALUE"""),"Action-thriller")</f>
        <v>Action-thriller</v>
      </c>
      <c r="I25" s="21">
        <f t="shared" si="1"/>
        <v>3</v>
      </c>
      <c r="L25" s="30" t="s">
        <v>16</v>
      </c>
      <c r="M25" s="29">
        <v>3.0</v>
      </c>
    </row>
    <row r="26" ht="15.75" customHeight="1">
      <c r="A26" s="2" t="s">
        <v>53</v>
      </c>
      <c r="B26" s="2" t="s">
        <v>54</v>
      </c>
      <c r="C26" s="3">
        <v>44295.0</v>
      </c>
      <c r="D26" s="2">
        <v>105.0</v>
      </c>
      <c r="E26" s="2">
        <v>4.4</v>
      </c>
      <c r="F26" s="2" t="s">
        <v>17</v>
      </c>
      <c r="H26" s="6" t="str">
        <f>IFERROR(__xludf.DUMMYFUNCTION("""COMPUTED_VALUE"""),"Teen comedy-drama")</f>
        <v>Teen comedy-drama</v>
      </c>
      <c r="I26" s="21">
        <f t="shared" si="1"/>
        <v>1</v>
      </c>
      <c r="L26" s="30" t="s">
        <v>92</v>
      </c>
      <c r="M26" s="29">
        <v>3.0</v>
      </c>
    </row>
    <row r="27" ht="15.75" customHeight="1">
      <c r="A27" s="2" t="s">
        <v>55</v>
      </c>
      <c r="B27" s="2" t="s">
        <v>10</v>
      </c>
      <c r="C27" s="3">
        <v>44028.0</v>
      </c>
      <c r="D27" s="2">
        <v>89.0</v>
      </c>
      <c r="E27" s="2">
        <v>4.5</v>
      </c>
      <c r="F27" s="2" t="s">
        <v>17</v>
      </c>
      <c r="H27" s="6" t="str">
        <f>IFERROR(__xludf.DUMMYFUNCTION("""COMPUTED_VALUE"""),"Romantic drama")</f>
        <v>Romantic drama</v>
      </c>
      <c r="I27" s="21">
        <f t="shared" si="1"/>
        <v>5</v>
      </c>
      <c r="L27" s="30" t="s">
        <v>101</v>
      </c>
      <c r="M27" s="29">
        <v>3.0</v>
      </c>
    </row>
    <row r="28" ht="15.75" customHeight="1">
      <c r="A28" s="2" t="s">
        <v>56</v>
      </c>
      <c r="B28" s="2" t="s">
        <v>36</v>
      </c>
      <c r="C28" s="3">
        <v>44288.0</v>
      </c>
      <c r="D28" s="2">
        <v>97.0</v>
      </c>
      <c r="E28" s="2">
        <v>4.5</v>
      </c>
      <c r="F28" s="2" t="s">
        <v>57</v>
      </c>
      <c r="H28" s="6" t="str">
        <f>IFERROR(__xludf.DUMMYFUNCTION("""COMPUTED_VALUE"""),"Animation")</f>
        <v>Animation</v>
      </c>
      <c r="I28" s="21">
        <f t="shared" si="1"/>
        <v>5</v>
      </c>
      <c r="L28" s="30" t="s">
        <v>264</v>
      </c>
      <c r="M28" s="29">
        <v>3.0</v>
      </c>
    </row>
    <row r="29" ht="15.75" customHeight="1">
      <c r="A29" s="2" t="s">
        <v>58</v>
      </c>
      <c r="B29" s="2" t="s">
        <v>24</v>
      </c>
      <c r="C29" s="3">
        <v>44043.0</v>
      </c>
      <c r="D29" s="2">
        <v>107.0</v>
      </c>
      <c r="E29" s="2">
        <v>4.5</v>
      </c>
      <c r="F29" s="2" t="s">
        <v>17</v>
      </c>
      <c r="H29" s="6" t="str">
        <f>IFERROR(__xludf.DUMMYFUNCTION("""COMPUTED_VALUE"""),"Aftershow / Interview")</f>
        <v>Aftershow / Interview</v>
      </c>
      <c r="I29" s="21">
        <f t="shared" si="1"/>
        <v>6</v>
      </c>
      <c r="L29" s="30" t="s">
        <v>282</v>
      </c>
      <c r="M29" s="29">
        <v>3.0</v>
      </c>
    </row>
    <row r="30" ht="15.75" customHeight="1">
      <c r="A30" s="2" t="s">
        <v>59</v>
      </c>
      <c r="B30" s="2" t="s">
        <v>24</v>
      </c>
      <c r="C30" s="3">
        <v>44237.0</v>
      </c>
      <c r="D30" s="2">
        <v>99.0</v>
      </c>
      <c r="E30" s="2">
        <v>4.5</v>
      </c>
      <c r="F30" s="2" t="s">
        <v>60</v>
      </c>
      <c r="H30" s="6" t="str">
        <f>IFERROR(__xludf.DUMMYFUNCTION("""COMPUTED_VALUE"""),"Christmas musical")</f>
        <v>Christmas musical</v>
      </c>
      <c r="I30" s="21">
        <f t="shared" si="1"/>
        <v>1</v>
      </c>
      <c r="L30" s="30" t="s">
        <v>19</v>
      </c>
      <c r="M30" s="29">
        <v>2.0</v>
      </c>
    </row>
    <row r="31" ht="15.75" customHeight="1">
      <c r="A31" s="2" t="s">
        <v>61</v>
      </c>
      <c r="B31" s="2" t="s">
        <v>24</v>
      </c>
      <c r="C31" s="3">
        <v>43441.0</v>
      </c>
      <c r="D31" s="2">
        <v>95.0</v>
      </c>
      <c r="E31" s="2">
        <v>4.6</v>
      </c>
      <c r="F31" s="2" t="s">
        <v>14</v>
      </c>
      <c r="H31" s="6" t="str">
        <f>IFERROR(__xludf.DUMMYFUNCTION("""COMPUTED_VALUE"""),"Science fiction adventure")</f>
        <v>Science fiction adventure</v>
      </c>
      <c r="I31" s="21">
        <f t="shared" si="1"/>
        <v>1</v>
      </c>
      <c r="L31" s="30" t="s">
        <v>81</v>
      </c>
      <c r="M31" s="29">
        <v>2.0</v>
      </c>
    </row>
    <row r="32" ht="15.75" customHeight="1">
      <c r="A32" s="2" t="s">
        <v>62</v>
      </c>
      <c r="B32" s="2" t="s">
        <v>7</v>
      </c>
      <c r="C32" s="3">
        <v>43609.0</v>
      </c>
      <c r="D32" s="2">
        <v>37.0</v>
      </c>
      <c r="E32" s="2">
        <v>4.6</v>
      </c>
      <c r="F32" s="2" t="s">
        <v>63</v>
      </c>
      <c r="H32" s="6" t="str">
        <f>IFERROR(__xludf.DUMMYFUNCTION("""COMPUTED_VALUE"""),"Science fiction")</f>
        <v>Science fiction</v>
      </c>
      <c r="I32" s="21">
        <f t="shared" si="1"/>
        <v>4</v>
      </c>
      <c r="L32" s="30" t="s">
        <v>97</v>
      </c>
      <c r="M32" s="29">
        <v>2.0</v>
      </c>
    </row>
    <row r="33" ht="15.75" customHeight="1">
      <c r="A33" s="2" t="s">
        <v>64</v>
      </c>
      <c r="B33" s="2" t="s">
        <v>65</v>
      </c>
      <c r="C33" s="3">
        <v>42671.0</v>
      </c>
      <c r="D33" s="2">
        <v>89.0</v>
      </c>
      <c r="E33" s="2">
        <v>4.6</v>
      </c>
      <c r="F33" s="2" t="s">
        <v>17</v>
      </c>
      <c r="H33" s="6" t="str">
        <f>IFERROR(__xludf.DUMMYFUNCTION("""COMPUTED_VALUE"""),"Variety show")</f>
        <v>Variety show</v>
      </c>
      <c r="I33" s="21">
        <f t="shared" si="1"/>
        <v>5</v>
      </c>
      <c r="L33" s="30" t="s">
        <v>171</v>
      </c>
      <c r="M33" s="29">
        <v>2.0</v>
      </c>
    </row>
    <row r="34" ht="15.75" customHeight="1">
      <c r="A34" s="2" t="s">
        <v>66</v>
      </c>
      <c r="B34" s="2" t="s">
        <v>67</v>
      </c>
      <c r="C34" s="3">
        <v>43518.0</v>
      </c>
      <c r="D34" s="2">
        <v>83.0</v>
      </c>
      <c r="E34" s="2">
        <v>4.6</v>
      </c>
      <c r="F34" s="2" t="s">
        <v>60</v>
      </c>
      <c r="H34" s="6" t="str">
        <f>IFERROR(__xludf.DUMMYFUNCTION("""COMPUTED_VALUE"""),"Comedy-drama")</f>
        <v>Comedy-drama</v>
      </c>
      <c r="I34" s="21">
        <f t="shared" si="1"/>
        <v>14</v>
      </c>
      <c r="L34" s="30" t="s">
        <v>173</v>
      </c>
      <c r="M34" s="29">
        <v>2.0</v>
      </c>
    </row>
    <row r="35" ht="15.75" customHeight="1">
      <c r="A35" s="2" t="s">
        <v>68</v>
      </c>
      <c r="B35" s="2" t="s">
        <v>24</v>
      </c>
      <c r="C35" s="3">
        <v>43802.0</v>
      </c>
      <c r="D35" s="2">
        <v>46.0</v>
      </c>
      <c r="E35" s="2">
        <v>4.6</v>
      </c>
      <c r="F35" s="2" t="s">
        <v>69</v>
      </c>
      <c r="H35" s="6" t="str">
        <f>IFERROR(__xludf.DUMMYFUNCTION("""COMPUTED_VALUE"""),"Comedy/Fantasy/Family")</f>
        <v>Comedy/Fantasy/Family</v>
      </c>
      <c r="I35" s="21">
        <f t="shared" si="1"/>
        <v>1</v>
      </c>
      <c r="L35" s="30" t="s">
        <v>195</v>
      </c>
      <c r="M35" s="29">
        <v>2.0</v>
      </c>
    </row>
    <row r="36" ht="15.75" customHeight="1">
      <c r="A36" s="2" t="s">
        <v>70</v>
      </c>
      <c r="B36" s="2" t="s">
        <v>65</v>
      </c>
      <c r="C36" s="3">
        <v>43763.0</v>
      </c>
      <c r="D36" s="2">
        <v>85.0</v>
      </c>
      <c r="E36" s="2">
        <v>4.6</v>
      </c>
      <c r="F36" s="2" t="s">
        <v>17</v>
      </c>
      <c r="H36" s="6" t="str">
        <f>IFERROR(__xludf.DUMMYFUNCTION("""COMPUTED_VALUE"""),"Supernatural drama")</f>
        <v>Supernatural drama</v>
      </c>
      <c r="I36" s="21">
        <f t="shared" si="1"/>
        <v>1</v>
      </c>
      <c r="L36" s="30" t="s">
        <v>222</v>
      </c>
      <c r="M36" s="29">
        <v>2.0</v>
      </c>
    </row>
    <row r="37" ht="15.75" customHeight="1">
      <c r="A37" s="2" t="s">
        <v>71</v>
      </c>
      <c r="B37" s="2" t="s">
        <v>24</v>
      </c>
      <c r="C37" s="3">
        <v>44027.0</v>
      </c>
      <c r="D37" s="2">
        <v>88.0</v>
      </c>
      <c r="E37" s="2">
        <v>4.6</v>
      </c>
      <c r="F37" s="2" t="s">
        <v>14</v>
      </c>
      <c r="H37" s="6" t="str">
        <f>IFERROR(__xludf.DUMMYFUNCTION("""COMPUTED_VALUE"""),"Action/Comedy")</f>
        <v>Action/Comedy</v>
      </c>
      <c r="I37" s="21">
        <f t="shared" si="1"/>
        <v>1</v>
      </c>
      <c r="L37" s="30" t="s">
        <v>224</v>
      </c>
      <c r="M37" s="29">
        <v>2.0</v>
      </c>
    </row>
    <row r="38" ht="15.75" customHeight="1">
      <c r="A38" s="2" t="s">
        <v>72</v>
      </c>
      <c r="B38" s="2" t="s">
        <v>7</v>
      </c>
      <c r="C38" s="3">
        <v>44026.0</v>
      </c>
      <c r="D38" s="2">
        <v>86.0</v>
      </c>
      <c r="E38" s="2">
        <v>4.6</v>
      </c>
      <c r="F38" s="2" t="s">
        <v>60</v>
      </c>
      <c r="H38" s="6" t="str">
        <f>IFERROR(__xludf.DUMMYFUNCTION("""COMPUTED_VALUE"""),"Action/Science fiction")</f>
        <v>Action/Science fiction</v>
      </c>
      <c r="I38" s="21">
        <f t="shared" si="1"/>
        <v>1</v>
      </c>
      <c r="L38" s="30" t="s">
        <v>257</v>
      </c>
      <c r="M38" s="29">
        <v>2.0</v>
      </c>
    </row>
    <row r="39" ht="15.75" customHeight="1">
      <c r="A39" s="2" t="s">
        <v>73</v>
      </c>
      <c r="B39" s="2" t="s">
        <v>33</v>
      </c>
      <c r="C39" s="3">
        <v>44165.0</v>
      </c>
      <c r="D39" s="2">
        <v>105.0</v>
      </c>
      <c r="E39" s="2">
        <v>4.7</v>
      </c>
      <c r="F39" s="2" t="s">
        <v>74</v>
      </c>
      <c r="H39" s="6" t="str">
        <f>IFERROR(__xludf.DUMMYFUNCTION("""COMPUTED_VALUE"""),"Romantic teenage drama")</f>
        <v>Romantic teenage drama</v>
      </c>
      <c r="I39" s="21">
        <f t="shared" si="1"/>
        <v>1</v>
      </c>
      <c r="L39" s="30" t="s">
        <v>262</v>
      </c>
      <c r="M39" s="29">
        <v>2.0</v>
      </c>
    </row>
    <row r="40" ht="15.75" customHeight="1">
      <c r="A40" s="2" t="s">
        <v>75</v>
      </c>
      <c r="B40" s="2" t="s">
        <v>13</v>
      </c>
      <c r="C40" s="3">
        <v>43483.0</v>
      </c>
      <c r="D40" s="2">
        <v>95.0</v>
      </c>
      <c r="E40" s="2">
        <v>4.7</v>
      </c>
      <c r="F40" s="2" t="s">
        <v>17</v>
      </c>
      <c r="H40" s="6" t="str">
        <f>IFERROR(__xludf.DUMMYFUNCTION("""COMPUTED_VALUE"""),"Comedy / Musical")</f>
        <v>Comedy / Musical</v>
      </c>
      <c r="I40" s="21">
        <f t="shared" si="1"/>
        <v>2</v>
      </c>
      <c r="L40" s="30" t="s">
        <v>331</v>
      </c>
      <c r="M40" s="29">
        <v>2.0</v>
      </c>
    </row>
    <row r="41" ht="15.75" customHeight="1">
      <c r="A41" s="2" t="s">
        <v>76</v>
      </c>
      <c r="B41" s="2" t="s">
        <v>22</v>
      </c>
      <c r="C41" s="3">
        <v>44260.0</v>
      </c>
      <c r="D41" s="2">
        <v>80.0</v>
      </c>
      <c r="E41" s="2">
        <v>4.7</v>
      </c>
      <c r="F41" s="2" t="s">
        <v>60</v>
      </c>
      <c r="H41" s="6" t="str">
        <f>IFERROR(__xludf.DUMMYFUNCTION("""COMPUTED_VALUE"""),"Musical")</f>
        <v>Musical</v>
      </c>
      <c r="I41" s="21">
        <f t="shared" si="1"/>
        <v>2</v>
      </c>
      <c r="L41" s="30" t="s">
        <v>340</v>
      </c>
      <c r="M41" s="29">
        <v>2.0</v>
      </c>
    </row>
    <row r="42" ht="15.75" customHeight="1">
      <c r="A42" s="2" t="s">
        <v>77</v>
      </c>
      <c r="B42" s="2" t="s">
        <v>78</v>
      </c>
      <c r="C42" s="3">
        <v>43923.0</v>
      </c>
      <c r="D42" s="2">
        <v>4.0</v>
      </c>
      <c r="E42" s="2">
        <v>4.7</v>
      </c>
      <c r="F42" s="2" t="s">
        <v>17</v>
      </c>
      <c r="H42" s="6" t="str">
        <f>IFERROR(__xludf.DUMMYFUNCTION("""COMPUTED_VALUE"""),"Science fiction/Mystery")</f>
        <v>Science fiction/Mystery</v>
      </c>
      <c r="I42" s="21">
        <f t="shared" si="1"/>
        <v>1</v>
      </c>
      <c r="L42" s="30" t="s">
        <v>385</v>
      </c>
      <c r="M42" s="29">
        <v>2.0</v>
      </c>
    </row>
    <row r="43" ht="15.75" customHeight="1">
      <c r="A43" s="2" t="s">
        <v>79</v>
      </c>
      <c r="B43" s="2" t="s">
        <v>33</v>
      </c>
      <c r="C43" s="3">
        <v>44106.0</v>
      </c>
      <c r="D43" s="2">
        <v>93.0</v>
      </c>
      <c r="E43" s="2">
        <v>4.7</v>
      </c>
      <c r="F43" s="2" t="s">
        <v>14</v>
      </c>
      <c r="H43" s="6" t="str">
        <f>IFERROR(__xludf.DUMMYFUNCTION("""COMPUTED_VALUE"""),"Crime drama")</f>
        <v>Crime drama</v>
      </c>
      <c r="I43" s="21">
        <f t="shared" si="1"/>
        <v>11</v>
      </c>
      <c r="L43" s="30" t="s">
        <v>407</v>
      </c>
      <c r="M43" s="29">
        <v>2.0</v>
      </c>
    </row>
    <row r="44" ht="15.75" customHeight="1">
      <c r="A44" s="2" t="s">
        <v>80</v>
      </c>
      <c r="B44" s="2" t="s">
        <v>81</v>
      </c>
      <c r="C44" s="3">
        <v>44190.0</v>
      </c>
      <c r="D44" s="2">
        <v>100.0</v>
      </c>
      <c r="E44" s="2">
        <v>4.7</v>
      </c>
      <c r="F44" s="2" t="s">
        <v>17</v>
      </c>
      <c r="H44" s="6" t="str">
        <f>IFERROR(__xludf.DUMMYFUNCTION("""COMPUTED_VALUE"""),"Psychological thriller drama")</f>
        <v>Psychological thriller drama</v>
      </c>
      <c r="I44" s="21">
        <f t="shared" si="1"/>
        <v>1</v>
      </c>
      <c r="L44" s="30" t="s">
        <v>440</v>
      </c>
      <c r="M44" s="29">
        <v>2.0</v>
      </c>
    </row>
    <row r="45" ht="15.75" customHeight="1">
      <c r="A45" s="2" t="s">
        <v>82</v>
      </c>
      <c r="B45" s="2" t="s">
        <v>10</v>
      </c>
      <c r="C45" s="3">
        <v>44169.0</v>
      </c>
      <c r="D45" s="2">
        <v>106.0</v>
      </c>
      <c r="E45" s="2">
        <v>4.8</v>
      </c>
      <c r="F45" s="2" t="s">
        <v>83</v>
      </c>
      <c r="H45" s="6" t="str">
        <f>IFERROR(__xludf.DUMMYFUNCTION("""COMPUTED_VALUE"""),"Adventure/Comedy")</f>
        <v>Adventure/Comedy</v>
      </c>
      <c r="I45" s="21">
        <f t="shared" si="1"/>
        <v>1</v>
      </c>
      <c r="L45" s="30" t="s">
        <v>447</v>
      </c>
      <c r="M45" s="29">
        <v>2.0</v>
      </c>
    </row>
    <row r="46" ht="15.75" customHeight="1">
      <c r="A46" s="2" t="s">
        <v>84</v>
      </c>
      <c r="B46" s="2" t="s">
        <v>85</v>
      </c>
      <c r="C46" s="3">
        <v>42741.0</v>
      </c>
      <c r="D46" s="2">
        <v>97.0</v>
      </c>
      <c r="E46" s="2">
        <v>4.8</v>
      </c>
      <c r="F46" s="2" t="s">
        <v>17</v>
      </c>
      <c r="H46" s="6" t="str">
        <f>IFERROR(__xludf.DUMMYFUNCTION("""COMPUTED_VALUE"""),"Black comedy")</f>
        <v>Black comedy</v>
      </c>
      <c r="I46" s="21">
        <f t="shared" si="1"/>
        <v>2</v>
      </c>
      <c r="L46" s="30" t="s">
        <v>486</v>
      </c>
      <c r="M46" s="29">
        <v>2.0</v>
      </c>
    </row>
    <row r="47" ht="15.75" customHeight="1">
      <c r="A47" s="2" t="s">
        <v>86</v>
      </c>
      <c r="B47" s="2" t="s">
        <v>10</v>
      </c>
      <c r="C47" s="3">
        <v>43952.0</v>
      </c>
      <c r="D47" s="2">
        <v>106.0</v>
      </c>
      <c r="E47" s="2">
        <v>4.8</v>
      </c>
      <c r="F47" s="2" t="s">
        <v>20</v>
      </c>
      <c r="H47" s="6" t="str">
        <f>IFERROR(__xludf.DUMMYFUNCTION("""COMPUTED_VALUE"""),"Romance")</f>
        <v>Romance</v>
      </c>
      <c r="I47" s="21">
        <f t="shared" si="1"/>
        <v>6</v>
      </c>
      <c r="L47" s="30" t="s">
        <v>641</v>
      </c>
      <c r="M47" s="29">
        <v>2.0</v>
      </c>
    </row>
    <row r="48" ht="15.75" customHeight="1">
      <c r="A48" s="2" t="s">
        <v>87</v>
      </c>
      <c r="B48" s="2" t="s">
        <v>65</v>
      </c>
      <c r="C48" s="3">
        <v>44132.0</v>
      </c>
      <c r="D48" s="2">
        <v>103.0</v>
      </c>
      <c r="E48" s="2">
        <v>4.8</v>
      </c>
      <c r="F48" s="2" t="s">
        <v>88</v>
      </c>
      <c r="H48" s="6" t="str">
        <f>IFERROR(__xludf.DUMMYFUNCTION("""COMPUTED_VALUE"""),"Horror comedy")</f>
        <v>Horror comedy</v>
      </c>
      <c r="I48" s="21">
        <f t="shared" si="1"/>
        <v>1</v>
      </c>
      <c r="L48" s="30" t="s">
        <v>27</v>
      </c>
      <c r="M48" s="29">
        <v>1.0</v>
      </c>
    </row>
    <row r="49" ht="15.75" customHeight="1">
      <c r="A49" s="2" t="s">
        <v>89</v>
      </c>
      <c r="B49" s="2" t="s">
        <v>24</v>
      </c>
      <c r="C49" s="3">
        <v>42755.0</v>
      </c>
      <c r="D49" s="2">
        <v>80.0</v>
      </c>
      <c r="E49" s="2">
        <v>4.8</v>
      </c>
      <c r="F49" s="2" t="s">
        <v>17</v>
      </c>
      <c r="H49" s="6" t="str">
        <f>IFERROR(__xludf.DUMMYFUNCTION("""COMPUTED_VALUE"""),"Christian musical")</f>
        <v>Christian musical</v>
      </c>
      <c r="I49" s="21">
        <f t="shared" si="1"/>
        <v>1</v>
      </c>
      <c r="L49" s="30" t="s">
        <v>29</v>
      </c>
      <c r="M49" s="29">
        <v>1.0</v>
      </c>
    </row>
    <row r="50" ht="15.75" customHeight="1">
      <c r="A50" s="2" t="s">
        <v>90</v>
      </c>
      <c r="B50" s="2" t="s">
        <v>24</v>
      </c>
      <c r="C50" s="3">
        <v>43931.0</v>
      </c>
      <c r="D50" s="2">
        <v>101.0</v>
      </c>
      <c r="E50" s="2">
        <v>4.8</v>
      </c>
      <c r="F50" s="2" t="s">
        <v>17</v>
      </c>
      <c r="H50" s="6" t="str">
        <f>IFERROR(__xludf.DUMMYFUNCTION("""COMPUTED_VALUE"""),"Romantic teen drama")</f>
        <v>Romantic teen drama</v>
      </c>
      <c r="I50" s="21">
        <f t="shared" si="1"/>
        <v>1</v>
      </c>
      <c r="L50" s="30" t="s">
        <v>44</v>
      </c>
      <c r="M50" s="29">
        <v>1.0</v>
      </c>
    </row>
    <row r="51" ht="15.75" customHeight="1">
      <c r="A51" s="2" t="s">
        <v>91</v>
      </c>
      <c r="B51" s="2" t="s">
        <v>92</v>
      </c>
      <c r="C51" s="3">
        <v>42349.0</v>
      </c>
      <c r="D51" s="2">
        <v>119.0</v>
      </c>
      <c r="E51" s="2">
        <v>4.8</v>
      </c>
      <c r="F51" s="2" t="s">
        <v>17</v>
      </c>
      <c r="H51" s="6" t="str">
        <f>IFERROR(__xludf.DUMMYFUNCTION("""COMPUTED_VALUE"""),"Family")</f>
        <v>Family</v>
      </c>
      <c r="I51" s="21">
        <f t="shared" si="1"/>
        <v>2</v>
      </c>
      <c r="L51" s="30" t="s">
        <v>46</v>
      </c>
      <c r="M51" s="29">
        <v>1.0</v>
      </c>
    </row>
    <row r="52" ht="15.75" customHeight="1">
      <c r="A52" s="2" t="s">
        <v>93</v>
      </c>
      <c r="B52" s="2" t="s">
        <v>22</v>
      </c>
      <c r="C52" s="3">
        <v>43938.0</v>
      </c>
      <c r="D52" s="2">
        <v>80.0</v>
      </c>
      <c r="E52" s="2">
        <v>4.9</v>
      </c>
      <c r="F52" s="2" t="s">
        <v>60</v>
      </c>
      <c r="H52" s="6" t="str">
        <f>IFERROR(__xludf.DUMMYFUNCTION("""COMPUTED_VALUE"""),"Dark comedy")</f>
        <v>Dark comedy</v>
      </c>
      <c r="I52" s="21">
        <f t="shared" si="1"/>
        <v>2</v>
      </c>
      <c r="L52" s="30" t="s">
        <v>54</v>
      </c>
      <c r="M52" s="29">
        <v>1.0</v>
      </c>
    </row>
    <row r="53" ht="15.75" customHeight="1">
      <c r="A53" s="2" t="s">
        <v>94</v>
      </c>
      <c r="B53" s="2" t="s">
        <v>95</v>
      </c>
      <c r="C53" s="3">
        <v>44057.0</v>
      </c>
      <c r="D53" s="2">
        <v>89.0</v>
      </c>
      <c r="E53" s="2">
        <v>4.9</v>
      </c>
      <c r="F53" s="2" t="s">
        <v>17</v>
      </c>
      <c r="H53" s="6" t="str">
        <f>IFERROR(__xludf.DUMMYFUNCTION("""COMPUTED_VALUE"""),"Comedy horror")</f>
        <v>Comedy horror</v>
      </c>
      <c r="I53" s="21">
        <f t="shared" si="1"/>
        <v>1</v>
      </c>
      <c r="L53" s="30" t="s">
        <v>67</v>
      </c>
      <c r="M53" s="29">
        <v>1.0</v>
      </c>
    </row>
    <row r="54" ht="15.75" customHeight="1">
      <c r="A54" s="2" t="s">
        <v>96</v>
      </c>
      <c r="B54" s="2" t="s">
        <v>97</v>
      </c>
      <c r="C54" s="3">
        <v>43797.0</v>
      </c>
      <c r="D54" s="2">
        <v>94.0</v>
      </c>
      <c r="E54" s="2">
        <v>4.9</v>
      </c>
      <c r="F54" s="2" t="s">
        <v>17</v>
      </c>
      <c r="H54" s="6" t="str">
        <f>IFERROR(__xludf.DUMMYFUNCTION("""COMPUTED_VALUE"""),"Psychological thriller")</f>
        <v>Psychological thriller</v>
      </c>
      <c r="I54" s="21">
        <f t="shared" si="1"/>
        <v>4</v>
      </c>
      <c r="L54" s="30" t="s">
        <v>78</v>
      </c>
      <c r="M54" s="29">
        <v>1.0</v>
      </c>
    </row>
    <row r="55" ht="15.75" customHeight="1">
      <c r="A55" s="2" t="s">
        <v>98</v>
      </c>
      <c r="B55" s="2" t="s">
        <v>33</v>
      </c>
      <c r="C55" s="3">
        <v>44134.0</v>
      </c>
      <c r="D55" s="2">
        <v>93.0</v>
      </c>
      <c r="E55" s="2">
        <v>4.9</v>
      </c>
      <c r="F55" s="2" t="s">
        <v>11</v>
      </c>
      <c r="H55" s="6" t="str">
        <f>IFERROR(__xludf.DUMMYFUNCTION("""COMPUTED_VALUE"""),"Biopic")</f>
        <v>Biopic</v>
      </c>
      <c r="I55" s="21">
        <f t="shared" si="1"/>
        <v>9</v>
      </c>
      <c r="L55" s="30" t="s">
        <v>85</v>
      </c>
      <c r="M55" s="29">
        <v>1.0</v>
      </c>
    </row>
    <row r="56" ht="15.75" customHeight="1">
      <c r="A56" s="2" t="s">
        <v>99</v>
      </c>
      <c r="B56" s="2" t="s">
        <v>24</v>
      </c>
      <c r="C56" s="3">
        <v>43853.0</v>
      </c>
      <c r="D56" s="2">
        <v>96.0</v>
      </c>
      <c r="E56" s="2">
        <v>5.0</v>
      </c>
      <c r="F56" s="2" t="s">
        <v>69</v>
      </c>
      <c r="H56" s="6" t="str">
        <f>IFERROR(__xludf.DUMMYFUNCTION("""COMPUTED_VALUE"""),"Science fiction/Thriller")</f>
        <v>Science fiction/Thriller</v>
      </c>
      <c r="I56" s="21">
        <f t="shared" si="1"/>
        <v>4</v>
      </c>
      <c r="L56" s="30" t="s">
        <v>95</v>
      </c>
      <c r="M56" s="29">
        <v>1.0</v>
      </c>
    </row>
    <row r="57" ht="15.75" customHeight="1">
      <c r="A57" s="2" t="s">
        <v>100</v>
      </c>
      <c r="B57" s="2" t="s">
        <v>101</v>
      </c>
      <c r="C57" s="3">
        <v>43294.0</v>
      </c>
      <c r="D57" s="2">
        <v>113.0</v>
      </c>
      <c r="E57" s="2">
        <v>5.0</v>
      </c>
      <c r="F57" s="2" t="s">
        <v>17</v>
      </c>
      <c r="H57" s="6" t="str">
        <f>IFERROR(__xludf.DUMMYFUNCTION("""COMPUTED_VALUE"""),"Mockumentary")</f>
        <v>Mockumentary</v>
      </c>
      <c r="I57" s="21">
        <f t="shared" si="1"/>
        <v>2</v>
      </c>
      <c r="L57" s="30" t="s">
        <v>110</v>
      </c>
      <c r="M57" s="29">
        <v>1.0</v>
      </c>
    </row>
    <row r="58" ht="15.75" customHeight="1">
      <c r="A58" s="2" t="s">
        <v>102</v>
      </c>
      <c r="B58" s="2" t="s">
        <v>33</v>
      </c>
      <c r="C58" s="3">
        <v>44119.0</v>
      </c>
      <c r="D58" s="2">
        <v>86.0</v>
      </c>
      <c r="E58" s="2">
        <v>5.0</v>
      </c>
      <c r="F58" s="2" t="s">
        <v>37</v>
      </c>
      <c r="H58" s="6" t="str">
        <f>IFERROR(__xludf.DUMMYFUNCTION("""COMPUTED_VALUE"""),"Satire")</f>
        <v>Satire</v>
      </c>
      <c r="I58" s="21">
        <f t="shared" si="1"/>
        <v>2</v>
      </c>
      <c r="L58" s="30" t="s">
        <v>120</v>
      </c>
      <c r="M58" s="29">
        <v>1.0</v>
      </c>
    </row>
    <row r="59" ht="15.75" customHeight="1">
      <c r="A59" s="2" t="s">
        <v>103</v>
      </c>
      <c r="B59" s="2" t="s">
        <v>10</v>
      </c>
      <c r="C59" s="3">
        <v>42566.0</v>
      </c>
      <c r="D59" s="2">
        <v>100.0</v>
      </c>
      <c r="E59" s="2">
        <v>5.0</v>
      </c>
      <c r="F59" s="2" t="s">
        <v>17</v>
      </c>
      <c r="H59" s="6" t="str">
        <f>IFERROR(__xludf.DUMMYFUNCTION("""COMPUTED_VALUE"""),"One-man show")</f>
        <v>One-man show</v>
      </c>
      <c r="I59" s="21">
        <f t="shared" si="1"/>
        <v>3</v>
      </c>
      <c r="L59" s="30" t="s">
        <v>131</v>
      </c>
      <c r="M59" s="29">
        <v>1.0</v>
      </c>
    </row>
    <row r="60" ht="15.75" customHeight="1">
      <c r="A60" s="2" t="s">
        <v>104</v>
      </c>
      <c r="B60" s="2" t="s">
        <v>36</v>
      </c>
      <c r="C60" s="3">
        <v>44238.0</v>
      </c>
      <c r="D60" s="2">
        <v>102.0</v>
      </c>
      <c r="E60" s="2">
        <v>5.0</v>
      </c>
      <c r="F60" s="2" t="s">
        <v>88</v>
      </c>
      <c r="H60" s="6" t="str">
        <f>IFERROR(__xludf.DUMMYFUNCTION("""COMPUTED_VALUE"""),"Romantic comedy-drama")</f>
        <v>Romantic comedy-drama</v>
      </c>
      <c r="I60" s="21">
        <f t="shared" si="1"/>
        <v>1</v>
      </c>
      <c r="L60" s="30" t="s">
        <v>153</v>
      </c>
      <c r="M60" s="29">
        <v>1.0</v>
      </c>
    </row>
    <row r="61" ht="15.75" customHeight="1">
      <c r="A61" s="2" t="s">
        <v>105</v>
      </c>
      <c r="B61" s="2" t="s">
        <v>65</v>
      </c>
      <c r="C61" s="3">
        <v>44126.0</v>
      </c>
      <c r="D61" s="2">
        <v>86.0</v>
      </c>
      <c r="E61" s="2">
        <v>5.1</v>
      </c>
      <c r="F61" s="2" t="s">
        <v>106</v>
      </c>
      <c r="H61" s="6" t="str">
        <f>IFERROR(__xludf.DUMMYFUNCTION("""COMPUTED_VALUE"""),"Comedy/Horror")</f>
        <v>Comedy/Horror</v>
      </c>
      <c r="I61" s="21">
        <f t="shared" si="1"/>
        <v>1</v>
      </c>
      <c r="L61" s="30" t="s">
        <v>158</v>
      </c>
      <c r="M61" s="29">
        <v>1.0</v>
      </c>
    </row>
    <row r="62" ht="15.75" customHeight="1">
      <c r="A62" s="2" t="s">
        <v>107</v>
      </c>
      <c r="B62" s="2" t="s">
        <v>10</v>
      </c>
      <c r="C62" s="3">
        <v>42748.0</v>
      </c>
      <c r="D62" s="2">
        <v>104.0</v>
      </c>
      <c r="E62" s="2">
        <v>5.1</v>
      </c>
      <c r="F62" s="2" t="s">
        <v>17</v>
      </c>
      <c r="H62" s="6" t="str">
        <f>IFERROR(__xludf.DUMMYFUNCTION("""COMPUTED_VALUE"""),"Fantasy")</f>
        <v>Fantasy</v>
      </c>
      <c r="I62" s="21">
        <f t="shared" si="1"/>
        <v>1</v>
      </c>
      <c r="L62" s="30" t="s">
        <v>160</v>
      </c>
      <c r="M62" s="29">
        <v>1.0</v>
      </c>
    </row>
    <row r="63" ht="15.75" customHeight="1">
      <c r="A63" s="2" t="s">
        <v>108</v>
      </c>
      <c r="B63" s="2" t="s">
        <v>39</v>
      </c>
      <c r="C63" s="3">
        <v>43924.0</v>
      </c>
      <c r="D63" s="2">
        <v>88.0</v>
      </c>
      <c r="E63" s="2">
        <v>5.1</v>
      </c>
      <c r="F63" s="2" t="s">
        <v>17</v>
      </c>
      <c r="H63" s="6" t="str">
        <f>IFERROR(__xludf.DUMMYFUNCTION("""COMPUTED_VALUE"""),"Sports-drama")</f>
        <v>Sports-drama</v>
      </c>
      <c r="I63" s="21">
        <f t="shared" si="1"/>
        <v>3</v>
      </c>
      <c r="L63" s="30" t="s">
        <v>166</v>
      </c>
      <c r="M63" s="29">
        <v>1.0</v>
      </c>
    </row>
    <row r="64" ht="15.75" customHeight="1">
      <c r="A64" s="2" t="s">
        <v>109</v>
      </c>
      <c r="B64" s="2" t="s">
        <v>110</v>
      </c>
      <c r="C64" s="3">
        <v>43210.0</v>
      </c>
      <c r="D64" s="2">
        <v>97.0</v>
      </c>
      <c r="E64" s="2">
        <v>5.1</v>
      </c>
      <c r="F64" s="2" t="s">
        <v>17</v>
      </c>
      <c r="H64" s="6" t="str">
        <f>IFERROR(__xludf.DUMMYFUNCTION("""COMPUTED_VALUE"""),"Zombie/Heist")</f>
        <v>Zombie/Heist</v>
      </c>
      <c r="I64" s="21">
        <f t="shared" si="1"/>
        <v>1</v>
      </c>
      <c r="L64" s="30" t="s">
        <v>169</v>
      </c>
      <c r="M64" s="29">
        <v>1.0</v>
      </c>
    </row>
    <row r="65" ht="15.75" customHeight="1">
      <c r="A65" s="2" t="s">
        <v>111</v>
      </c>
      <c r="B65" s="2" t="s">
        <v>112</v>
      </c>
      <c r="C65" s="3">
        <v>44252.0</v>
      </c>
      <c r="D65" s="2">
        <v>105.0</v>
      </c>
      <c r="E65" s="2">
        <v>5.1</v>
      </c>
      <c r="F65" s="2" t="s">
        <v>37</v>
      </c>
      <c r="H65" s="6" t="str">
        <f>IFERROR(__xludf.DUMMYFUNCTION("""COMPUTED_VALUE"""),"Psychological horror")</f>
        <v>Psychological horror</v>
      </c>
      <c r="I65" s="21">
        <f t="shared" si="1"/>
        <v>1</v>
      </c>
      <c r="L65" s="30" t="s">
        <v>181</v>
      </c>
      <c r="M65" s="29">
        <v>1.0</v>
      </c>
    </row>
    <row r="66" ht="15.75" customHeight="1">
      <c r="A66" s="2" t="s">
        <v>113</v>
      </c>
      <c r="B66" s="2" t="s">
        <v>114</v>
      </c>
      <c r="C66" s="3">
        <v>44035.0</v>
      </c>
      <c r="D66" s="2">
        <v>90.0</v>
      </c>
      <c r="E66" s="2">
        <v>5.1</v>
      </c>
      <c r="F66" s="2" t="s">
        <v>17</v>
      </c>
      <c r="H66" s="6" t="str">
        <f>IFERROR(__xludf.DUMMYFUNCTION("""COMPUTED_VALUE"""),"Sports film")</f>
        <v>Sports film</v>
      </c>
      <c r="I66" s="21">
        <f t="shared" si="1"/>
        <v>1</v>
      </c>
      <c r="L66" s="30" t="s">
        <v>187</v>
      </c>
      <c r="M66" s="29">
        <v>1.0</v>
      </c>
    </row>
    <row r="67" ht="15.75" customHeight="1">
      <c r="A67" s="2" t="s">
        <v>115</v>
      </c>
      <c r="B67" s="2" t="s">
        <v>24</v>
      </c>
      <c r="C67" s="3">
        <v>42986.0</v>
      </c>
      <c r="D67" s="2">
        <v>99.0</v>
      </c>
      <c r="E67" s="2">
        <v>5.2</v>
      </c>
      <c r="F67" s="2" t="s">
        <v>17</v>
      </c>
      <c r="H67" s="6" t="str">
        <f>IFERROR(__xludf.DUMMYFUNCTION("""COMPUTED_VALUE"""),"Comedy mystery")</f>
        <v>Comedy mystery</v>
      </c>
      <c r="I67" s="21">
        <f t="shared" si="1"/>
        <v>1</v>
      </c>
      <c r="L67" s="30" t="s">
        <v>193</v>
      </c>
      <c r="M67" s="29">
        <v>1.0</v>
      </c>
    </row>
    <row r="68" ht="15.75" customHeight="1">
      <c r="A68" s="2" t="s">
        <v>116</v>
      </c>
      <c r="B68" s="2" t="s">
        <v>117</v>
      </c>
      <c r="C68" s="3">
        <v>43698.0</v>
      </c>
      <c r="D68" s="2">
        <v>10.0</v>
      </c>
      <c r="E68" s="2">
        <v>5.2</v>
      </c>
      <c r="F68" s="2" t="s">
        <v>17</v>
      </c>
      <c r="H68" s="6" t="str">
        <f>IFERROR(__xludf.DUMMYFUNCTION("""COMPUTED_VALUE"""),"Romantic thriller")</f>
        <v>Romantic thriller</v>
      </c>
      <c r="I68" s="21">
        <f t="shared" si="1"/>
        <v>1</v>
      </c>
      <c r="L68" s="30" t="s">
        <v>214</v>
      </c>
      <c r="M68" s="29">
        <v>1.0</v>
      </c>
    </row>
    <row r="69" ht="15.75" customHeight="1">
      <c r="A69" s="2" t="s">
        <v>118</v>
      </c>
      <c r="B69" s="2" t="s">
        <v>36</v>
      </c>
      <c r="C69" s="3">
        <v>44015.0</v>
      </c>
      <c r="D69" s="2">
        <v>106.0</v>
      </c>
      <c r="E69" s="2">
        <v>5.2</v>
      </c>
      <c r="F69" s="2" t="s">
        <v>17</v>
      </c>
      <c r="H69" s="6" t="str">
        <f>IFERROR(__xludf.DUMMYFUNCTION("""COMPUTED_VALUE"""),"Christmas comedy")</f>
        <v>Christmas comedy</v>
      </c>
      <c r="I69" s="21">
        <f t="shared" si="1"/>
        <v>1</v>
      </c>
      <c r="L69" s="30" t="s">
        <v>217</v>
      </c>
      <c r="M69" s="29">
        <v>1.0</v>
      </c>
    </row>
    <row r="70" ht="15.75" customHeight="1">
      <c r="A70" s="2" t="s">
        <v>119</v>
      </c>
      <c r="B70" s="2" t="s">
        <v>120</v>
      </c>
      <c r="C70" s="3">
        <v>44157.0</v>
      </c>
      <c r="D70" s="2">
        <v>98.0</v>
      </c>
      <c r="E70" s="2">
        <v>5.2</v>
      </c>
      <c r="F70" s="2" t="s">
        <v>17</v>
      </c>
      <c r="H70" s="6" t="str">
        <f>IFERROR(__xludf.DUMMYFUNCTION("""COMPUTED_VALUE"""),"War-Comedy")</f>
        <v>War-Comedy</v>
      </c>
      <c r="I70" s="21">
        <f t="shared" si="1"/>
        <v>1</v>
      </c>
      <c r="L70" s="30" t="s">
        <v>219</v>
      </c>
      <c r="M70" s="29">
        <v>1.0</v>
      </c>
    </row>
    <row r="71" ht="15.75" customHeight="1">
      <c r="A71" s="2" t="s">
        <v>121</v>
      </c>
      <c r="B71" s="2" t="s">
        <v>24</v>
      </c>
      <c r="C71" s="3">
        <v>43301.0</v>
      </c>
      <c r="D71" s="2">
        <v>94.0</v>
      </c>
      <c r="E71" s="2">
        <v>5.2</v>
      </c>
      <c r="F71" s="2" t="s">
        <v>17</v>
      </c>
      <c r="H71" s="6" t="str">
        <f>IFERROR(__xludf.DUMMYFUNCTION("""COMPUTED_VALUE"""),"Romantic comedy/Holiday")</f>
        <v>Romantic comedy/Holiday</v>
      </c>
      <c r="I71" s="21">
        <f t="shared" si="1"/>
        <v>1</v>
      </c>
      <c r="L71" s="30" t="s">
        <v>230</v>
      </c>
      <c r="M71" s="29">
        <v>1.0</v>
      </c>
    </row>
    <row r="72" ht="15.75" customHeight="1">
      <c r="A72" s="2" t="s">
        <v>122</v>
      </c>
      <c r="B72" s="2" t="s">
        <v>33</v>
      </c>
      <c r="C72" s="3">
        <v>43518.0</v>
      </c>
      <c r="D72" s="2">
        <v>112.0</v>
      </c>
      <c r="E72" s="2">
        <v>5.2</v>
      </c>
      <c r="F72" s="2" t="s">
        <v>123</v>
      </c>
      <c r="H72" s="6" t="str">
        <f>IFERROR(__xludf.DUMMYFUNCTION("""COMPUTED_VALUE"""),"Adventure-romance")</f>
        <v>Adventure-romance</v>
      </c>
      <c r="I72" s="21">
        <f t="shared" si="1"/>
        <v>1</v>
      </c>
      <c r="L72" s="30" t="s">
        <v>266</v>
      </c>
      <c r="M72" s="29">
        <v>1.0</v>
      </c>
    </row>
    <row r="73" ht="15.75" customHeight="1">
      <c r="A73" s="2" t="s">
        <v>124</v>
      </c>
      <c r="B73" s="2" t="s">
        <v>65</v>
      </c>
      <c r="C73" s="3">
        <v>44342.0</v>
      </c>
      <c r="D73" s="2">
        <v>117.0</v>
      </c>
      <c r="E73" s="2">
        <v>5.2</v>
      </c>
      <c r="F73" s="2" t="s">
        <v>125</v>
      </c>
      <c r="H73" s="6" t="str">
        <f>IFERROR(__xludf.DUMMYFUNCTION("""COMPUTED_VALUE"""),"Adventure")</f>
        <v>Adventure</v>
      </c>
      <c r="I73" s="21">
        <f t="shared" si="1"/>
        <v>2</v>
      </c>
      <c r="L73" s="30" t="s">
        <v>272</v>
      </c>
      <c r="M73" s="29">
        <v>1.0</v>
      </c>
    </row>
    <row r="74" ht="15.75" customHeight="1">
      <c r="A74" s="2" t="s">
        <v>126</v>
      </c>
      <c r="B74" s="2" t="s">
        <v>24</v>
      </c>
      <c r="C74" s="3">
        <v>42780.0</v>
      </c>
      <c r="D74" s="2">
        <v>70.0</v>
      </c>
      <c r="E74" s="2">
        <v>5.2</v>
      </c>
      <c r="F74" s="2" t="s">
        <v>17</v>
      </c>
      <c r="H74" s="6" t="str">
        <f>IFERROR(__xludf.DUMMYFUNCTION("""COMPUTED_VALUE"""),"Horror-thriller")</f>
        <v>Horror-thriller</v>
      </c>
      <c r="I74" s="21">
        <f t="shared" si="1"/>
        <v>2</v>
      </c>
      <c r="L74" s="30" t="s">
        <v>274</v>
      </c>
      <c r="M74" s="29">
        <v>1.0</v>
      </c>
    </row>
    <row r="75" ht="15.75" customHeight="1">
      <c r="A75" s="2" t="s">
        <v>127</v>
      </c>
      <c r="B75" s="2" t="s">
        <v>24</v>
      </c>
      <c r="C75" s="3">
        <v>42860.0</v>
      </c>
      <c r="D75" s="2">
        <v>81.0</v>
      </c>
      <c r="E75" s="2">
        <v>5.2</v>
      </c>
      <c r="F75" s="2" t="s">
        <v>17</v>
      </c>
      <c r="H75" s="6" t="str">
        <f>IFERROR(__xludf.DUMMYFUNCTION("""COMPUTED_VALUE"""),"Dance comedy")</f>
        <v>Dance comedy</v>
      </c>
      <c r="I75" s="21">
        <f t="shared" si="1"/>
        <v>1</v>
      </c>
      <c r="L75" s="30" t="s">
        <v>284</v>
      </c>
      <c r="M75" s="29">
        <v>1.0</v>
      </c>
    </row>
    <row r="76" ht="15.75" customHeight="1">
      <c r="A76" s="2" t="s">
        <v>128</v>
      </c>
      <c r="B76" s="2" t="s">
        <v>24</v>
      </c>
      <c r="C76" s="3">
        <v>44111.0</v>
      </c>
      <c r="D76" s="2">
        <v>103.0</v>
      </c>
      <c r="E76" s="2">
        <v>5.2</v>
      </c>
      <c r="F76" s="2" t="s">
        <v>17</v>
      </c>
      <c r="H76" s="6" t="str">
        <f>IFERROR(__xludf.DUMMYFUNCTION("""COMPUTED_VALUE"""),"Stop Motion")</f>
        <v>Stop Motion</v>
      </c>
      <c r="I76" s="21">
        <f t="shared" si="1"/>
        <v>1</v>
      </c>
      <c r="L76" s="30" t="s">
        <v>286</v>
      </c>
      <c r="M76" s="29">
        <v>1.0</v>
      </c>
    </row>
    <row r="77" ht="15.75" customHeight="1">
      <c r="A77" s="2" t="s">
        <v>129</v>
      </c>
      <c r="B77" s="2" t="s">
        <v>24</v>
      </c>
      <c r="C77" s="3">
        <v>43245.0</v>
      </c>
      <c r="D77" s="2">
        <v>94.0</v>
      </c>
      <c r="E77" s="2">
        <v>5.2</v>
      </c>
      <c r="F77" s="2" t="s">
        <v>17</v>
      </c>
      <c r="H77" s="6" t="str">
        <f>IFERROR(__xludf.DUMMYFUNCTION("""COMPUTED_VALUE"""),"Horror/Crime drama")</f>
        <v>Horror/Crime drama</v>
      </c>
      <c r="I77" s="21">
        <f t="shared" si="1"/>
        <v>1</v>
      </c>
      <c r="L77" s="30" t="s">
        <v>298</v>
      </c>
      <c r="M77" s="29">
        <v>1.0</v>
      </c>
    </row>
    <row r="78" ht="15.75" customHeight="1">
      <c r="A78" s="2" t="s">
        <v>130</v>
      </c>
      <c r="B78" s="2" t="s">
        <v>131</v>
      </c>
      <c r="C78" s="3">
        <v>43609.0</v>
      </c>
      <c r="D78" s="2">
        <v>98.0</v>
      </c>
      <c r="E78" s="2">
        <v>5.2</v>
      </c>
      <c r="F78" s="2" t="s">
        <v>17</v>
      </c>
      <c r="H78" s="6" t="str">
        <f>IFERROR(__xludf.DUMMYFUNCTION("""COMPUTED_VALUE"""),"Urban fantasy")</f>
        <v>Urban fantasy</v>
      </c>
      <c r="I78" s="21">
        <f t="shared" si="1"/>
        <v>1</v>
      </c>
      <c r="L78" s="30" t="s">
        <v>305</v>
      </c>
      <c r="M78" s="29">
        <v>1.0</v>
      </c>
    </row>
    <row r="79" ht="15.75" customHeight="1">
      <c r="A79" s="2" t="s">
        <v>132</v>
      </c>
      <c r="B79" s="2" t="s">
        <v>24</v>
      </c>
      <c r="C79" s="3">
        <v>42839.0</v>
      </c>
      <c r="D79" s="2">
        <v>131.0</v>
      </c>
      <c r="E79" s="2">
        <v>5.2</v>
      </c>
      <c r="F79" s="2" t="s">
        <v>17</v>
      </c>
      <c r="H79" s="6" t="str">
        <f>IFERROR(__xludf.DUMMYFUNCTION("""COMPUTED_VALUE"""),"Drama/Horror")</f>
        <v>Drama/Horror</v>
      </c>
      <c r="I79" s="21">
        <f t="shared" si="1"/>
        <v>1</v>
      </c>
      <c r="L79" s="30" t="s">
        <v>308</v>
      </c>
      <c r="M79" s="29">
        <v>1.0</v>
      </c>
    </row>
    <row r="80" ht="15.75" customHeight="1">
      <c r="A80" s="2" t="s">
        <v>133</v>
      </c>
      <c r="B80" s="2" t="s">
        <v>134</v>
      </c>
      <c r="C80" s="3">
        <v>43602.0</v>
      </c>
      <c r="D80" s="2">
        <v>87.0</v>
      </c>
      <c r="E80" s="2">
        <v>5.2</v>
      </c>
      <c r="F80" s="2" t="s">
        <v>17</v>
      </c>
      <c r="H80" s="6" t="str">
        <f>IFERROR(__xludf.DUMMYFUNCTION("""COMPUTED_VALUE"""),"Family/Comedy-drama")</f>
        <v>Family/Comedy-drama</v>
      </c>
      <c r="I80" s="21">
        <f t="shared" si="1"/>
        <v>1</v>
      </c>
      <c r="L80" s="30" t="s">
        <v>310</v>
      </c>
      <c r="M80" s="29">
        <v>1.0</v>
      </c>
    </row>
    <row r="81" ht="15.75" customHeight="1">
      <c r="A81" s="2" t="s">
        <v>135</v>
      </c>
      <c r="B81" s="2" t="s">
        <v>136</v>
      </c>
      <c r="C81" s="3">
        <v>43599.0</v>
      </c>
      <c r="D81" s="2">
        <v>60.0</v>
      </c>
      <c r="E81" s="2">
        <v>5.2</v>
      </c>
      <c r="F81" s="2" t="s">
        <v>17</v>
      </c>
      <c r="H81" s="6" t="str">
        <f>IFERROR(__xludf.DUMMYFUNCTION("""COMPUTED_VALUE"""),"War")</f>
        <v>War</v>
      </c>
      <c r="I81" s="21">
        <f t="shared" si="1"/>
        <v>2</v>
      </c>
      <c r="L81" s="30" t="s">
        <v>315</v>
      </c>
      <c r="M81" s="29">
        <v>1.0</v>
      </c>
    </row>
    <row r="82" ht="15.75" customHeight="1">
      <c r="A82" s="2" t="s">
        <v>137</v>
      </c>
      <c r="B82" s="2" t="s">
        <v>7</v>
      </c>
      <c r="C82" s="3">
        <v>44232.0</v>
      </c>
      <c r="D82" s="2">
        <v>112.0</v>
      </c>
      <c r="E82" s="2">
        <v>5.2</v>
      </c>
      <c r="F82" s="2" t="s">
        <v>17</v>
      </c>
      <c r="H82" s="6" t="str">
        <f>IFERROR(__xludf.DUMMYFUNCTION("""COMPUTED_VALUE"""),"Crime thriller")</f>
        <v>Crime thriller</v>
      </c>
      <c r="I82" s="21">
        <f t="shared" si="1"/>
        <v>1</v>
      </c>
      <c r="L82" s="30" t="s">
        <v>323</v>
      </c>
      <c r="M82" s="29">
        <v>1.0</v>
      </c>
    </row>
    <row r="83" ht="15.75" customHeight="1">
      <c r="A83" s="2" t="s">
        <v>138</v>
      </c>
      <c r="B83" s="2" t="s">
        <v>139</v>
      </c>
      <c r="C83" s="3">
        <v>43721.0</v>
      </c>
      <c r="D83" s="2">
        <v>102.0</v>
      </c>
      <c r="E83" s="2">
        <v>5.2</v>
      </c>
      <c r="F83" s="2" t="s">
        <v>17</v>
      </c>
      <c r="H83" s="6" t="str">
        <f>IFERROR(__xludf.DUMMYFUNCTION("""COMPUTED_VALUE"""),"Science fiction/Action")</f>
        <v>Science fiction/Action</v>
      </c>
      <c r="I83" s="21">
        <f t="shared" si="1"/>
        <v>1</v>
      </c>
      <c r="L83" s="30" t="s">
        <v>325</v>
      </c>
      <c r="M83" s="29">
        <v>1.0</v>
      </c>
    </row>
    <row r="84" ht="15.75" customHeight="1">
      <c r="A84" s="2" t="s">
        <v>140</v>
      </c>
      <c r="B84" s="2" t="s">
        <v>33</v>
      </c>
      <c r="C84" s="3">
        <v>44162.0</v>
      </c>
      <c r="D84" s="2">
        <v>99.0</v>
      </c>
      <c r="E84" s="2">
        <v>5.2</v>
      </c>
      <c r="F84" s="2" t="s">
        <v>14</v>
      </c>
      <c r="H84" s="6" t="str">
        <f>IFERROR(__xludf.DUMMYFUNCTION("""COMPUTED_VALUE"""),"Teen comedy horror")</f>
        <v>Teen comedy horror</v>
      </c>
      <c r="I84" s="21">
        <f t="shared" si="1"/>
        <v>1</v>
      </c>
      <c r="L84" s="30" t="s">
        <v>344</v>
      </c>
      <c r="M84" s="29">
        <v>1.0</v>
      </c>
    </row>
    <row r="85" ht="15.75" customHeight="1">
      <c r="A85" s="2" t="s">
        <v>141</v>
      </c>
      <c r="B85" s="2" t="s">
        <v>24</v>
      </c>
      <c r="C85" s="3">
        <v>43217.0</v>
      </c>
      <c r="D85" s="2">
        <v>116.0</v>
      </c>
      <c r="E85" s="2">
        <v>5.2</v>
      </c>
      <c r="F85" s="2" t="s">
        <v>17</v>
      </c>
      <c r="H85" s="6" t="str">
        <f>IFERROR(__xludf.DUMMYFUNCTION("""COMPUTED_VALUE"""),"Concert Film")</f>
        <v>Concert Film</v>
      </c>
      <c r="I85" s="21">
        <f t="shared" si="1"/>
        <v>6</v>
      </c>
      <c r="L85" s="30" t="s">
        <v>346</v>
      </c>
      <c r="M85" s="29">
        <v>1.0</v>
      </c>
    </row>
    <row r="86" ht="15.75" customHeight="1">
      <c r="A86" s="2" t="s">
        <v>142</v>
      </c>
      <c r="B86" s="2" t="s">
        <v>36</v>
      </c>
      <c r="C86" s="3">
        <v>43434.0</v>
      </c>
      <c r="D86" s="2">
        <v>92.0</v>
      </c>
      <c r="E86" s="2">
        <v>5.3</v>
      </c>
      <c r="F86" s="2" t="s">
        <v>17</v>
      </c>
      <c r="H86" s="6" t="str">
        <f>IFERROR(__xludf.DUMMYFUNCTION("""COMPUTED_VALUE"""),"Musical comedy")</f>
        <v>Musical comedy</v>
      </c>
      <c r="I86" s="21">
        <f t="shared" si="1"/>
        <v>2</v>
      </c>
      <c r="L86" s="30" t="s">
        <v>364</v>
      </c>
      <c r="M86" s="29">
        <v>1.0</v>
      </c>
    </row>
    <row r="87" ht="15.75" customHeight="1">
      <c r="A87" s="2" t="s">
        <v>143</v>
      </c>
      <c r="B87" s="2" t="s">
        <v>24</v>
      </c>
      <c r="C87" s="3">
        <v>43707.0</v>
      </c>
      <c r="D87" s="2">
        <v>83.0</v>
      </c>
      <c r="E87" s="2">
        <v>5.3</v>
      </c>
      <c r="F87" s="2" t="s">
        <v>60</v>
      </c>
      <c r="H87" s="6" t="str">
        <f>IFERROR(__xludf.DUMMYFUNCTION("""COMPUTED_VALUE"""),"Animation/Musical/Adventure")</f>
        <v>Animation/Musical/Adventure</v>
      </c>
      <c r="I87" s="21">
        <f t="shared" si="1"/>
        <v>1</v>
      </c>
      <c r="L87" s="30" t="s">
        <v>370</v>
      </c>
      <c r="M87" s="29">
        <v>1.0</v>
      </c>
    </row>
    <row r="88" ht="15.75" customHeight="1">
      <c r="A88" s="2" t="s">
        <v>144</v>
      </c>
      <c r="B88" s="2" t="s">
        <v>10</v>
      </c>
      <c r="C88" s="3">
        <v>43951.0</v>
      </c>
      <c r="D88" s="2">
        <v>97.0</v>
      </c>
      <c r="E88" s="2">
        <v>5.3</v>
      </c>
      <c r="F88" s="2" t="s">
        <v>17</v>
      </c>
      <c r="H88" s="6" t="str">
        <f>IFERROR(__xludf.DUMMYFUNCTION("""COMPUTED_VALUE"""),"Animation / Musicial")</f>
        <v>Animation / Musicial</v>
      </c>
      <c r="I88" s="21">
        <f t="shared" si="1"/>
        <v>1</v>
      </c>
      <c r="L88" s="30" t="s">
        <v>372</v>
      </c>
      <c r="M88" s="29">
        <v>1.0</v>
      </c>
    </row>
    <row r="89" ht="15.75" customHeight="1">
      <c r="A89" s="2" t="s">
        <v>145</v>
      </c>
      <c r="B89" s="2" t="s">
        <v>33</v>
      </c>
      <c r="C89" s="3">
        <v>44055.0</v>
      </c>
      <c r="D89" s="2">
        <v>112.0</v>
      </c>
      <c r="E89" s="2">
        <v>5.3</v>
      </c>
      <c r="F89" s="2" t="s">
        <v>20</v>
      </c>
      <c r="H89" s="6" t="str">
        <f>IFERROR(__xludf.DUMMYFUNCTION("""COMPUTED_VALUE"""),"Animation/Comedy/Adventure")</f>
        <v>Animation/Comedy/Adventure</v>
      </c>
      <c r="I89" s="21">
        <f t="shared" si="1"/>
        <v>1</v>
      </c>
      <c r="L89" s="30" t="s">
        <v>375</v>
      </c>
      <c r="M89" s="29">
        <v>1.0</v>
      </c>
    </row>
    <row r="90" ht="15.75" customHeight="1">
      <c r="A90" s="2" t="s">
        <v>146</v>
      </c>
      <c r="B90" s="2" t="s">
        <v>10</v>
      </c>
      <c r="C90" s="3">
        <v>43979.0</v>
      </c>
      <c r="D90" s="2">
        <v>116.0</v>
      </c>
      <c r="E90" s="2">
        <v>5.3</v>
      </c>
      <c r="F90" s="2" t="s">
        <v>11</v>
      </c>
      <c r="H90" s="6" t="str">
        <f>IFERROR(__xludf.DUMMYFUNCTION("""COMPUTED_VALUE"""),"Action thriller")</f>
        <v>Action thriller</v>
      </c>
      <c r="I90" s="21">
        <f t="shared" si="1"/>
        <v>1</v>
      </c>
      <c r="L90" s="30" t="s">
        <v>387</v>
      </c>
      <c r="M90" s="29">
        <v>1.0</v>
      </c>
    </row>
    <row r="91" ht="15.75" customHeight="1">
      <c r="A91" s="2" t="s">
        <v>147</v>
      </c>
      <c r="B91" s="2" t="s">
        <v>10</v>
      </c>
      <c r="C91" s="3">
        <v>43350.0</v>
      </c>
      <c r="D91" s="2">
        <v>102.0</v>
      </c>
      <c r="E91" s="2">
        <v>5.3</v>
      </c>
      <c r="F91" s="2" t="s">
        <v>60</v>
      </c>
      <c r="H91" s="6" t="str">
        <f>IFERROR(__xludf.DUMMYFUNCTION("""COMPUTED_VALUE"""),"Anime/Science fiction")</f>
        <v>Anime/Science fiction</v>
      </c>
      <c r="I91" s="21">
        <f t="shared" si="1"/>
        <v>2</v>
      </c>
      <c r="L91" s="30" t="s">
        <v>389</v>
      </c>
      <c r="M91" s="29">
        <v>1.0</v>
      </c>
    </row>
    <row r="92" ht="15.75" customHeight="1">
      <c r="A92" s="2" t="s">
        <v>148</v>
      </c>
      <c r="B92" s="2" t="s">
        <v>65</v>
      </c>
      <c r="C92" s="3">
        <v>44315.0</v>
      </c>
      <c r="D92" s="2">
        <v>121.0</v>
      </c>
      <c r="E92" s="2">
        <v>5.3</v>
      </c>
      <c r="F92" s="2" t="s">
        <v>17</v>
      </c>
      <c r="H92" s="6" t="str">
        <f>IFERROR(__xludf.DUMMYFUNCTION("""COMPUTED_VALUE"""),"Animation / Short")</f>
        <v>Animation / Short</v>
      </c>
      <c r="I92" s="21">
        <f t="shared" si="1"/>
        <v>4</v>
      </c>
      <c r="L92" s="30" t="s">
        <v>391</v>
      </c>
      <c r="M92" s="29">
        <v>1.0</v>
      </c>
    </row>
    <row r="93" ht="15.75" customHeight="1">
      <c r="A93" s="2" t="s">
        <v>149</v>
      </c>
      <c r="B93" s="2" t="s">
        <v>36</v>
      </c>
      <c r="C93" s="3">
        <v>43275.0</v>
      </c>
      <c r="D93" s="2">
        <v>95.0</v>
      </c>
      <c r="E93" s="2">
        <v>5.3</v>
      </c>
      <c r="F93" s="2" t="s">
        <v>60</v>
      </c>
      <c r="H93" s="6" t="str">
        <f>IFERROR(__xludf.DUMMYFUNCTION("""COMPUTED_VALUE"""),"War drama")</f>
        <v>War drama</v>
      </c>
      <c r="I93" s="21">
        <f t="shared" si="1"/>
        <v>2</v>
      </c>
      <c r="L93" s="30" t="s">
        <v>418</v>
      </c>
      <c r="M93" s="29">
        <v>1.0</v>
      </c>
    </row>
    <row r="94" ht="15.75" customHeight="1">
      <c r="A94" s="2" t="s">
        <v>150</v>
      </c>
      <c r="B94" s="2" t="s">
        <v>33</v>
      </c>
      <c r="C94" s="3">
        <v>43567.0</v>
      </c>
      <c r="D94" s="2">
        <v>93.0</v>
      </c>
      <c r="E94" s="2">
        <v>5.3</v>
      </c>
      <c r="F94" s="2" t="s">
        <v>11</v>
      </c>
      <c r="H94" s="6" t="str">
        <f>IFERROR(__xludf.DUMMYFUNCTION("""COMPUTED_VALUE"""),"Family/Christmas musical")</f>
        <v>Family/Christmas musical</v>
      </c>
      <c r="I94" s="21">
        <f t="shared" si="1"/>
        <v>1</v>
      </c>
      <c r="L94" s="30" t="s">
        <v>422</v>
      </c>
      <c r="M94" s="29">
        <v>1.0</v>
      </c>
    </row>
    <row r="95" ht="15.75" customHeight="1">
      <c r="A95" s="2" t="s">
        <v>151</v>
      </c>
      <c r="B95" s="2" t="s">
        <v>33</v>
      </c>
      <c r="C95" s="3">
        <v>42608.0</v>
      </c>
      <c r="D95" s="2">
        <v>92.0</v>
      </c>
      <c r="E95" s="2">
        <v>5.3</v>
      </c>
      <c r="F95" s="2" t="s">
        <v>17</v>
      </c>
      <c r="H95" s="6" t="str">
        <f>IFERROR(__xludf.DUMMYFUNCTION("""COMPUTED_VALUE"""),"Science fiction thriller")</f>
        <v>Science fiction thriller</v>
      </c>
      <c r="I95" s="21">
        <f t="shared" si="1"/>
        <v>1</v>
      </c>
      <c r="L95" s="30" t="s">
        <v>428</v>
      </c>
      <c r="M95" s="29">
        <v>1.0</v>
      </c>
    </row>
    <row r="96" ht="15.75" customHeight="1">
      <c r="A96" s="2" t="s">
        <v>152</v>
      </c>
      <c r="B96" s="2" t="s">
        <v>153</v>
      </c>
      <c r="C96" s="3">
        <v>44119.0</v>
      </c>
      <c r="D96" s="2">
        <v>98.0</v>
      </c>
      <c r="E96" s="2">
        <v>5.4</v>
      </c>
      <c r="F96" s="2" t="s">
        <v>17</v>
      </c>
      <c r="H96" s="6" t="str">
        <f>IFERROR(__xludf.DUMMYFUNCTION("""COMPUTED_VALUE"""),"Drama / Short")</f>
        <v>Drama / Short</v>
      </c>
      <c r="I96" s="21">
        <f t="shared" si="1"/>
        <v>1</v>
      </c>
      <c r="L96" s="30" t="s">
        <v>434</v>
      </c>
      <c r="M96" s="29">
        <v>1.0</v>
      </c>
    </row>
    <row r="97" ht="15.75" customHeight="1">
      <c r="A97" s="2" t="s">
        <v>154</v>
      </c>
      <c r="B97" s="2" t="s">
        <v>36</v>
      </c>
      <c r="C97" s="3">
        <v>43804.0</v>
      </c>
      <c r="D97" s="2">
        <v>85.0</v>
      </c>
      <c r="E97" s="2">
        <v>5.4</v>
      </c>
      <c r="F97" s="2" t="s">
        <v>17</v>
      </c>
      <c r="H97" s="6" t="str">
        <f>IFERROR(__xludf.DUMMYFUNCTION("""COMPUTED_VALUE"""),"Hidden-camera prank comedy")</f>
        <v>Hidden-camera prank comedy</v>
      </c>
      <c r="I97" s="21">
        <f t="shared" si="1"/>
        <v>1</v>
      </c>
      <c r="L97" s="30" t="s">
        <v>453</v>
      </c>
      <c r="M97" s="29">
        <v>1.0</v>
      </c>
    </row>
    <row r="98" ht="15.75" customHeight="1">
      <c r="A98" s="2" t="s">
        <v>155</v>
      </c>
      <c r="B98" s="2" t="s">
        <v>24</v>
      </c>
      <c r="C98" s="3">
        <v>43588.0</v>
      </c>
      <c r="D98" s="2">
        <v>78.0</v>
      </c>
      <c r="E98" s="2">
        <v>5.4</v>
      </c>
      <c r="F98" s="2" t="s">
        <v>11</v>
      </c>
      <c r="H98" s="6" t="str">
        <f>IFERROR(__xludf.DUMMYFUNCTION("""COMPUTED_VALUE"""),"Spy thriller")</f>
        <v>Spy thriller</v>
      </c>
      <c r="I98" s="21">
        <f t="shared" si="1"/>
        <v>2</v>
      </c>
      <c r="L98" s="30" t="s">
        <v>462</v>
      </c>
      <c r="M98" s="29">
        <v>1.0</v>
      </c>
    </row>
    <row r="99" ht="15.75" customHeight="1">
      <c r="A99" s="2" t="s">
        <v>156</v>
      </c>
      <c r="B99" s="2" t="s">
        <v>33</v>
      </c>
      <c r="C99" s="3">
        <v>44092.0</v>
      </c>
      <c r="D99" s="2">
        <v>120.0</v>
      </c>
      <c r="E99" s="2">
        <v>5.4</v>
      </c>
      <c r="F99" s="2" t="s">
        <v>20</v>
      </c>
      <c r="H99" s="6" t="str">
        <f>IFERROR(__xludf.DUMMYFUNCTION("""COMPUTED_VALUE"""),"Anime/Fantasy")</f>
        <v>Anime/Fantasy</v>
      </c>
      <c r="I99" s="21">
        <f t="shared" si="1"/>
        <v>1</v>
      </c>
      <c r="L99" s="30" t="s">
        <v>469</v>
      </c>
      <c r="M99" s="29">
        <v>1.0</v>
      </c>
    </row>
    <row r="100" ht="15.75" customHeight="1">
      <c r="A100" s="2" t="s">
        <v>157</v>
      </c>
      <c r="B100" s="2" t="s">
        <v>158</v>
      </c>
      <c r="C100" s="3">
        <v>44076.0</v>
      </c>
      <c r="D100" s="2">
        <v>92.0</v>
      </c>
      <c r="E100" s="2">
        <v>5.4</v>
      </c>
      <c r="F100" s="2" t="s">
        <v>83</v>
      </c>
      <c r="H100" s="6" t="str">
        <f>IFERROR(__xludf.DUMMYFUNCTION("""COMPUTED_VALUE"""),"Animated musical comedy")</f>
        <v>Animated musical comedy</v>
      </c>
      <c r="I100" s="21">
        <f t="shared" si="1"/>
        <v>1</v>
      </c>
      <c r="L100" s="30" t="s">
        <v>471</v>
      </c>
      <c r="M100" s="29">
        <v>1.0</v>
      </c>
    </row>
    <row r="101" ht="15.75" customHeight="1">
      <c r="A101" s="2" t="s">
        <v>159</v>
      </c>
      <c r="B101" s="2" t="s">
        <v>160</v>
      </c>
      <c r="C101" s="3">
        <v>43182.0</v>
      </c>
      <c r="D101" s="2">
        <v>101.0</v>
      </c>
      <c r="E101" s="2">
        <v>5.4</v>
      </c>
      <c r="F101" s="2" t="s">
        <v>17</v>
      </c>
      <c r="H101" s="6" t="str">
        <f>IFERROR(__xludf.DUMMYFUNCTION("""COMPUTED_VALUE"""),"Variety Show")</f>
        <v>Variety Show</v>
      </c>
      <c r="I101" s="21">
        <f t="shared" si="1"/>
        <v>4</v>
      </c>
      <c r="L101" s="30" t="s">
        <v>491</v>
      </c>
      <c r="M101" s="29">
        <v>1.0</v>
      </c>
    </row>
    <row r="102" ht="15.75" customHeight="1">
      <c r="A102" s="2" t="s">
        <v>161</v>
      </c>
      <c r="B102" s="2" t="s">
        <v>10</v>
      </c>
      <c r="C102" s="3">
        <v>43896.0</v>
      </c>
      <c r="D102" s="2">
        <v>119.0</v>
      </c>
      <c r="E102" s="2">
        <v>5.4</v>
      </c>
      <c r="F102" s="2" t="s">
        <v>20</v>
      </c>
      <c r="H102" s="6" t="str">
        <f>IFERROR(__xludf.DUMMYFUNCTION("""COMPUTED_VALUE"""),"Superhero/Action")</f>
        <v>Superhero/Action</v>
      </c>
      <c r="I102" s="21">
        <f t="shared" si="1"/>
        <v>1</v>
      </c>
      <c r="L102" s="30" t="s">
        <v>494</v>
      </c>
      <c r="M102" s="29">
        <v>1.0</v>
      </c>
    </row>
    <row r="103" ht="15.75" customHeight="1">
      <c r="A103" s="2" t="s">
        <v>162</v>
      </c>
      <c r="B103" s="2" t="s">
        <v>65</v>
      </c>
      <c r="C103" s="3">
        <v>43742.0</v>
      </c>
      <c r="D103" s="2">
        <v>101.0</v>
      </c>
      <c r="E103" s="2">
        <v>5.4</v>
      </c>
      <c r="F103" s="2" t="s">
        <v>17</v>
      </c>
      <c r="H103" s="6" t="str">
        <f>IFERROR(__xludf.DUMMYFUNCTION("""COMPUTED_VALUE"""),"Biographical/Comedy")</f>
        <v>Biographical/Comedy</v>
      </c>
      <c r="I103" s="21">
        <f t="shared" si="1"/>
        <v>1</v>
      </c>
      <c r="L103" s="30" t="s">
        <v>517</v>
      </c>
      <c r="M103" s="29">
        <v>1.0</v>
      </c>
    </row>
    <row r="104" ht="15.75" customHeight="1">
      <c r="A104" s="2" t="s">
        <v>163</v>
      </c>
      <c r="B104" s="2" t="s">
        <v>33</v>
      </c>
      <c r="C104" s="3">
        <v>44288.0</v>
      </c>
      <c r="D104" s="2">
        <v>112.0</v>
      </c>
      <c r="E104" s="2">
        <v>5.4</v>
      </c>
      <c r="F104" s="2" t="s">
        <v>60</v>
      </c>
      <c r="H104" s="6" t="str">
        <f>IFERROR(__xludf.DUMMYFUNCTION("""COMPUTED_VALUE"""),"Historical-epic")</f>
        <v>Historical-epic</v>
      </c>
      <c r="I104" s="21">
        <f t="shared" si="1"/>
        <v>1</v>
      </c>
      <c r="L104" s="30" t="s">
        <v>522</v>
      </c>
      <c r="M104" s="29">
        <v>1.0</v>
      </c>
    </row>
    <row r="105" ht="15.75" customHeight="1">
      <c r="A105" s="2" t="s">
        <v>164</v>
      </c>
      <c r="B105" s="2" t="s">
        <v>24</v>
      </c>
      <c r="C105" s="3">
        <v>42958.0</v>
      </c>
      <c r="D105" s="2">
        <v>96.0</v>
      </c>
      <c r="E105" s="2">
        <v>5.4</v>
      </c>
      <c r="F105" s="2" t="s">
        <v>17</v>
      </c>
      <c r="H105" s="6" t="str">
        <f>IFERROR(__xludf.DUMMYFUNCTION("""COMPUTED_VALUE"""),"Animation / Comedy")</f>
        <v>Animation / Comedy</v>
      </c>
      <c r="I105" s="21">
        <f t="shared" si="1"/>
        <v>1</v>
      </c>
      <c r="L105" s="30" t="s">
        <v>556</v>
      </c>
      <c r="M105" s="29">
        <v>1.0</v>
      </c>
    </row>
    <row r="106" ht="15.75" customHeight="1">
      <c r="A106" s="2" t="s">
        <v>165</v>
      </c>
      <c r="B106" s="2" t="s">
        <v>166</v>
      </c>
      <c r="C106" s="3">
        <v>44211.0</v>
      </c>
      <c r="D106" s="2">
        <v>114.0</v>
      </c>
      <c r="E106" s="2">
        <v>5.4</v>
      </c>
      <c r="F106" s="2" t="s">
        <v>17</v>
      </c>
      <c r="H106" s="6" t="str">
        <f>IFERROR(__xludf.DUMMYFUNCTION("""COMPUTED_VALUE"""),"Christmas/Fantasy/Adventure/Comedy")</f>
        <v>Christmas/Fantasy/Adventure/Comedy</v>
      </c>
      <c r="I106" s="21">
        <f t="shared" si="1"/>
        <v>1</v>
      </c>
      <c r="L106" s="30" t="s">
        <v>581</v>
      </c>
      <c r="M106" s="29">
        <v>1.0</v>
      </c>
    </row>
    <row r="107" ht="15.75" customHeight="1">
      <c r="A107" s="2" t="s">
        <v>167</v>
      </c>
      <c r="B107" s="2" t="s">
        <v>36</v>
      </c>
      <c r="C107" s="3">
        <v>44154.0</v>
      </c>
      <c r="D107" s="2">
        <v>97.0</v>
      </c>
      <c r="E107" s="2">
        <v>5.4</v>
      </c>
      <c r="F107" s="2" t="s">
        <v>17</v>
      </c>
      <c r="H107" s="6" t="str">
        <f>IFERROR(__xludf.DUMMYFUNCTION("""COMPUTED_VALUE"""),"Mentalism special")</f>
        <v>Mentalism special</v>
      </c>
      <c r="I107" s="21">
        <f t="shared" si="1"/>
        <v>1</v>
      </c>
      <c r="L107" s="30" t="s">
        <v>584</v>
      </c>
      <c r="M107" s="29">
        <v>1.0</v>
      </c>
    </row>
    <row r="108" ht="15.75" customHeight="1">
      <c r="A108" s="2" t="s">
        <v>168</v>
      </c>
      <c r="B108" s="2" t="s">
        <v>169</v>
      </c>
      <c r="C108" s="3">
        <v>44013.0</v>
      </c>
      <c r="D108" s="2">
        <v>101.0</v>
      </c>
      <c r="E108" s="2">
        <v>5.4</v>
      </c>
      <c r="F108" s="2" t="s">
        <v>14</v>
      </c>
      <c r="H108" s="6" t="str">
        <f>IFERROR(__xludf.DUMMYFUNCTION("""COMPUTED_VALUE"""),"Drama-Comedy")</f>
        <v>Drama-Comedy</v>
      </c>
      <c r="I108" s="21">
        <f t="shared" si="1"/>
        <v>1</v>
      </c>
      <c r="L108" s="30" t="s">
        <v>594</v>
      </c>
      <c r="M108" s="29">
        <v>1.0</v>
      </c>
    </row>
    <row r="109" ht="15.75" customHeight="1">
      <c r="A109" s="2" t="s">
        <v>170</v>
      </c>
      <c r="B109" s="2" t="s">
        <v>171</v>
      </c>
      <c r="C109" s="3">
        <v>42342.0</v>
      </c>
      <c r="D109" s="2">
        <v>56.0</v>
      </c>
      <c r="E109" s="2">
        <v>5.5</v>
      </c>
      <c r="F109" s="2" t="s">
        <v>17</v>
      </c>
      <c r="H109" s="6" t="str">
        <f>IFERROR(__xludf.DUMMYFUNCTION("""COMPUTED_VALUE"""),"Coming-of-age comedy-drama")</f>
        <v>Coming-of-age comedy-drama</v>
      </c>
      <c r="I109" s="21">
        <f t="shared" si="1"/>
        <v>1</v>
      </c>
      <c r="L109" s="30" t="s">
        <v>628</v>
      </c>
      <c r="M109" s="29">
        <v>1.0</v>
      </c>
    </row>
    <row r="110" ht="15.75" customHeight="1">
      <c r="A110" s="2" t="s">
        <v>172</v>
      </c>
      <c r="B110" s="2" t="s">
        <v>173</v>
      </c>
      <c r="C110" s="3">
        <v>43399.0</v>
      </c>
      <c r="D110" s="2">
        <v>100.0</v>
      </c>
      <c r="E110" s="2">
        <v>5.5</v>
      </c>
      <c r="F110" s="2" t="s">
        <v>17</v>
      </c>
      <c r="H110" s="6" t="str">
        <f>IFERROR(__xludf.DUMMYFUNCTION("""COMPUTED_VALUE"""),"Historical drama")</f>
        <v>Historical drama</v>
      </c>
      <c r="I110" s="21">
        <f t="shared" si="1"/>
        <v>1</v>
      </c>
      <c r="L110" s="30" t="s">
        <v>631</v>
      </c>
      <c r="M110" s="29">
        <v>1.0</v>
      </c>
    </row>
    <row r="111" ht="15.75" customHeight="1">
      <c r="A111" s="2" t="s">
        <v>174</v>
      </c>
      <c r="B111" s="2" t="s">
        <v>10</v>
      </c>
      <c r="C111" s="3">
        <v>43800.0</v>
      </c>
      <c r="D111" s="2">
        <v>94.0</v>
      </c>
      <c r="E111" s="2">
        <v>5.5</v>
      </c>
      <c r="F111" s="2" t="s">
        <v>74</v>
      </c>
      <c r="H111" s="6" t="str">
        <f>IFERROR(__xludf.DUMMYFUNCTION("""COMPUTED_VALUE"""),"Making-of")</f>
        <v>Making-of</v>
      </c>
      <c r="I111" s="21">
        <f t="shared" si="1"/>
        <v>2</v>
      </c>
      <c r="L111" s="30" t="s">
        <v>639</v>
      </c>
      <c r="M111" s="29">
        <v>1.0</v>
      </c>
    </row>
    <row r="112" ht="15.75" customHeight="1">
      <c r="A112" s="2" t="s">
        <v>175</v>
      </c>
      <c r="B112" s="2" t="s">
        <v>24</v>
      </c>
      <c r="C112" s="3">
        <v>44314.0</v>
      </c>
      <c r="D112" s="2">
        <v>94.0</v>
      </c>
      <c r="E112" s="2">
        <v>5.5</v>
      </c>
      <c r="F112" s="2" t="s">
        <v>69</v>
      </c>
      <c r="H112" s="6" t="str">
        <f>IFERROR(__xludf.DUMMYFUNCTION("""COMPUTED_VALUE"""),"Action-adventure")</f>
        <v>Action-adventure</v>
      </c>
      <c r="I112" s="21">
        <f t="shared" si="1"/>
        <v>1</v>
      </c>
      <c r="L112" s="30" t="s">
        <v>654</v>
      </c>
      <c r="M112" s="29">
        <v>1.0</v>
      </c>
    </row>
    <row r="113" ht="15.75" customHeight="1">
      <c r="A113" s="2" t="s">
        <v>176</v>
      </c>
      <c r="B113" s="2" t="s">
        <v>7</v>
      </c>
      <c r="C113" s="7">
        <v>43754.0</v>
      </c>
      <c r="D113" s="2">
        <v>21.0</v>
      </c>
      <c r="E113" s="2">
        <v>5.5</v>
      </c>
      <c r="F113" s="2" t="s">
        <v>17</v>
      </c>
      <c r="H113" s="6" t="str">
        <f>IFERROR(__xludf.DUMMYFUNCTION("""COMPUTED_VALUE"""),"Animation / Science Fiction")</f>
        <v>Animation / Science Fiction</v>
      </c>
      <c r="I113" s="21">
        <f t="shared" si="1"/>
        <v>1</v>
      </c>
      <c r="L113" s="30" t="s">
        <v>688</v>
      </c>
      <c r="M113" s="29">
        <v>1.0</v>
      </c>
    </row>
    <row r="114" ht="15.75" customHeight="1">
      <c r="A114" s="2" t="s">
        <v>177</v>
      </c>
      <c r="B114" s="2" t="s">
        <v>24</v>
      </c>
      <c r="C114" s="3">
        <v>43784.0</v>
      </c>
      <c r="D114" s="2">
        <v>104.0</v>
      </c>
      <c r="E114" s="2">
        <v>5.5</v>
      </c>
      <c r="F114" s="2" t="s">
        <v>20</v>
      </c>
      <c r="H114" s="6" t="str">
        <f>IFERROR(__xludf.DUMMYFUNCTION("""COMPUTED_VALUE"""),"Anthology/Dark comedy")</f>
        <v>Anthology/Dark comedy</v>
      </c>
      <c r="I114" s="21">
        <f t="shared" si="1"/>
        <v>1</v>
      </c>
      <c r="L114" s="30" t="s">
        <v>695</v>
      </c>
      <c r="M114" s="29">
        <v>1.0</v>
      </c>
    </row>
    <row r="115" ht="15.75" customHeight="1">
      <c r="A115" s="2" t="s">
        <v>178</v>
      </c>
      <c r="B115" s="2" t="s">
        <v>136</v>
      </c>
      <c r="C115" s="3">
        <v>43504.0</v>
      </c>
      <c r="D115" s="2">
        <v>63.0</v>
      </c>
      <c r="E115" s="2">
        <v>5.5</v>
      </c>
      <c r="F115" s="2" t="s">
        <v>17</v>
      </c>
      <c r="H115" s="6" t="str">
        <f>IFERROR(__xludf.DUMMYFUNCTION("""COMPUTED_VALUE"""),"Musical / Short")</f>
        <v>Musical / Short</v>
      </c>
      <c r="I115" s="21">
        <f t="shared" si="1"/>
        <v>1</v>
      </c>
      <c r="L115" s="30" t="s">
        <v>705</v>
      </c>
      <c r="M115" s="29">
        <v>1.0</v>
      </c>
    </row>
    <row r="116" ht="15.75" customHeight="1">
      <c r="A116" s="2" t="s">
        <v>179</v>
      </c>
      <c r="B116" s="2" t="s">
        <v>36</v>
      </c>
      <c r="C116" s="3">
        <v>43931.0</v>
      </c>
      <c r="D116" s="2">
        <v>100.0</v>
      </c>
      <c r="E116" s="2">
        <v>5.5</v>
      </c>
      <c r="F116" s="2" t="s">
        <v>17</v>
      </c>
      <c r="H116" s="6" t="str">
        <f>IFERROR(__xludf.DUMMYFUNCTION("""COMPUTED_VALUE"""),"Animation/Christmas/Comedy/Adventure")</f>
        <v>Animation/Christmas/Comedy/Adventure</v>
      </c>
      <c r="I116" s="21">
        <f t="shared" si="1"/>
        <v>1</v>
      </c>
      <c r="L116" s="30" t="s">
        <v>728</v>
      </c>
      <c r="M116" s="29">
        <v>1.0</v>
      </c>
    </row>
    <row r="117" ht="15.75" customHeight="1">
      <c r="A117" s="2" t="s">
        <v>180</v>
      </c>
      <c r="B117" s="2" t="s">
        <v>181</v>
      </c>
      <c r="C117" s="3">
        <v>43154.0</v>
      </c>
      <c r="D117" s="2">
        <v>126.0</v>
      </c>
      <c r="E117" s="2">
        <v>5.5</v>
      </c>
      <c r="F117" s="2" t="s">
        <v>17</v>
      </c>
      <c r="H117" s="6"/>
    </row>
    <row r="118" ht="15.75" customHeight="1">
      <c r="A118" s="2" t="s">
        <v>182</v>
      </c>
      <c r="B118" s="2" t="s">
        <v>183</v>
      </c>
      <c r="C118" s="3">
        <v>44106.0</v>
      </c>
      <c r="D118" s="2">
        <v>106.0</v>
      </c>
      <c r="E118" s="2">
        <v>5.5</v>
      </c>
      <c r="F118" s="2" t="s">
        <v>17</v>
      </c>
      <c r="H118" s="6"/>
    </row>
    <row r="119" ht="15.75" customHeight="1">
      <c r="A119" s="2" t="s">
        <v>184</v>
      </c>
      <c r="B119" s="2" t="s">
        <v>10</v>
      </c>
      <c r="C119" s="3">
        <v>44238.0</v>
      </c>
      <c r="D119" s="2">
        <v>86.0</v>
      </c>
      <c r="E119" s="2">
        <v>5.5</v>
      </c>
      <c r="F119" s="2" t="s">
        <v>185</v>
      </c>
      <c r="H119" s="6"/>
    </row>
    <row r="120" ht="15.75" customHeight="1">
      <c r="A120" s="2" t="s">
        <v>186</v>
      </c>
      <c r="B120" s="2" t="s">
        <v>187</v>
      </c>
      <c r="C120" s="3">
        <v>44301.0</v>
      </c>
      <c r="D120" s="2">
        <v>142.0</v>
      </c>
      <c r="E120" s="2">
        <v>5.5</v>
      </c>
      <c r="F120" s="2" t="s">
        <v>188</v>
      </c>
      <c r="H120" s="6"/>
    </row>
    <row r="121" ht="15.75" customHeight="1">
      <c r="A121" s="2" t="s">
        <v>189</v>
      </c>
      <c r="B121" s="2" t="s">
        <v>24</v>
      </c>
      <c r="C121" s="3">
        <v>43119.0</v>
      </c>
      <c r="D121" s="2">
        <v>108.0</v>
      </c>
      <c r="E121" s="2">
        <v>5.5</v>
      </c>
      <c r="F121" s="2" t="s">
        <v>17</v>
      </c>
      <c r="H121" s="6"/>
    </row>
    <row r="122" ht="15.75" customHeight="1">
      <c r="A122" s="2" t="s">
        <v>190</v>
      </c>
      <c r="B122" s="2" t="s">
        <v>134</v>
      </c>
      <c r="C122" s="3">
        <v>43135.0</v>
      </c>
      <c r="D122" s="2">
        <v>102.0</v>
      </c>
      <c r="E122" s="2">
        <v>5.5</v>
      </c>
      <c r="F122" s="2" t="s">
        <v>17</v>
      </c>
      <c r="H122" s="6"/>
    </row>
    <row r="123" ht="15.75" customHeight="1">
      <c r="A123" s="2" t="s">
        <v>191</v>
      </c>
      <c r="B123" s="2" t="s">
        <v>36</v>
      </c>
      <c r="C123" s="3">
        <v>43790.0</v>
      </c>
      <c r="D123" s="2">
        <v>92.0</v>
      </c>
      <c r="E123" s="2">
        <v>5.5</v>
      </c>
      <c r="F123" s="2" t="s">
        <v>17</v>
      </c>
      <c r="H123" s="6"/>
    </row>
    <row r="124" ht="15.75" customHeight="1">
      <c r="A124" s="2" t="s">
        <v>192</v>
      </c>
      <c r="B124" s="2" t="s">
        <v>193</v>
      </c>
      <c r="C124" s="3">
        <v>43287.0</v>
      </c>
      <c r="D124" s="2">
        <v>83.0</v>
      </c>
      <c r="E124" s="2">
        <v>5.5</v>
      </c>
      <c r="F124" s="2" t="s">
        <v>17</v>
      </c>
      <c r="H124" s="6"/>
    </row>
    <row r="125" ht="15.75" customHeight="1">
      <c r="A125" s="2" t="s">
        <v>194</v>
      </c>
      <c r="B125" s="2" t="s">
        <v>195</v>
      </c>
      <c r="C125" s="3">
        <v>43322.0</v>
      </c>
      <c r="D125" s="2">
        <v>94.0</v>
      </c>
      <c r="E125" s="2">
        <v>5.5</v>
      </c>
      <c r="F125" s="2" t="s">
        <v>17</v>
      </c>
      <c r="H125" s="6"/>
    </row>
    <row r="126" ht="15.75" customHeight="1">
      <c r="A126" s="2" t="s">
        <v>196</v>
      </c>
      <c r="B126" s="2" t="s">
        <v>24</v>
      </c>
      <c r="C126" s="3">
        <v>43560.0</v>
      </c>
      <c r="D126" s="2">
        <v>92.0</v>
      </c>
      <c r="E126" s="2">
        <v>5.5</v>
      </c>
      <c r="F126" s="2" t="s">
        <v>17</v>
      </c>
      <c r="H126" s="6"/>
    </row>
    <row r="127" ht="15.75" customHeight="1">
      <c r="A127" s="2" t="s">
        <v>197</v>
      </c>
      <c r="B127" s="2" t="s">
        <v>24</v>
      </c>
      <c r="C127" s="3">
        <v>43595.0</v>
      </c>
      <c r="D127" s="2">
        <v>103.0</v>
      </c>
      <c r="E127" s="2">
        <v>5.5</v>
      </c>
      <c r="F127" s="2" t="s">
        <v>17</v>
      </c>
      <c r="H127" s="6"/>
    </row>
    <row r="128" ht="15.75" customHeight="1">
      <c r="A128" s="2" t="s">
        <v>198</v>
      </c>
      <c r="B128" s="2" t="s">
        <v>195</v>
      </c>
      <c r="C128" s="3">
        <v>43020.0</v>
      </c>
      <c r="D128" s="2">
        <v>89.0</v>
      </c>
      <c r="E128" s="2">
        <v>5.6</v>
      </c>
      <c r="F128" s="2" t="s">
        <v>199</v>
      </c>
      <c r="H128" s="6"/>
    </row>
    <row r="129" ht="15.75" customHeight="1">
      <c r="A129" s="2" t="s">
        <v>200</v>
      </c>
      <c r="B129" s="2" t="s">
        <v>24</v>
      </c>
      <c r="C129" s="3">
        <v>42558.0</v>
      </c>
      <c r="D129" s="2">
        <v>95.0</v>
      </c>
      <c r="E129" s="2">
        <v>5.6</v>
      </c>
      <c r="F129" s="2" t="s">
        <v>17</v>
      </c>
      <c r="H129" s="6"/>
    </row>
    <row r="130" ht="15.75" customHeight="1">
      <c r="A130" s="2" t="s">
        <v>201</v>
      </c>
      <c r="B130" s="2" t="s">
        <v>139</v>
      </c>
      <c r="C130" s="3">
        <v>44211.0</v>
      </c>
      <c r="D130" s="2">
        <v>103.0</v>
      </c>
      <c r="E130" s="2">
        <v>5.6</v>
      </c>
      <c r="F130" s="2" t="s">
        <v>69</v>
      </c>
      <c r="H130" s="6"/>
    </row>
    <row r="131" ht="15.75" customHeight="1">
      <c r="A131" s="2" t="s">
        <v>202</v>
      </c>
      <c r="B131" s="2" t="s">
        <v>36</v>
      </c>
      <c r="C131" s="3">
        <v>43706.0</v>
      </c>
      <c r="D131" s="2">
        <v>97.0</v>
      </c>
      <c r="E131" s="2">
        <v>5.6</v>
      </c>
      <c r="F131" s="2" t="s">
        <v>17</v>
      </c>
      <c r="H131" s="6"/>
    </row>
    <row r="132" ht="15.75" customHeight="1">
      <c r="A132" s="2" t="s">
        <v>203</v>
      </c>
      <c r="B132" s="2" t="s">
        <v>10</v>
      </c>
      <c r="C132" s="3">
        <v>43371.0</v>
      </c>
      <c r="D132" s="2">
        <v>125.0</v>
      </c>
      <c r="E132" s="2">
        <v>5.6</v>
      </c>
      <c r="F132" s="2" t="s">
        <v>17</v>
      </c>
      <c r="H132" s="6"/>
    </row>
    <row r="133" ht="15.75" customHeight="1">
      <c r="A133" s="2" t="s">
        <v>204</v>
      </c>
      <c r="B133" s="2" t="s">
        <v>36</v>
      </c>
      <c r="C133" s="3">
        <v>44077.0</v>
      </c>
      <c r="D133" s="2">
        <v>91.0</v>
      </c>
      <c r="E133" s="2">
        <v>5.6</v>
      </c>
      <c r="F133" s="2" t="s">
        <v>17</v>
      </c>
      <c r="H133" s="6"/>
    </row>
    <row r="134" ht="15.75" customHeight="1">
      <c r="A134" s="2" t="s">
        <v>205</v>
      </c>
      <c r="B134" s="2" t="s">
        <v>206</v>
      </c>
      <c r="C134" s="3">
        <v>44001.0</v>
      </c>
      <c r="D134" s="2">
        <v>90.0</v>
      </c>
      <c r="E134" s="2">
        <v>5.6</v>
      </c>
      <c r="F134" s="2" t="s">
        <v>25</v>
      </c>
      <c r="H134" s="6"/>
    </row>
    <row r="135" ht="15.75" customHeight="1">
      <c r="A135" s="2" t="s">
        <v>207</v>
      </c>
      <c r="B135" s="2" t="s">
        <v>136</v>
      </c>
      <c r="C135" s="3">
        <v>44131.0</v>
      </c>
      <c r="D135" s="2">
        <v>49.0</v>
      </c>
      <c r="E135" s="2">
        <v>5.6</v>
      </c>
      <c r="F135" s="2" t="s">
        <v>17</v>
      </c>
      <c r="H135" s="6"/>
    </row>
    <row r="136" ht="15.75" customHeight="1">
      <c r="A136" s="2" t="s">
        <v>208</v>
      </c>
      <c r="B136" s="2" t="s">
        <v>139</v>
      </c>
      <c r="C136" s="3">
        <v>43476.0</v>
      </c>
      <c r="D136" s="2">
        <v>98.0</v>
      </c>
      <c r="E136" s="2">
        <v>5.6</v>
      </c>
      <c r="F136" s="2" t="s">
        <v>17</v>
      </c>
      <c r="H136" s="6"/>
    </row>
    <row r="137" ht="15.75" customHeight="1">
      <c r="A137" s="2" t="s">
        <v>209</v>
      </c>
      <c r="B137" s="2" t="s">
        <v>112</v>
      </c>
      <c r="C137" s="3">
        <v>44232.0</v>
      </c>
      <c r="D137" s="2">
        <v>107.0</v>
      </c>
      <c r="E137" s="2">
        <v>5.6</v>
      </c>
      <c r="F137" s="2" t="s">
        <v>14</v>
      </c>
      <c r="H137" s="6"/>
    </row>
    <row r="138" ht="15.75" customHeight="1">
      <c r="A138" s="2" t="s">
        <v>210</v>
      </c>
      <c r="B138" s="2" t="s">
        <v>134</v>
      </c>
      <c r="C138" s="3">
        <v>44188.0</v>
      </c>
      <c r="D138" s="2">
        <v>118.0</v>
      </c>
      <c r="E138" s="2">
        <v>5.6</v>
      </c>
      <c r="F138" s="2" t="s">
        <v>17</v>
      </c>
      <c r="H138" s="6"/>
    </row>
    <row r="139" ht="15.75" customHeight="1">
      <c r="A139" s="2" t="s">
        <v>211</v>
      </c>
      <c r="B139" s="2" t="s">
        <v>10</v>
      </c>
      <c r="C139" s="3">
        <v>44090.0</v>
      </c>
      <c r="D139" s="2">
        <v>94.0</v>
      </c>
      <c r="E139" s="2">
        <v>5.6</v>
      </c>
      <c r="F139" s="2" t="s">
        <v>11</v>
      </c>
      <c r="H139" s="6"/>
    </row>
    <row r="140" ht="15.75" customHeight="1">
      <c r="A140" s="2" t="s">
        <v>212</v>
      </c>
      <c r="B140" s="2" t="s">
        <v>24</v>
      </c>
      <c r="C140" s="3">
        <v>44064.0</v>
      </c>
      <c r="D140" s="2">
        <v>103.0</v>
      </c>
      <c r="E140" s="2">
        <v>5.6</v>
      </c>
      <c r="F140" s="2" t="s">
        <v>17</v>
      </c>
      <c r="H140" s="6"/>
    </row>
    <row r="141" ht="15.75" customHeight="1">
      <c r="A141" s="2" t="s">
        <v>213</v>
      </c>
      <c r="B141" s="2" t="s">
        <v>214</v>
      </c>
      <c r="C141" s="3">
        <v>44106.0</v>
      </c>
      <c r="D141" s="2">
        <v>86.0</v>
      </c>
      <c r="E141" s="2">
        <v>5.6</v>
      </c>
      <c r="F141" s="2" t="s">
        <v>17</v>
      </c>
      <c r="H141" s="6"/>
    </row>
    <row r="142" ht="15.75" customHeight="1">
      <c r="A142" s="2" t="s">
        <v>215</v>
      </c>
      <c r="B142" s="2" t="s">
        <v>7</v>
      </c>
      <c r="C142" s="3">
        <v>44300.0</v>
      </c>
      <c r="D142" s="2">
        <v>83.0</v>
      </c>
      <c r="E142" s="2">
        <v>5.6</v>
      </c>
      <c r="F142" s="2" t="s">
        <v>17</v>
      </c>
      <c r="H142" s="6"/>
    </row>
    <row r="143" ht="15.75" customHeight="1">
      <c r="A143" s="2" t="s">
        <v>216</v>
      </c>
      <c r="B143" s="2" t="s">
        <v>217</v>
      </c>
      <c r="C143" s="3">
        <v>44281.0</v>
      </c>
      <c r="D143" s="2">
        <v>97.0</v>
      </c>
      <c r="E143" s="2">
        <v>5.7</v>
      </c>
      <c r="F143" s="2" t="s">
        <v>17</v>
      </c>
      <c r="H143" s="6"/>
    </row>
    <row r="144" ht="15.75" customHeight="1">
      <c r="A144" s="2" t="s">
        <v>218</v>
      </c>
      <c r="B144" s="2" t="s">
        <v>219</v>
      </c>
      <c r="C144" s="3">
        <v>44280.0</v>
      </c>
      <c r="D144" s="2">
        <v>99.0</v>
      </c>
      <c r="E144" s="2">
        <v>5.7</v>
      </c>
      <c r="F144" s="2" t="s">
        <v>14</v>
      </c>
      <c r="H144" s="6"/>
    </row>
    <row r="145" ht="15.75" customHeight="1">
      <c r="A145" s="2" t="s">
        <v>220</v>
      </c>
      <c r="B145" s="2" t="s">
        <v>112</v>
      </c>
      <c r="C145" s="3">
        <v>43084.0</v>
      </c>
      <c r="D145" s="2">
        <v>104.0</v>
      </c>
      <c r="E145" s="2">
        <v>5.7</v>
      </c>
      <c r="F145" s="2" t="s">
        <v>17</v>
      </c>
      <c r="H145" s="6"/>
    </row>
    <row r="146" ht="15.75" customHeight="1">
      <c r="A146" s="2" t="s">
        <v>221</v>
      </c>
      <c r="B146" s="2" t="s">
        <v>222</v>
      </c>
      <c r="C146" s="3">
        <v>44085.0</v>
      </c>
      <c r="D146" s="2">
        <v>102.0</v>
      </c>
      <c r="E146" s="2">
        <v>5.7</v>
      </c>
      <c r="F146" s="2" t="s">
        <v>11</v>
      </c>
      <c r="H146" s="6"/>
    </row>
    <row r="147" ht="15.75" customHeight="1">
      <c r="A147" s="2" t="s">
        <v>223</v>
      </c>
      <c r="B147" s="2" t="s">
        <v>224</v>
      </c>
      <c r="C147" s="3">
        <v>43077.0</v>
      </c>
      <c r="D147" s="2">
        <v>89.0</v>
      </c>
      <c r="E147" s="2">
        <v>5.7</v>
      </c>
      <c r="F147" s="2" t="s">
        <v>17</v>
      </c>
      <c r="H147" s="6"/>
    </row>
    <row r="148" ht="15.75" customHeight="1">
      <c r="A148" s="2" t="s">
        <v>225</v>
      </c>
      <c r="B148" s="2" t="s">
        <v>65</v>
      </c>
      <c r="C148" s="3">
        <v>43756.0</v>
      </c>
      <c r="D148" s="2">
        <v>98.0</v>
      </c>
      <c r="E148" s="2">
        <v>5.7</v>
      </c>
      <c r="F148" s="2" t="s">
        <v>17</v>
      </c>
      <c r="H148" s="6"/>
    </row>
    <row r="149" ht="15.75" customHeight="1">
      <c r="A149" s="2" t="s">
        <v>226</v>
      </c>
      <c r="B149" s="2" t="s">
        <v>36</v>
      </c>
      <c r="C149" s="3">
        <v>44113.0</v>
      </c>
      <c r="D149" s="2">
        <v>125.0</v>
      </c>
      <c r="E149" s="2">
        <v>5.7</v>
      </c>
      <c r="F149" s="2" t="s">
        <v>20</v>
      </c>
      <c r="H149" s="6"/>
    </row>
    <row r="150" ht="15.75" customHeight="1">
      <c r="A150" s="2" t="s">
        <v>227</v>
      </c>
      <c r="B150" s="2" t="s">
        <v>33</v>
      </c>
      <c r="C150" s="3">
        <v>43601.0</v>
      </c>
      <c r="D150" s="2">
        <v>89.0</v>
      </c>
      <c r="E150" s="2">
        <v>5.7</v>
      </c>
      <c r="F150" s="2" t="s">
        <v>17</v>
      </c>
      <c r="H150" s="6"/>
    </row>
    <row r="151" ht="15.75" customHeight="1">
      <c r="A151" s="2" t="s">
        <v>228</v>
      </c>
      <c r="B151" s="2" t="s">
        <v>24</v>
      </c>
      <c r="C151" s="3">
        <v>43469.0</v>
      </c>
      <c r="D151" s="2">
        <v>94.0</v>
      </c>
      <c r="E151" s="2">
        <v>5.7</v>
      </c>
      <c r="F151" s="2" t="s">
        <v>17</v>
      </c>
      <c r="H151" s="6"/>
    </row>
    <row r="152" ht="15.75" customHeight="1">
      <c r="A152" s="2" t="s">
        <v>229</v>
      </c>
      <c r="B152" s="2" t="s">
        <v>230</v>
      </c>
      <c r="C152" s="3">
        <v>42979.0</v>
      </c>
      <c r="D152" s="2">
        <v>94.0</v>
      </c>
      <c r="E152" s="2">
        <v>5.7</v>
      </c>
      <c r="F152" s="2" t="s">
        <v>17</v>
      </c>
      <c r="H152" s="6"/>
    </row>
    <row r="153" ht="15.75" customHeight="1">
      <c r="A153" s="2" t="s">
        <v>231</v>
      </c>
      <c r="B153" s="2" t="s">
        <v>7</v>
      </c>
      <c r="C153" s="3">
        <v>44000.0</v>
      </c>
      <c r="D153" s="2">
        <v>85.0</v>
      </c>
      <c r="E153" s="2">
        <v>5.7</v>
      </c>
      <c r="F153" s="2" t="s">
        <v>125</v>
      </c>
      <c r="H153" s="6"/>
    </row>
    <row r="154" ht="15.75" customHeight="1">
      <c r="A154" s="2" t="s">
        <v>232</v>
      </c>
      <c r="B154" s="2" t="s">
        <v>7</v>
      </c>
      <c r="C154" s="3">
        <v>43446.0</v>
      </c>
      <c r="D154" s="2">
        <v>34.0</v>
      </c>
      <c r="E154" s="2">
        <v>5.7</v>
      </c>
      <c r="F154" s="2" t="s">
        <v>17</v>
      </c>
      <c r="H154" s="6"/>
    </row>
    <row r="155" ht="15.75" customHeight="1">
      <c r="A155" s="2" t="s">
        <v>233</v>
      </c>
      <c r="B155" s="2" t="s">
        <v>22</v>
      </c>
      <c r="C155" s="3">
        <v>43658.0</v>
      </c>
      <c r="D155" s="2">
        <v>86.0</v>
      </c>
      <c r="E155" s="2">
        <v>5.7</v>
      </c>
      <c r="F155" s="2" t="s">
        <v>17</v>
      </c>
      <c r="H155" s="6"/>
    </row>
    <row r="156" ht="15.75" customHeight="1">
      <c r="A156" s="2" t="s">
        <v>234</v>
      </c>
      <c r="B156" s="2" t="s">
        <v>10</v>
      </c>
      <c r="C156" s="3">
        <v>44300.0</v>
      </c>
      <c r="D156" s="2">
        <v>91.0</v>
      </c>
      <c r="E156" s="2">
        <v>5.7</v>
      </c>
      <c r="F156" s="2" t="s">
        <v>88</v>
      </c>
      <c r="H156" s="6"/>
    </row>
    <row r="157" ht="15.75" customHeight="1">
      <c r="A157" s="2" t="s">
        <v>235</v>
      </c>
      <c r="B157" s="2" t="s">
        <v>39</v>
      </c>
      <c r="C157" s="3">
        <v>42517.0</v>
      </c>
      <c r="D157" s="2">
        <v>108.0</v>
      </c>
      <c r="E157" s="2">
        <v>5.7</v>
      </c>
      <c r="F157" s="2" t="s">
        <v>17</v>
      </c>
      <c r="H157" s="6"/>
    </row>
    <row r="158" ht="15.75" customHeight="1">
      <c r="A158" s="2" t="s">
        <v>236</v>
      </c>
      <c r="B158" s="2" t="s">
        <v>36</v>
      </c>
      <c r="C158" s="3">
        <v>43406.0</v>
      </c>
      <c r="D158" s="2">
        <v>95.0</v>
      </c>
      <c r="E158" s="2">
        <v>5.7</v>
      </c>
      <c r="F158" s="2" t="s">
        <v>17</v>
      </c>
      <c r="H158" s="6"/>
    </row>
    <row r="159" ht="15.75" customHeight="1">
      <c r="A159" s="2" t="s">
        <v>237</v>
      </c>
      <c r="B159" s="2" t="s">
        <v>238</v>
      </c>
      <c r="C159" s="3">
        <v>44330.0</v>
      </c>
      <c r="D159" s="2">
        <v>100.0</v>
      </c>
      <c r="E159" s="2">
        <v>5.7</v>
      </c>
      <c r="F159" s="2" t="s">
        <v>17</v>
      </c>
      <c r="H159" s="6"/>
    </row>
    <row r="160" ht="15.75" customHeight="1">
      <c r="A160" s="2" t="s">
        <v>239</v>
      </c>
      <c r="B160" s="2" t="s">
        <v>24</v>
      </c>
      <c r="C160" s="3">
        <v>43964.0</v>
      </c>
      <c r="D160" s="2">
        <v>90.0</v>
      </c>
      <c r="E160" s="2">
        <v>5.7</v>
      </c>
      <c r="F160" s="2" t="s">
        <v>17</v>
      </c>
      <c r="H160" s="6"/>
    </row>
    <row r="161" ht="15.75" customHeight="1">
      <c r="A161" s="2" t="s">
        <v>240</v>
      </c>
      <c r="B161" s="2" t="s">
        <v>10</v>
      </c>
      <c r="C161" s="3">
        <v>43497.0</v>
      </c>
      <c r="D161" s="2">
        <v>112.0</v>
      </c>
      <c r="E161" s="2">
        <v>5.7</v>
      </c>
      <c r="F161" s="2" t="s">
        <v>17</v>
      </c>
      <c r="H161" s="6"/>
    </row>
    <row r="162" ht="15.75" customHeight="1">
      <c r="A162" s="2" t="s">
        <v>241</v>
      </c>
      <c r="B162" s="2" t="s">
        <v>24</v>
      </c>
      <c r="C162" s="3">
        <v>44267.0</v>
      </c>
      <c r="D162" s="2">
        <v>86.0</v>
      </c>
      <c r="E162" s="2">
        <v>5.7</v>
      </c>
      <c r="F162" s="2" t="s">
        <v>17</v>
      </c>
      <c r="H162" s="6"/>
    </row>
    <row r="163" ht="15.75" customHeight="1">
      <c r="A163" s="8">
        <v>44788.0</v>
      </c>
      <c r="B163" s="2" t="s">
        <v>139</v>
      </c>
      <c r="C163" s="3">
        <v>43553.0</v>
      </c>
      <c r="D163" s="2">
        <v>124.0</v>
      </c>
      <c r="E163" s="2">
        <v>5.8</v>
      </c>
      <c r="F163" s="2" t="s">
        <v>123</v>
      </c>
      <c r="H163" s="6"/>
    </row>
    <row r="164" ht="15.75" customHeight="1">
      <c r="A164" s="2" t="s">
        <v>242</v>
      </c>
      <c r="B164" s="2" t="s">
        <v>36</v>
      </c>
      <c r="C164" s="3">
        <v>44179.0</v>
      </c>
      <c r="D164" s="2">
        <v>107.0</v>
      </c>
      <c r="E164" s="2">
        <v>5.8</v>
      </c>
      <c r="F164" s="2" t="s">
        <v>17</v>
      </c>
      <c r="H164" s="6"/>
    </row>
    <row r="165" ht="15.75" customHeight="1">
      <c r="A165" s="2" t="s">
        <v>243</v>
      </c>
      <c r="B165" s="2" t="s">
        <v>36</v>
      </c>
      <c r="C165" s="3">
        <v>43056.0</v>
      </c>
      <c r="D165" s="2">
        <v>92.0</v>
      </c>
      <c r="E165" s="2">
        <v>5.8</v>
      </c>
      <c r="F165" s="2" t="s">
        <v>17</v>
      </c>
      <c r="H165" s="6"/>
    </row>
    <row r="166" ht="15.75" customHeight="1">
      <c r="A166" s="2" t="s">
        <v>244</v>
      </c>
      <c r="B166" s="2" t="s">
        <v>33</v>
      </c>
      <c r="C166" s="3">
        <v>43952.0</v>
      </c>
      <c r="D166" s="2">
        <v>121.0</v>
      </c>
      <c r="E166" s="2">
        <v>5.8</v>
      </c>
      <c r="F166" s="2" t="s">
        <v>17</v>
      </c>
      <c r="H166" s="6"/>
    </row>
    <row r="167" ht="15.75" customHeight="1">
      <c r="A167" s="2" t="s">
        <v>245</v>
      </c>
      <c r="B167" s="2" t="s">
        <v>33</v>
      </c>
      <c r="C167" s="3">
        <v>43770.0</v>
      </c>
      <c r="D167" s="2">
        <v>90.0</v>
      </c>
      <c r="E167" s="2">
        <v>5.8</v>
      </c>
      <c r="F167" s="2" t="s">
        <v>17</v>
      </c>
      <c r="H167" s="6"/>
    </row>
    <row r="168" ht="15.75" customHeight="1">
      <c r="A168" s="2" t="s">
        <v>246</v>
      </c>
      <c r="B168" s="2" t="s">
        <v>247</v>
      </c>
      <c r="C168" s="3">
        <v>42720.0</v>
      </c>
      <c r="D168" s="2">
        <v>104.0</v>
      </c>
      <c r="E168" s="2">
        <v>5.8</v>
      </c>
      <c r="F168" s="2" t="s">
        <v>17</v>
      </c>
      <c r="H168" s="6"/>
    </row>
    <row r="169" ht="15.75" customHeight="1">
      <c r="A169" s="2" t="s">
        <v>248</v>
      </c>
      <c r="B169" s="2" t="s">
        <v>24</v>
      </c>
      <c r="C169" s="3">
        <v>43217.0</v>
      </c>
      <c r="D169" s="2">
        <v>92.0</v>
      </c>
      <c r="E169" s="2">
        <v>5.8</v>
      </c>
      <c r="F169" s="2" t="s">
        <v>17</v>
      </c>
      <c r="H169" s="6"/>
    </row>
    <row r="170" ht="15.75" customHeight="1">
      <c r="A170" s="2" t="s">
        <v>249</v>
      </c>
      <c r="B170" s="2" t="s">
        <v>33</v>
      </c>
      <c r="C170" s="3">
        <v>43987.0</v>
      </c>
      <c r="D170" s="2">
        <v>114.0</v>
      </c>
      <c r="E170" s="2">
        <v>5.8</v>
      </c>
      <c r="F170" s="2" t="s">
        <v>20</v>
      </c>
      <c r="H170" s="6"/>
    </row>
    <row r="171" ht="15.75" customHeight="1">
      <c r="A171" s="2" t="s">
        <v>250</v>
      </c>
      <c r="B171" s="2" t="s">
        <v>33</v>
      </c>
      <c r="C171" s="3">
        <v>44064.0</v>
      </c>
      <c r="D171" s="2">
        <v>98.0</v>
      </c>
      <c r="E171" s="2">
        <v>5.8</v>
      </c>
      <c r="F171" s="2" t="s">
        <v>20</v>
      </c>
      <c r="H171" s="6"/>
    </row>
    <row r="172" ht="15.75" customHeight="1">
      <c r="A172" s="2" t="s">
        <v>251</v>
      </c>
      <c r="B172" s="2" t="s">
        <v>252</v>
      </c>
      <c r="C172" s="3">
        <v>43308.0</v>
      </c>
      <c r="D172" s="2">
        <v>95.0</v>
      </c>
      <c r="E172" s="2">
        <v>5.8</v>
      </c>
      <c r="F172" s="2" t="s">
        <v>17</v>
      </c>
      <c r="H172" s="6"/>
    </row>
    <row r="173" ht="15.75" customHeight="1">
      <c r="A173" s="2" t="s">
        <v>253</v>
      </c>
      <c r="B173" s="2" t="s">
        <v>36</v>
      </c>
      <c r="C173" s="3">
        <v>43189.0</v>
      </c>
      <c r="D173" s="2">
        <v>78.0</v>
      </c>
      <c r="E173" s="2">
        <v>5.8</v>
      </c>
      <c r="F173" s="2" t="s">
        <v>17</v>
      </c>
      <c r="H173" s="6"/>
    </row>
    <row r="174" ht="15.75" customHeight="1">
      <c r="A174" s="2" t="s">
        <v>254</v>
      </c>
      <c r="B174" s="2" t="s">
        <v>10</v>
      </c>
      <c r="C174" s="3">
        <v>44330.0</v>
      </c>
      <c r="D174" s="2">
        <v>107.0</v>
      </c>
      <c r="E174" s="2">
        <v>5.8</v>
      </c>
      <c r="F174" s="2" t="s">
        <v>17</v>
      </c>
      <c r="H174" s="6"/>
    </row>
    <row r="175" ht="15.75" customHeight="1">
      <c r="A175" s="2" t="s">
        <v>255</v>
      </c>
      <c r="B175" s="2" t="s">
        <v>36</v>
      </c>
      <c r="C175" s="3">
        <v>43777.0</v>
      </c>
      <c r="D175" s="2">
        <v>92.0</v>
      </c>
      <c r="E175" s="2">
        <v>5.8</v>
      </c>
      <c r="F175" s="2" t="s">
        <v>17</v>
      </c>
      <c r="H175" s="6"/>
    </row>
    <row r="176" ht="15.75" customHeight="1">
      <c r="A176" s="2" t="s">
        <v>256</v>
      </c>
      <c r="B176" s="2" t="s">
        <v>257</v>
      </c>
      <c r="C176" s="3">
        <v>42656.0</v>
      </c>
      <c r="D176" s="2">
        <v>95.0</v>
      </c>
      <c r="E176" s="2">
        <v>5.8</v>
      </c>
      <c r="F176" s="2" t="s">
        <v>17</v>
      </c>
      <c r="H176" s="6"/>
    </row>
    <row r="177" ht="15.75" customHeight="1">
      <c r="A177" s="2" t="s">
        <v>258</v>
      </c>
      <c r="B177" s="2" t="s">
        <v>36</v>
      </c>
      <c r="C177" s="3">
        <v>44140.0</v>
      </c>
      <c r="D177" s="2">
        <v>96.0</v>
      </c>
      <c r="E177" s="2">
        <v>5.8</v>
      </c>
      <c r="F177" s="2" t="s">
        <v>17</v>
      </c>
      <c r="H177" s="6"/>
    </row>
    <row r="178" ht="15.75" customHeight="1">
      <c r="A178" s="2" t="s">
        <v>259</v>
      </c>
      <c r="B178" s="2" t="s">
        <v>139</v>
      </c>
      <c r="C178" s="3">
        <v>43434.0</v>
      </c>
      <c r="D178" s="2">
        <v>118.0</v>
      </c>
      <c r="E178" s="2">
        <v>5.8</v>
      </c>
      <c r="F178" s="2" t="s">
        <v>20</v>
      </c>
      <c r="H178" s="6"/>
    </row>
    <row r="179" ht="15.75" customHeight="1">
      <c r="A179" s="2" t="s">
        <v>260</v>
      </c>
      <c r="B179" s="2" t="s">
        <v>36</v>
      </c>
      <c r="C179" s="3">
        <v>43951.0</v>
      </c>
      <c r="D179" s="2">
        <v>105.0</v>
      </c>
      <c r="E179" s="2">
        <v>5.8</v>
      </c>
      <c r="F179" s="2" t="s">
        <v>69</v>
      </c>
      <c r="H179" s="6"/>
    </row>
    <row r="180" ht="15.75" customHeight="1">
      <c r="A180" s="2" t="s">
        <v>261</v>
      </c>
      <c r="B180" s="2" t="s">
        <v>262</v>
      </c>
      <c r="C180" s="3">
        <v>43938.0</v>
      </c>
      <c r="D180" s="2">
        <v>94.0</v>
      </c>
      <c r="E180" s="2">
        <v>5.8</v>
      </c>
      <c r="F180" s="2" t="s">
        <v>83</v>
      </c>
      <c r="H180" s="6"/>
    </row>
    <row r="181" ht="15.75" customHeight="1">
      <c r="A181" s="2" t="s">
        <v>263</v>
      </c>
      <c r="B181" s="2" t="s">
        <v>264</v>
      </c>
      <c r="C181" s="3">
        <v>42853.0</v>
      </c>
      <c r="D181" s="2">
        <v>52.0</v>
      </c>
      <c r="E181" s="2">
        <v>5.8</v>
      </c>
      <c r="F181" s="2" t="s">
        <v>17</v>
      </c>
      <c r="H181" s="6"/>
    </row>
    <row r="182" ht="15.75" customHeight="1">
      <c r="A182" s="2" t="s">
        <v>265</v>
      </c>
      <c r="B182" s="2" t="s">
        <v>266</v>
      </c>
      <c r="C182" s="3">
        <v>43350.0</v>
      </c>
      <c r="D182" s="2">
        <v>105.0</v>
      </c>
      <c r="E182" s="2">
        <v>5.8</v>
      </c>
      <c r="F182" s="2" t="s">
        <v>17</v>
      </c>
      <c r="H182" s="6"/>
    </row>
    <row r="183" ht="15.75" customHeight="1">
      <c r="A183" s="2" t="s">
        <v>267</v>
      </c>
      <c r="B183" s="2" t="s">
        <v>224</v>
      </c>
      <c r="C183" s="3">
        <v>42853.0</v>
      </c>
      <c r="D183" s="2">
        <v>95.0</v>
      </c>
      <c r="E183" s="2">
        <v>5.8</v>
      </c>
      <c r="F183" s="2" t="s">
        <v>17</v>
      </c>
      <c r="H183" s="6"/>
    </row>
    <row r="184" ht="15.75" customHeight="1">
      <c r="A184" s="2" t="s">
        <v>268</v>
      </c>
      <c r="B184" s="2" t="s">
        <v>262</v>
      </c>
      <c r="C184" s="3">
        <v>42489.0</v>
      </c>
      <c r="D184" s="2">
        <v>100.0</v>
      </c>
      <c r="E184" s="2">
        <v>5.8</v>
      </c>
      <c r="F184" s="2" t="s">
        <v>17</v>
      </c>
      <c r="H184" s="6"/>
    </row>
    <row r="185" ht="15.75" customHeight="1">
      <c r="A185" s="2" t="s">
        <v>269</v>
      </c>
      <c r="B185" s="2" t="s">
        <v>252</v>
      </c>
      <c r="C185" s="3">
        <v>43280.0</v>
      </c>
      <c r="D185" s="2">
        <v>97.0</v>
      </c>
      <c r="E185" s="2">
        <v>5.8</v>
      </c>
      <c r="F185" s="2" t="s">
        <v>17</v>
      </c>
      <c r="H185" s="6"/>
    </row>
    <row r="186" ht="15.75" customHeight="1">
      <c r="A186" s="2" t="s">
        <v>270</v>
      </c>
      <c r="B186" s="2" t="s">
        <v>24</v>
      </c>
      <c r="C186" s="3">
        <v>43336.0</v>
      </c>
      <c r="D186" s="2">
        <v>89.0</v>
      </c>
      <c r="E186" s="2">
        <v>5.8</v>
      </c>
      <c r="F186" s="2" t="s">
        <v>17</v>
      </c>
      <c r="H186" s="6"/>
    </row>
    <row r="187" ht="15.75" customHeight="1">
      <c r="A187" s="2" t="s">
        <v>271</v>
      </c>
      <c r="B187" s="2" t="s">
        <v>272</v>
      </c>
      <c r="C187" s="3">
        <v>44084.0</v>
      </c>
      <c r="D187" s="2">
        <v>102.0</v>
      </c>
      <c r="E187" s="2">
        <v>5.8</v>
      </c>
      <c r="F187" s="2" t="s">
        <v>17</v>
      </c>
      <c r="H187" s="6"/>
    </row>
    <row r="188" ht="15.75" customHeight="1">
      <c r="A188" s="2" t="s">
        <v>273</v>
      </c>
      <c r="B188" s="2" t="s">
        <v>274</v>
      </c>
      <c r="C188" s="3">
        <v>44172.0</v>
      </c>
      <c r="D188" s="2">
        <v>96.0</v>
      </c>
      <c r="E188" s="2">
        <v>5.8</v>
      </c>
      <c r="F188" s="2" t="s">
        <v>57</v>
      </c>
      <c r="H188" s="6"/>
    </row>
    <row r="189" ht="15.75" customHeight="1">
      <c r="A189" s="2" t="s">
        <v>275</v>
      </c>
      <c r="B189" s="2" t="s">
        <v>36</v>
      </c>
      <c r="C189" s="3">
        <v>44036.0</v>
      </c>
      <c r="D189" s="2">
        <v>131.0</v>
      </c>
      <c r="E189" s="2">
        <v>5.8</v>
      </c>
      <c r="F189" s="2" t="s">
        <v>17</v>
      </c>
      <c r="H189" s="6"/>
    </row>
    <row r="190" ht="15.75" customHeight="1">
      <c r="A190" s="2" t="s">
        <v>276</v>
      </c>
      <c r="B190" s="2" t="s">
        <v>36</v>
      </c>
      <c r="C190" s="3">
        <v>43567.0</v>
      </c>
      <c r="D190" s="2">
        <v>89.0</v>
      </c>
      <c r="E190" s="2">
        <v>5.8</v>
      </c>
      <c r="F190" s="2" t="s">
        <v>17</v>
      </c>
      <c r="H190" s="6"/>
    </row>
    <row r="191" ht="15.75" customHeight="1">
      <c r="A191" s="2" t="s">
        <v>277</v>
      </c>
      <c r="B191" s="2" t="s">
        <v>33</v>
      </c>
      <c r="C191" s="3">
        <v>44146.0</v>
      </c>
      <c r="D191" s="2">
        <v>93.0</v>
      </c>
      <c r="E191" s="2">
        <v>5.8</v>
      </c>
      <c r="F191" s="2" t="s">
        <v>83</v>
      </c>
      <c r="H191" s="6"/>
    </row>
    <row r="192" ht="15.75" customHeight="1">
      <c r="A192" s="2" t="s">
        <v>278</v>
      </c>
      <c r="B192" s="2" t="s">
        <v>36</v>
      </c>
      <c r="C192" s="3">
        <v>44106.0</v>
      </c>
      <c r="D192" s="2">
        <v>111.0</v>
      </c>
      <c r="E192" s="2">
        <v>5.8</v>
      </c>
      <c r="F192" s="2" t="s">
        <v>11</v>
      </c>
      <c r="H192" s="6"/>
    </row>
    <row r="193" ht="15.75" customHeight="1">
      <c r="A193" s="2" t="s">
        <v>279</v>
      </c>
      <c r="B193" s="2" t="s">
        <v>33</v>
      </c>
      <c r="C193" s="3">
        <v>43196.0</v>
      </c>
      <c r="D193" s="2">
        <v>75.0</v>
      </c>
      <c r="E193" s="2">
        <v>5.9</v>
      </c>
      <c r="F193" s="2" t="s">
        <v>17</v>
      </c>
      <c r="H193" s="6"/>
    </row>
    <row r="194" ht="15.75" customHeight="1">
      <c r="A194" s="2" t="s">
        <v>280</v>
      </c>
      <c r="B194" s="2" t="s">
        <v>10</v>
      </c>
      <c r="C194" s="3">
        <v>43847.0</v>
      </c>
      <c r="D194" s="2">
        <v>120.0</v>
      </c>
      <c r="E194" s="2">
        <v>5.9</v>
      </c>
      <c r="F194" s="2" t="s">
        <v>17</v>
      </c>
      <c r="H194" s="6"/>
    </row>
    <row r="195" ht="15.75" customHeight="1">
      <c r="A195" s="2" t="s">
        <v>281</v>
      </c>
      <c r="B195" s="2" t="s">
        <v>282</v>
      </c>
      <c r="C195" s="3">
        <v>43196.0</v>
      </c>
      <c r="D195" s="2">
        <v>96.0</v>
      </c>
      <c r="E195" s="2">
        <v>5.9</v>
      </c>
      <c r="F195" s="2" t="s">
        <v>17</v>
      </c>
      <c r="H195" s="6"/>
    </row>
    <row r="196" ht="15.75" customHeight="1">
      <c r="A196" s="2" t="s">
        <v>283</v>
      </c>
      <c r="B196" s="2" t="s">
        <v>284</v>
      </c>
      <c r="C196" s="3">
        <v>44337.0</v>
      </c>
      <c r="D196" s="2">
        <v>148.0</v>
      </c>
      <c r="E196" s="2">
        <v>5.9</v>
      </c>
      <c r="F196" s="2" t="s">
        <v>17</v>
      </c>
      <c r="H196" s="6"/>
    </row>
    <row r="197" ht="15.75" customHeight="1">
      <c r="A197" s="2" t="s">
        <v>285</v>
      </c>
      <c r="B197" s="2" t="s">
        <v>286</v>
      </c>
      <c r="C197" s="3">
        <v>43420.0</v>
      </c>
      <c r="D197" s="2">
        <v>94.0</v>
      </c>
      <c r="E197" s="2">
        <v>5.9</v>
      </c>
      <c r="F197" s="2" t="s">
        <v>17</v>
      </c>
      <c r="H197" s="6"/>
    </row>
    <row r="198" ht="15.75" customHeight="1">
      <c r="A198" s="2" t="s">
        <v>287</v>
      </c>
      <c r="B198" s="2" t="s">
        <v>19</v>
      </c>
      <c r="C198" s="3">
        <v>43784.0</v>
      </c>
      <c r="D198" s="2">
        <v>107.0</v>
      </c>
      <c r="E198" s="2">
        <v>5.9</v>
      </c>
      <c r="F198" s="2" t="s">
        <v>17</v>
      </c>
      <c r="H198" s="6"/>
    </row>
    <row r="199" ht="15.75" customHeight="1">
      <c r="A199" s="2" t="s">
        <v>288</v>
      </c>
      <c r="B199" s="2" t="s">
        <v>257</v>
      </c>
      <c r="C199" s="3">
        <v>43662.0</v>
      </c>
      <c r="D199" s="2">
        <v>32.0</v>
      </c>
      <c r="E199" s="2">
        <v>5.9</v>
      </c>
      <c r="F199" s="2" t="s">
        <v>17</v>
      </c>
      <c r="H199" s="6"/>
    </row>
    <row r="200" ht="15.75" customHeight="1">
      <c r="A200" s="2" t="s">
        <v>289</v>
      </c>
      <c r="B200" s="2" t="s">
        <v>33</v>
      </c>
      <c r="C200" s="3">
        <v>43868.0</v>
      </c>
      <c r="D200" s="2">
        <v>104.0</v>
      </c>
      <c r="E200" s="2">
        <v>5.9</v>
      </c>
      <c r="F200" s="2" t="s">
        <v>17</v>
      </c>
      <c r="H200" s="6"/>
    </row>
    <row r="201" ht="15.75" customHeight="1">
      <c r="A201" s="2" t="s">
        <v>290</v>
      </c>
      <c r="B201" s="2" t="s">
        <v>7</v>
      </c>
      <c r="C201" s="3">
        <v>43371.0</v>
      </c>
      <c r="D201" s="2">
        <v>23.0</v>
      </c>
      <c r="E201" s="2">
        <v>5.9</v>
      </c>
      <c r="F201" s="2" t="s">
        <v>17</v>
      </c>
      <c r="H201" s="6"/>
    </row>
    <row r="202" ht="15.75" customHeight="1">
      <c r="A202" s="2" t="s">
        <v>291</v>
      </c>
      <c r="B202" s="2" t="s">
        <v>36</v>
      </c>
      <c r="C202" s="3">
        <v>43917.0</v>
      </c>
      <c r="D202" s="2">
        <v>111.0</v>
      </c>
      <c r="E202" s="2">
        <v>5.9</v>
      </c>
      <c r="F202" s="2" t="s">
        <v>20</v>
      </c>
      <c r="H202" s="6"/>
    </row>
    <row r="203" ht="15.75" customHeight="1">
      <c r="A203" s="2" t="s">
        <v>292</v>
      </c>
      <c r="B203" s="2" t="s">
        <v>10</v>
      </c>
      <c r="C203" s="3">
        <v>43917.0</v>
      </c>
      <c r="D203" s="2">
        <v>83.0</v>
      </c>
      <c r="E203" s="2">
        <v>5.9</v>
      </c>
      <c r="F203" s="2" t="s">
        <v>60</v>
      </c>
      <c r="H203" s="6"/>
    </row>
    <row r="204" ht="15.75" customHeight="1">
      <c r="A204" s="2" t="s">
        <v>293</v>
      </c>
      <c r="B204" s="2" t="s">
        <v>7</v>
      </c>
      <c r="C204" s="3">
        <v>44197.0</v>
      </c>
      <c r="D204" s="2">
        <v>53.0</v>
      </c>
      <c r="E204" s="2">
        <v>5.9</v>
      </c>
      <c r="F204" s="2" t="s">
        <v>17</v>
      </c>
      <c r="H204" s="6"/>
    </row>
    <row r="205" ht="15.75" customHeight="1">
      <c r="A205" s="2" t="s">
        <v>294</v>
      </c>
      <c r="B205" s="2" t="s">
        <v>139</v>
      </c>
      <c r="C205" s="3">
        <v>43112.0</v>
      </c>
      <c r="D205" s="2">
        <v>95.0</v>
      </c>
      <c r="E205" s="2">
        <v>5.9</v>
      </c>
      <c r="F205" s="2" t="s">
        <v>17</v>
      </c>
      <c r="H205" s="6"/>
    </row>
    <row r="206" ht="15.75" customHeight="1">
      <c r="A206" s="2" t="s">
        <v>295</v>
      </c>
      <c r="B206" s="2" t="s">
        <v>173</v>
      </c>
      <c r="C206" s="3">
        <v>44176.0</v>
      </c>
      <c r="D206" s="2">
        <v>132.0</v>
      </c>
      <c r="E206" s="2">
        <v>5.9</v>
      </c>
      <c r="F206" s="2" t="s">
        <v>17</v>
      </c>
      <c r="H206" s="6"/>
    </row>
    <row r="207" ht="15.75" customHeight="1">
      <c r="A207" s="2" t="s">
        <v>296</v>
      </c>
      <c r="B207" s="2" t="s">
        <v>39</v>
      </c>
      <c r="C207" s="3">
        <v>42685.0</v>
      </c>
      <c r="D207" s="2">
        <v>98.0</v>
      </c>
      <c r="E207" s="2">
        <v>5.9</v>
      </c>
      <c r="F207" s="2" t="s">
        <v>17</v>
      </c>
      <c r="H207" s="6"/>
    </row>
    <row r="208" ht="15.75" customHeight="1">
      <c r="A208" s="2" t="s">
        <v>297</v>
      </c>
      <c r="B208" s="2" t="s">
        <v>298</v>
      </c>
      <c r="C208" s="3">
        <v>43910.0</v>
      </c>
      <c r="D208" s="2">
        <v>108.0</v>
      </c>
      <c r="E208" s="2">
        <v>5.9</v>
      </c>
      <c r="F208" s="2" t="s">
        <v>14</v>
      </c>
      <c r="H208" s="6"/>
    </row>
    <row r="209" ht="15.75" customHeight="1">
      <c r="A209" s="2" t="s">
        <v>299</v>
      </c>
      <c r="B209" s="2" t="s">
        <v>247</v>
      </c>
      <c r="C209" s="3">
        <v>43203.0</v>
      </c>
      <c r="D209" s="2">
        <v>106.0</v>
      </c>
      <c r="E209" s="2">
        <v>6.0</v>
      </c>
      <c r="F209" s="2" t="s">
        <v>17</v>
      </c>
      <c r="H209" s="6"/>
    </row>
    <row r="210" ht="15.75" customHeight="1">
      <c r="A210" s="2" t="s">
        <v>300</v>
      </c>
      <c r="B210" s="2" t="s">
        <v>33</v>
      </c>
      <c r="C210" s="3">
        <v>43224.0</v>
      </c>
      <c r="D210" s="2">
        <v>104.0</v>
      </c>
      <c r="E210" s="2">
        <v>6.0</v>
      </c>
      <c r="F210" s="2" t="s">
        <v>14</v>
      </c>
      <c r="H210" s="6"/>
    </row>
    <row r="211" ht="15.75" customHeight="1">
      <c r="A211" s="2" t="s">
        <v>301</v>
      </c>
      <c r="B211" s="2" t="s">
        <v>252</v>
      </c>
      <c r="C211" s="3">
        <v>42762.0</v>
      </c>
      <c r="D211" s="2">
        <v>90.0</v>
      </c>
      <c r="E211" s="2">
        <v>6.0</v>
      </c>
      <c r="F211" s="2" t="s">
        <v>17</v>
      </c>
      <c r="H211" s="6"/>
    </row>
    <row r="212" ht="15.75" customHeight="1">
      <c r="A212" s="2" t="s">
        <v>302</v>
      </c>
      <c r="B212" s="2" t="s">
        <v>33</v>
      </c>
      <c r="C212" s="3">
        <v>43686.0</v>
      </c>
      <c r="D212" s="2">
        <v>106.0</v>
      </c>
      <c r="E212" s="2">
        <v>6.0</v>
      </c>
      <c r="F212" s="2" t="s">
        <v>20</v>
      </c>
      <c r="H212" s="6"/>
    </row>
    <row r="213" ht="15.75" customHeight="1">
      <c r="A213" s="2" t="s">
        <v>303</v>
      </c>
      <c r="B213" s="2" t="s">
        <v>33</v>
      </c>
      <c r="C213" s="3">
        <v>43532.0</v>
      </c>
      <c r="D213" s="2">
        <v>90.0</v>
      </c>
      <c r="E213" s="2">
        <v>6.0</v>
      </c>
      <c r="F213" s="2" t="s">
        <v>17</v>
      </c>
      <c r="H213" s="6"/>
    </row>
    <row r="214" ht="15.75" customHeight="1">
      <c r="A214" s="2" t="s">
        <v>304</v>
      </c>
      <c r="B214" s="2" t="s">
        <v>305</v>
      </c>
      <c r="C214" s="3">
        <v>43630.0</v>
      </c>
      <c r="D214" s="2">
        <v>97.0</v>
      </c>
      <c r="E214" s="2">
        <v>6.0</v>
      </c>
      <c r="F214" s="2" t="s">
        <v>17</v>
      </c>
      <c r="H214" s="6"/>
    </row>
    <row r="215" ht="15.75" customHeight="1">
      <c r="A215" s="2" t="s">
        <v>306</v>
      </c>
      <c r="B215" s="2" t="s">
        <v>81</v>
      </c>
      <c r="C215" s="3">
        <v>44057.0</v>
      </c>
      <c r="D215" s="2">
        <v>113.0</v>
      </c>
      <c r="E215" s="2">
        <v>6.0</v>
      </c>
      <c r="F215" s="2" t="s">
        <v>17</v>
      </c>
      <c r="H215" s="6"/>
    </row>
    <row r="216" ht="15.75" customHeight="1">
      <c r="A216" s="2" t="s">
        <v>307</v>
      </c>
      <c r="B216" s="2" t="s">
        <v>308</v>
      </c>
      <c r="C216" s="3">
        <v>44125.0</v>
      </c>
      <c r="D216" s="2">
        <v>123.0</v>
      </c>
      <c r="E216" s="2">
        <v>6.0</v>
      </c>
      <c r="F216" s="2" t="s">
        <v>17</v>
      </c>
      <c r="H216" s="6"/>
    </row>
    <row r="217" ht="15.75" customHeight="1">
      <c r="A217" s="2" t="s">
        <v>309</v>
      </c>
      <c r="B217" s="2" t="s">
        <v>310</v>
      </c>
      <c r="C217" s="3">
        <v>44160.0</v>
      </c>
      <c r="D217" s="2">
        <v>115.0</v>
      </c>
      <c r="E217" s="2">
        <v>6.0</v>
      </c>
      <c r="F217" s="2" t="s">
        <v>17</v>
      </c>
      <c r="H217" s="6"/>
    </row>
    <row r="218" ht="15.75" customHeight="1">
      <c r="A218" s="2" t="s">
        <v>311</v>
      </c>
      <c r="B218" s="2" t="s">
        <v>36</v>
      </c>
      <c r="C218" s="3">
        <v>43231.0</v>
      </c>
      <c r="D218" s="2">
        <v>105.0</v>
      </c>
      <c r="E218" s="2">
        <v>6.0</v>
      </c>
      <c r="F218" s="2" t="s">
        <v>17</v>
      </c>
      <c r="H218" s="6"/>
    </row>
    <row r="219" ht="15.75" customHeight="1">
      <c r="A219" s="2" t="s">
        <v>312</v>
      </c>
      <c r="B219" s="2" t="s">
        <v>36</v>
      </c>
      <c r="C219" s="3">
        <v>43420.0</v>
      </c>
      <c r="D219" s="2">
        <v>101.0</v>
      </c>
      <c r="E219" s="2">
        <v>6.0</v>
      </c>
      <c r="F219" s="2" t="s">
        <v>17</v>
      </c>
      <c r="H219" s="6"/>
    </row>
    <row r="220" ht="15.75" customHeight="1">
      <c r="A220" s="2" t="s">
        <v>313</v>
      </c>
      <c r="B220" s="2" t="s">
        <v>36</v>
      </c>
      <c r="C220" s="3">
        <v>43873.0</v>
      </c>
      <c r="D220" s="2">
        <v>102.0</v>
      </c>
      <c r="E220" s="2">
        <v>6.0</v>
      </c>
      <c r="F220" s="2" t="s">
        <v>17</v>
      </c>
      <c r="H220" s="6"/>
    </row>
    <row r="221" ht="15.75" customHeight="1">
      <c r="A221" s="2" t="s">
        <v>314</v>
      </c>
      <c r="B221" s="2" t="s">
        <v>315</v>
      </c>
      <c r="C221" s="3">
        <v>42881.0</v>
      </c>
      <c r="D221" s="2">
        <v>122.0</v>
      </c>
      <c r="E221" s="2">
        <v>6.0</v>
      </c>
      <c r="F221" s="2" t="s">
        <v>17</v>
      </c>
      <c r="H221" s="6"/>
    </row>
    <row r="222" ht="15.75" customHeight="1">
      <c r="A222" s="2" t="s">
        <v>316</v>
      </c>
      <c r="B222" s="2" t="s">
        <v>22</v>
      </c>
      <c r="C222" s="3">
        <v>43812.0</v>
      </c>
      <c r="D222" s="2">
        <v>128.0</v>
      </c>
      <c r="E222" s="2">
        <v>6.1</v>
      </c>
      <c r="F222" s="2" t="s">
        <v>17</v>
      </c>
      <c r="H222" s="6"/>
    </row>
    <row r="223" ht="15.75" customHeight="1">
      <c r="A223" s="2" t="s">
        <v>317</v>
      </c>
      <c r="B223" s="2" t="s">
        <v>24</v>
      </c>
      <c r="C223" s="3">
        <v>43728.0</v>
      </c>
      <c r="D223" s="2">
        <v>82.0</v>
      </c>
      <c r="E223" s="2">
        <v>6.1</v>
      </c>
      <c r="F223" s="2" t="s">
        <v>17</v>
      </c>
      <c r="H223" s="6"/>
    </row>
    <row r="224" ht="15.75" customHeight="1">
      <c r="A224" s="2" t="s">
        <v>318</v>
      </c>
      <c r="B224" s="2" t="s">
        <v>33</v>
      </c>
      <c r="C224" s="3">
        <v>42804.0</v>
      </c>
      <c r="D224" s="2">
        <v>102.0</v>
      </c>
      <c r="E224" s="2">
        <v>6.1</v>
      </c>
      <c r="F224" s="2" t="s">
        <v>17</v>
      </c>
      <c r="H224" s="6"/>
    </row>
    <row r="225" ht="15.75" customHeight="1">
      <c r="A225" s="2" t="s">
        <v>319</v>
      </c>
      <c r="B225" s="2" t="s">
        <v>7</v>
      </c>
      <c r="C225" s="3">
        <v>42853.0</v>
      </c>
      <c r="D225" s="2">
        <v>80.0</v>
      </c>
      <c r="E225" s="2">
        <v>6.1</v>
      </c>
      <c r="F225" s="2" t="s">
        <v>17</v>
      </c>
      <c r="H225" s="6"/>
    </row>
    <row r="226" ht="15.75" customHeight="1">
      <c r="A226" s="2" t="s">
        <v>320</v>
      </c>
      <c r="B226" s="2" t="s">
        <v>33</v>
      </c>
      <c r="C226" s="3">
        <v>42811.0</v>
      </c>
      <c r="D226" s="2">
        <v>94.0</v>
      </c>
      <c r="E226" s="2">
        <v>6.1</v>
      </c>
      <c r="F226" s="2" t="s">
        <v>17</v>
      </c>
      <c r="H226" s="6"/>
    </row>
    <row r="227" ht="15.75" customHeight="1">
      <c r="A227" s="2" t="s">
        <v>321</v>
      </c>
      <c r="B227" s="2" t="s">
        <v>222</v>
      </c>
      <c r="C227" s="3">
        <v>44225.0</v>
      </c>
      <c r="D227" s="2">
        <v>123.0</v>
      </c>
      <c r="E227" s="2">
        <v>6.1</v>
      </c>
      <c r="F227" s="2" t="s">
        <v>17</v>
      </c>
      <c r="H227" s="6"/>
    </row>
    <row r="228" ht="15.75" customHeight="1">
      <c r="A228" s="2" t="s">
        <v>322</v>
      </c>
      <c r="B228" s="2" t="s">
        <v>323</v>
      </c>
      <c r="C228" s="3">
        <v>44132.0</v>
      </c>
      <c r="D228" s="2">
        <v>104.0</v>
      </c>
      <c r="E228" s="2">
        <v>6.1</v>
      </c>
      <c r="F228" s="2" t="s">
        <v>17</v>
      </c>
      <c r="H228" s="6"/>
    </row>
    <row r="229" ht="15.75" customHeight="1">
      <c r="A229" s="2" t="s">
        <v>324</v>
      </c>
      <c r="B229" s="2" t="s">
        <v>325</v>
      </c>
      <c r="C229" s="3">
        <v>43770.0</v>
      </c>
      <c r="D229" s="2">
        <v>85.0</v>
      </c>
      <c r="E229" s="2">
        <v>6.1</v>
      </c>
      <c r="F229" s="2" t="s">
        <v>17</v>
      </c>
      <c r="H229" s="6"/>
    </row>
    <row r="230" ht="15.75" customHeight="1">
      <c r="A230" s="2" t="s">
        <v>326</v>
      </c>
      <c r="B230" s="2" t="s">
        <v>7</v>
      </c>
      <c r="C230" s="3">
        <v>42153.0</v>
      </c>
      <c r="D230" s="2">
        <v>84.0</v>
      </c>
      <c r="E230" s="2">
        <v>6.1</v>
      </c>
      <c r="F230" s="2" t="s">
        <v>17</v>
      </c>
      <c r="H230" s="6"/>
    </row>
    <row r="231" ht="15.75" customHeight="1">
      <c r="A231" s="2" t="s">
        <v>327</v>
      </c>
      <c r="B231" s="2" t="s">
        <v>24</v>
      </c>
      <c r="C231" s="3">
        <v>43315.0</v>
      </c>
      <c r="D231" s="2">
        <v>103.0</v>
      </c>
      <c r="E231" s="2">
        <v>6.1</v>
      </c>
      <c r="F231" s="2" t="s">
        <v>17</v>
      </c>
      <c r="H231" s="6"/>
    </row>
    <row r="232" ht="15.75" customHeight="1">
      <c r="A232" s="2" t="s">
        <v>328</v>
      </c>
      <c r="B232" s="2" t="s">
        <v>183</v>
      </c>
      <c r="C232" s="3">
        <v>43903.0</v>
      </c>
      <c r="D232" s="2">
        <v>95.0</v>
      </c>
      <c r="E232" s="2">
        <v>6.1</v>
      </c>
      <c r="F232" s="2" t="s">
        <v>17</v>
      </c>
      <c r="H232" s="6"/>
    </row>
    <row r="233" ht="15.75" customHeight="1">
      <c r="A233" s="2" t="s">
        <v>329</v>
      </c>
      <c r="B233" s="2" t="s">
        <v>24</v>
      </c>
      <c r="C233" s="3">
        <v>43679.0</v>
      </c>
      <c r="D233" s="2">
        <v>100.0</v>
      </c>
      <c r="E233" s="2">
        <v>6.1</v>
      </c>
      <c r="F233" s="2" t="s">
        <v>17</v>
      </c>
      <c r="H233" s="6"/>
    </row>
    <row r="234" ht="15.75" customHeight="1">
      <c r="A234" s="2" t="s">
        <v>330</v>
      </c>
      <c r="B234" s="2" t="s">
        <v>331</v>
      </c>
      <c r="C234" s="3">
        <v>42447.0</v>
      </c>
      <c r="D234" s="2">
        <v>89.0</v>
      </c>
      <c r="E234" s="2">
        <v>6.1</v>
      </c>
      <c r="F234" s="2" t="s">
        <v>17</v>
      </c>
      <c r="H234" s="6"/>
    </row>
    <row r="235" ht="15.75" customHeight="1">
      <c r="A235" s="2" t="s">
        <v>332</v>
      </c>
      <c r="B235" s="2" t="s">
        <v>183</v>
      </c>
      <c r="C235" s="3">
        <v>44134.0</v>
      </c>
      <c r="D235" s="2">
        <v>116.0</v>
      </c>
      <c r="E235" s="2">
        <v>6.1</v>
      </c>
      <c r="F235" s="2" t="s">
        <v>60</v>
      </c>
      <c r="H235" s="6"/>
    </row>
    <row r="236" ht="15.75" customHeight="1">
      <c r="A236" s="2" t="s">
        <v>333</v>
      </c>
      <c r="B236" s="2" t="s">
        <v>247</v>
      </c>
      <c r="C236" s="3">
        <v>43938.0</v>
      </c>
      <c r="D236" s="2">
        <v>118.0</v>
      </c>
      <c r="E236" s="2">
        <v>6.1</v>
      </c>
      <c r="F236" s="2" t="s">
        <v>17</v>
      </c>
      <c r="H236" s="6"/>
    </row>
    <row r="237" ht="15.75" customHeight="1">
      <c r="A237" s="2" t="s">
        <v>334</v>
      </c>
      <c r="B237" s="2" t="s">
        <v>33</v>
      </c>
      <c r="C237" s="3">
        <v>44204.0</v>
      </c>
      <c r="D237" s="2">
        <v>96.0</v>
      </c>
      <c r="E237" s="2">
        <v>6.1</v>
      </c>
      <c r="F237" s="2" t="s">
        <v>25</v>
      </c>
      <c r="H237" s="6"/>
    </row>
    <row r="238" ht="15.75" customHeight="1">
      <c r="A238" s="2" t="s">
        <v>335</v>
      </c>
      <c r="B238" s="2" t="s">
        <v>33</v>
      </c>
      <c r="C238" s="3">
        <v>44287.0</v>
      </c>
      <c r="D238" s="2">
        <v>114.0</v>
      </c>
      <c r="E238" s="2">
        <v>6.1</v>
      </c>
      <c r="F238" s="2" t="s">
        <v>37</v>
      </c>
      <c r="H238" s="6"/>
    </row>
    <row r="239" ht="15.75" customHeight="1">
      <c r="A239" s="2" t="s">
        <v>336</v>
      </c>
      <c r="B239" s="2" t="s">
        <v>92</v>
      </c>
      <c r="C239" s="3">
        <v>43049.0</v>
      </c>
      <c r="D239" s="2">
        <v>99.0</v>
      </c>
      <c r="E239" s="2">
        <v>6.1</v>
      </c>
      <c r="F239" s="2" t="s">
        <v>69</v>
      </c>
      <c r="H239" s="6"/>
    </row>
    <row r="240" ht="15.75" customHeight="1">
      <c r="A240" s="2" t="s">
        <v>337</v>
      </c>
      <c r="B240" s="2" t="s">
        <v>36</v>
      </c>
      <c r="C240" s="3">
        <v>43973.0</v>
      </c>
      <c r="D240" s="2">
        <v>87.0</v>
      </c>
      <c r="E240" s="2">
        <v>6.1</v>
      </c>
      <c r="F240" s="2" t="s">
        <v>17</v>
      </c>
      <c r="H240" s="6"/>
    </row>
    <row r="241" ht="15.75" customHeight="1">
      <c r="A241" s="2" t="s">
        <v>338</v>
      </c>
      <c r="B241" s="2" t="s">
        <v>247</v>
      </c>
      <c r="C241" s="3">
        <v>42818.0</v>
      </c>
      <c r="D241" s="2">
        <v>92.0</v>
      </c>
      <c r="E241" s="2">
        <v>6.1</v>
      </c>
      <c r="F241" s="2" t="s">
        <v>17</v>
      </c>
      <c r="H241" s="6"/>
    </row>
    <row r="242" ht="15.75" customHeight="1">
      <c r="A242" s="2" t="s">
        <v>339</v>
      </c>
      <c r="B242" s="2" t="s">
        <v>340</v>
      </c>
      <c r="C242" s="3">
        <v>43609.0</v>
      </c>
      <c r="D242" s="2">
        <v>90.0</v>
      </c>
      <c r="E242" s="2">
        <v>6.1</v>
      </c>
      <c r="F242" s="2" t="s">
        <v>17</v>
      </c>
      <c r="H242" s="6"/>
    </row>
    <row r="243" ht="15.75" customHeight="1">
      <c r="A243" s="2" t="s">
        <v>341</v>
      </c>
      <c r="B243" s="2" t="s">
        <v>33</v>
      </c>
      <c r="C243" s="3">
        <v>44211.0</v>
      </c>
      <c r="D243" s="2">
        <v>95.0</v>
      </c>
      <c r="E243" s="2">
        <v>6.1</v>
      </c>
      <c r="F243" s="2" t="s">
        <v>20</v>
      </c>
      <c r="H243" s="6"/>
    </row>
    <row r="244" ht="15.75" customHeight="1">
      <c r="A244" s="2" t="s">
        <v>342</v>
      </c>
      <c r="B244" s="2" t="s">
        <v>10</v>
      </c>
      <c r="C244" s="3">
        <v>44071.0</v>
      </c>
      <c r="D244" s="2">
        <v>96.0</v>
      </c>
      <c r="E244" s="2">
        <v>6.1</v>
      </c>
      <c r="F244" s="2" t="s">
        <v>11</v>
      </c>
      <c r="H244" s="6"/>
    </row>
    <row r="245" ht="15.75" customHeight="1">
      <c r="A245" s="2" t="s">
        <v>343</v>
      </c>
      <c r="B245" s="2" t="s">
        <v>344</v>
      </c>
      <c r="C245" s="3">
        <v>44050.0</v>
      </c>
      <c r="D245" s="2">
        <v>93.0</v>
      </c>
      <c r="E245" s="2">
        <v>6.1</v>
      </c>
      <c r="F245" s="2" t="s">
        <v>17</v>
      </c>
      <c r="H245" s="6"/>
    </row>
    <row r="246" ht="15.75" customHeight="1">
      <c r="A246" s="2" t="s">
        <v>345</v>
      </c>
      <c r="B246" s="2" t="s">
        <v>346</v>
      </c>
      <c r="C246" s="3">
        <v>44155.0</v>
      </c>
      <c r="D246" s="2">
        <v>42.0</v>
      </c>
      <c r="E246" s="2">
        <v>6.2</v>
      </c>
      <c r="F246" s="2" t="s">
        <v>17</v>
      </c>
      <c r="H246" s="6"/>
    </row>
    <row r="247" ht="15.75" customHeight="1">
      <c r="A247" s="2" t="s">
        <v>347</v>
      </c>
      <c r="B247" s="2" t="s">
        <v>247</v>
      </c>
      <c r="C247" s="3">
        <v>44342.0</v>
      </c>
      <c r="D247" s="2">
        <v>92.0</v>
      </c>
      <c r="E247" s="2">
        <v>6.2</v>
      </c>
      <c r="F247" s="2" t="s">
        <v>14</v>
      </c>
      <c r="H247" s="6"/>
    </row>
    <row r="248" ht="15.75" customHeight="1">
      <c r="A248" s="2" t="s">
        <v>348</v>
      </c>
      <c r="B248" s="2" t="s">
        <v>33</v>
      </c>
      <c r="C248" s="3">
        <v>44225.0</v>
      </c>
      <c r="D248" s="2">
        <v>106.0</v>
      </c>
      <c r="E248" s="2">
        <v>6.2</v>
      </c>
      <c r="F248" s="2" t="s">
        <v>11</v>
      </c>
      <c r="H248" s="6"/>
    </row>
    <row r="249" ht="15.75" customHeight="1">
      <c r="A249" s="2" t="s">
        <v>349</v>
      </c>
      <c r="B249" s="2" t="s">
        <v>33</v>
      </c>
      <c r="C249" s="3">
        <v>44141.0</v>
      </c>
      <c r="D249" s="2">
        <v>151.0</v>
      </c>
      <c r="E249" s="2">
        <v>6.2</v>
      </c>
      <c r="F249" s="2" t="s">
        <v>17</v>
      </c>
      <c r="H249" s="6"/>
    </row>
    <row r="250" ht="15.75" customHeight="1">
      <c r="A250" s="2" t="s">
        <v>350</v>
      </c>
      <c r="B250" s="2" t="s">
        <v>139</v>
      </c>
      <c r="C250" s="3">
        <v>44060.0</v>
      </c>
      <c r="D250" s="2">
        <v>101.0</v>
      </c>
      <c r="E250" s="2">
        <v>6.2</v>
      </c>
      <c r="F250" s="2" t="s">
        <v>37</v>
      </c>
      <c r="H250" s="6"/>
    </row>
    <row r="251" ht="15.75" customHeight="1">
      <c r="A251" s="2" t="s">
        <v>351</v>
      </c>
      <c r="B251" s="2" t="s">
        <v>24</v>
      </c>
      <c r="C251" s="3">
        <v>44295.0</v>
      </c>
      <c r="D251" s="2">
        <v>114.0</v>
      </c>
      <c r="E251" s="2">
        <v>6.2</v>
      </c>
      <c r="F251" s="2" t="s">
        <v>25</v>
      </c>
      <c r="H251" s="6"/>
    </row>
    <row r="252" ht="15.75" customHeight="1">
      <c r="A252" s="2" t="s">
        <v>352</v>
      </c>
      <c r="B252" s="2" t="s">
        <v>282</v>
      </c>
      <c r="C252" s="3">
        <v>43504.0</v>
      </c>
      <c r="D252" s="2">
        <v>90.0</v>
      </c>
      <c r="E252" s="2">
        <v>6.2</v>
      </c>
      <c r="F252" s="2" t="s">
        <v>17</v>
      </c>
      <c r="H252" s="6"/>
    </row>
    <row r="253" ht="15.75" customHeight="1">
      <c r="A253" s="2" t="s">
        <v>353</v>
      </c>
      <c r="B253" s="2" t="s">
        <v>10</v>
      </c>
      <c r="C253" s="3">
        <v>43735.0</v>
      </c>
      <c r="D253" s="2">
        <v>115.0</v>
      </c>
      <c r="E253" s="2">
        <v>6.2</v>
      </c>
      <c r="F253" s="2" t="s">
        <v>17</v>
      </c>
      <c r="H253" s="6"/>
    </row>
    <row r="254" ht="15.75" customHeight="1">
      <c r="A254" s="2" t="s">
        <v>354</v>
      </c>
      <c r="B254" s="2" t="s">
        <v>10</v>
      </c>
      <c r="C254" s="3">
        <v>44001.0</v>
      </c>
      <c r="D254" s="2">
        <v>92.0</v>
      </c>
      <c r="E254" s="2">
        <v>6.2</v>
      </c>
      <c r="F254" s="2" t="s">
        <v>60</v>
      </c>
      <c r="H254" s="6"/>
    </row>
    <row r="255" ht="15.75" customHeight="1">
      <c r="A255" s="2" t="s">
        <v>355</v>
      </c>
      <c r="B255" s="2" t="s">
        <v>114</v>
      </c>
      <c r="C255" s="3">
        <v>44057.0</v>
      </c>
      <c r="D255" s="2">
        <v>72.0</v>
      </c>
      <c r="E255" s="2">
        <v>6.2</v>
      </c>
      <c r="F255" s="2" t="s">
        <v>17</v>
      </c>
      <c r="H255" s="6"/>
    </row>
    <row r="256" ht="15.75" customHeight="1">
      <c r="A256" s="2" t="s">
        <v>356</v>
      </c>
      <c r="B256" s="2" t="s">
        <v>10</v>
      </c>
      <c r="C256" s="3">
        <v>44036.0</v>
      </c>
      <c r="D256" s="2">
        <v>139.0</v>
      </c>
      <c r="E256" s="2">
        <v>6.2</v>
      </c>
      <c r="F256" s="2" t="s">
        <v>11</v>
      </c>
      <c r="H256" s="6"/>
    </row>
    <row r="257" ht="15.75" customHeight="1">
      <c r="A257" s="2" t="s">
        <v>357</v>
      </c>
      <c r="B257" s="2" t="s">
        <v>247</v>
      </c>
      <c r="C257" s="3">
        <v>43182.0</v>
      </c>
      <c r="D257" s="2">
        <v>98.0</v>
      </c>
      <c r="E257" s="2">
        <v>6.2</v>
      </c>
      <c r="F257" s="2" t="s">
        <v>17</v>
      </c>
      <c r="H257" s="6"/>
    </row>
    <row r="258" ht="15.75" customHeight="1">
      <c r="A258" s="2" t="s">
        <v>358</v>
      </c>
      <c r="B258" s="2" t="s">
        <v>36</v>
      </c>
      <c r="C258" s="3">
        <v>43574.0</v>
      </c>
      <c r="D258" s="2">
        <v>92.0</v>
      </c>
      <c r="E258" s="2">
        <v>6.2</v>
      </c>
      <c r="F258" s="2" t="s">
        <v>17</v>
      </c>
      <c r="H258" s="6"/>
    </row>
    <row r="259" ht="15.75" customHeight="1">
      <c r="A259" s="2" t="s">
        <v>359</v>
      </c>
      <c r="B259" s="2" t="s">
        <v>39</v>
      </c>
      <c r="C259" s="3">
        <v>43896.0</v>
      </c>
      <c r="D259" s="2">
        <v>111.0</v>
      </c>
      <c r="E259" s="2">
        <v>6.2</v>
      </c>
      <c r="F259" s="2" t="s">
        <v>17</v>
      </c>
      <c r="H259" s="6"/>
    </row>
    <row r="260" ht="15.75" customHeight="1">
      <c r="A260" s="2" t="s">
        <v>360</v>
      </c>
      <c r="B260" s="2" t="s">
        <v>33</v>
      </c>
      <c r="C260" s="3">
        <v>43357.0</v>
      </c>
      <c r="D260" s="2">
        <v>98.0</v>
      </c>
      <c r="E260" s="2">
        <v>6.2</v>
      </c>
      <c r="F260" s="2" t="s">
        <v>17</v>
      </c>
      <c r="H260" s="6"/>
    </row>
    <row r="261" ht="15.75" customHeight="1">
      <c r="A261" s="2" t="s">
        <v>361</v>
      </c>
      <c r="B261" s="2" t="s">
        <v>7</v>
      </c>
      <c r="C261" s="3">
        <v>43217.0</v>
      </c>
      <c r="D261" s="2">
        <v>104.0</v>
      </c>
      <c r="E261" s="2">
        <v>6.2</v>
      </c>
      <c r="F261" s="2" t="s">
        <v>17</v>
      </c>
      <c r="H261" s="6"/>
    </row>
    <row r="262" ht="15.75" customHeight="1">
      <c r="A262" s="2" t="s">
        <v>362</v>
      </c>
      <c r="B262" s="2" t="s">
        <v>7</v>
      </c>
      <c r="C262" s="3">
        <v>43070.0</v>
      </c>
      <c r="D262" s="2">
        <v>95.0</v>
      </c>
      <c r="E262" s="2">
        <v>6.2</v>
      </c>
      <c r="F262" s="2" t="s">
        <v>17</v>
      </c>
      <c r="H262" s="6"/>
    </row>
    <row r="263" ht="15.75" customHeight="1">
      <c r="A263" s="2" t="s">
        <v>363</v>
      </c>
      <c r="B263" s="2" t="s">
        <v>24</v>
      </c>
      <c r="C263" s="3">
        <v>42832.0</v>
      </c>
      <c r="D263" s="2">
        <v>88.0</v>
      </c>
      <c r="E263" s="2">
        <v>6.2</v>
      </c>
      <c r="F263" s="2" t="s">
        <v>17</v>
      </c>
      <c r="H263" s="6"/>
    </row>
    <row r="264" ht="15.75" customHeight="1">
      <c r="A264" s="2">
        <v>1922.0</v>
      </c>
      <c r="B264" s="2" t="s">
        <v>364</v>
      </c>
      <c r="C264" s="3">
        <v>43028.0</v>
      </c>
      <c r="D264" s="2">
        <v>102.0</v>
      </c>
      <c r="E264" s="2">
        <v>6.3</v>
      </c>
      <c r="F264" s="2" t="s">
        <v>17</v>
      </c>
      <c r="H264" s="6"/>
    </row>
    <row r="265" ht="15.75" customHeight="1">
      <c r="A265" s="2" t="s">
        <v>365</v>
      </c>
      <c r="B265" s="2" t="s">
        <v>7</v>
      </c>
      <c r="C265" s="3">
        <v>43607.0</v>
      </c>
      <c r="D265" s="2">
        <v>30.0</v>
      </c>
      <c r="E265" s="2">
        <v>6.3</v>
      </c>
      <c r="F265" s="2" t="s">
        <v>63</v>
      </c>
      <c r="H265" s="6"/>
    </row>
    <row r="266" ht="15.75" customHeight="1">
      <c r="A266" s="2" t="s">
        <v>366</v>
      </c>
      <c r="B266" s="2" t="s">
        <v>36</v>
      </c>
      <c r="C266" s="3">
        <v>43259.0</v>
      </c>
      <c r="D266" s="2">
        <v>99.0</v>
      </c>
      <c r="E266" s="2">
        <v>6.3</v>
      </c>
      <c r="F266" s="2" t="s">
        <v>17</v>
      </c>
      <c r="H266" s="6"/>
    </row>
    <row r="267" ht="15.75" customHeight="1">
      <c r="A267" s="2" t="s">
        <v>367</v>
      </c>
      <c r="B267" s="2" t="s">
        <v>340</v>
      </c>
      <c r="C267" s="3">
        <v>43385.0</v>
      </c>
      <c r="D267" s="2">
        <v>129.0</v>
      </c>
      <c r="E267" s="2">
        <v>6.3</v>
      </c>
      <c r="F267" s="2" t="s">
        <v>17</v>
      </c>
      <c r="H267" s="6"/>
    </row>
    <row r="268" ht="15.75" customHeight="1">
      <c r="A268" s="2" t="s">
        <v>368</v>
      </c>
      <c r="B268" s="2" t="s">
        <v>97</v>
      </c>
      <c r="C268" s="3">
        <v>43175.0</v>
      </c>
      <c r="D268" s="2">
        <v>87.0</v>
      </c>
      <c r="E268" s="2">
        <v>6.3</v>
      </c>
      <c r="F268" s="2" t="s">
        <v>17</v>
      </c>
      <c r="H268" s="6"/>
    </row>
    <row r="269" ht="15.75" customHeight="1">
      <c r="A269" s="2" t="s">
        <v>369</v>
      </c>
      <c r="B269" s="2" t="s">
        <v>370</v>
      </c>
      <c r="C269" s="3">
        <v>43091.0</v>
      </c>
      <c r="D269" s="2">
        <v>117.0</v>
      </c>
      <c r="E269" s="2">
        <v>6.3</v>
      </c>
      <c r="F269" s="2" t="s">
        <v>17</v>
      </c>
      <c r="H269" s="6"/>
    </row>
    <row r="270" ht="15.75" customHeight="1">
      <c r="A270" s="2" t="s">
        <v>371</v>
      </c>
      <c r="B270" s="2" t="s">
        <v>372</v>
      </c>
      <c r="C270" s="3">
        <v>43238.0</v>
      </c>
      <c r="D270" s="2">
        <v>104.0</v>
      </c>
      <c r="E270" s="2">
        <v>6.3</v>
      </c>
      <c r="F270" s="2" t="s">
        <v>17</v>
      </c>
      <c r="H270" s="6"/>
    </row>
    <row r="271" ht="15.75" customHeight="1">
      <c r="A271" s="2" t="s">
        <v>373</v>
      </c>
      <c r="B271" s="2" t="s">
        <v>33</v>
      </c>
      <c r="C271" s="3">
        <v>44288.0</v>
      </c>
      <c r="D271" s="2">
        <v>111.0</v>
      </c>
      <c r="E271" s="2">
        <v>6.3</v>
      </c>
      <c r="F271" s="2" t="s">
        <v>17</v>
      </c>
      <c r="H271" s="6"/>
    </row>
    <row r="272" ht="15.75" customHeight="1">
      <c r="A272" s="2" t="s">
        <v>374</v>
      </c>
      <c r="B272" s="2" t="s">
        <v>375</v>
      </c>
      <c r="C272" s="3">
        <v>44001.0</v>
      </c>
      <c r="D272" s="2">
        <v>107.0</v>
      </c>
      <c r="E272" s="2">
        <v>6.3</v>
      </c>
      <c r="F272" s="2" t="s">
        <v>17</v>
      </c>
      <c r="H272" s="6"/>
    </row>
    <row r="273" ht="15.75" customHeight="1">
      <c r="A273" s="2" t="s">
        <v>376</v>
      </c>
      <c r="B273" s="2" t="s">
        <v>24</v>
      </c>
      <c r="C273" s="3">
        <v>44273.0</v>
      </c>
      <c r="D273" s="2">
        <v>97.0</v>
      </c>
      <c r="E273" s="2">
        <v>6.3</v>
      </c>
      <c r="F273" s="2" t="s">
        <v>69</v>
      </c>
      <c r="H273" s="6"/>
    </row>
    <row r="274" ht="15.75" customHeight="1">
      <c r="A274" s="2" t="s">
        <v>377</v>
      </c>
      <c r="B274" s="2" t="s">
        <v>36</v>
      </c>
      <c r="C274" s="3">
        <v>43203.0</v>
      </c>
      <c r="D274" s="2">
        <v>98.0</v>
      </c>
      <c r="E274" s="2">
        <v>6.3</v>
      </c>
      <c r="F274" s="2" t="s">
        <v>60</v>
      </c>
      <c r="H274" s="6"/>
    </row>
    <row r="275" ht="15.75" customHeight="1">
      <c r="A275" s="2" t="s">
        <v>378</v>
      </c>
      <c r="B275" s="2" t="s">
        <v>33</v>
      </c>
      <c r="C275" s="3">
        <v>44224.0</v>
      </c>
      <c r="D275" s="2">
        <v>90.0</v>
      </c>
      <c r="E275" s="2">
        <v>6.3</v>
      </c>
      <c r="F275" s="2" t="s">
        <v>37</v>
      </c>
      <c r="H275" s="6"/>
    </row>
    <row r="276" ht="15.75" customHeight="1">
      <c r="A276" s="2" t="s">
        <v>379</v>
      </c>
      <c r="B276" s="2" t="s">
        <v>33</v>
      </c>
      <c r="C276" s="3">
        <v>43574.0</v>
      </c>
      <c r="D276" s="2">
        <v>101.0</v>
      </c>
      <c r="E276" s="2">
        <v>6.3</v>
      </c>
      <c r="F276" s="2" t="s">
        <v>20</v>
      </c>
      <c r="H276" s="6"/>
    </row>
    <row r="277" ht="15.75" customHeight="1">
      <c r="A277" s="2" t="s">
        <v>380</v>
      </c>
      <c r="B277" s="2" t="s">
        <v>7</v>
      </c>
      <c r="C277" s="3">
        <v>44342.0</v>
      </c>
      <c r="D277" s="2">
        <v>72.0</v>
      </c>
      <c r="E277" s="2">
        <v>6.3</v>
      </c>
      <c r="F277" s="2" t="s">
        <v>17</v>
      </c>
      <c r="H277" s="6"/>
    </row>
    <row r="278" ht="15.75" customHeight="1">
      <c r="A278" s="2" t="s">
        <v>381</v>
      </c>
      <c r="B278" s="2" t="s">
        <v>33</v>
      </c>
      <c r="C278" s="3">
        <v>44159.0</v>
      </c>
      <c r="D278" s="2">
        <v>83.0</v>
      </c>
      <c r="E278" s="2">
        <v>6.3</v>
      </c>
      <c r="F278" s="2" t="s">
        <v>11</v>
      </c>
      <c r="H278" s="6"/>
    </row>
    <row r="279" ht="15.75" customHeight="1">
      <c r="A279" s="2" t="s">
        <v>382</v>
      </c>
      <c r="B279" s="2" t="s">
        <v>22</v>
      </c>
      <c r="C279" s="3">
        <v>43490.0</v>
      </c>
      <c r="D279" s="2">
        <v>118.0</v>
      </c>
      <c r="E279" s="2">
        <v>6.3</v>
      </c>
      <c r="F279" s="2" t="s">
        <v>17</v>
      </c>
      <c r="H279" s="6"/>
    </row>
    <row r="280" ht="15.75" customHeight="1">
      <c r="A280" s="2" t="s">
        <v>383</v>
      </c>
      <c r="B280" s="2" t="s">
        <v>24</v>
      </c>
      <c r="C280" s="3">
        <v>43455.0</v>
      </c>
      <c r="D280" s="2">
        <v>44.0</v>
      </c>
      <c r="E280" s="2">
        <v>6.3</v>
      </c>
      <c r="F280" s="2" t="s">
        <v>69</v>
      </c>
      <c r="H280" s="6"/>
    </row>
    <row r="281" ht="15.75" customHeight="1">
      <c r="A281" s="2" t="s">
        <v>384</v>
      </c>
      <c r="B281" s="2" t="s">
        <v>385</v>
      </c>
      <c r="C281" s="3">
        <v>42846.0</v>
      </c>
      <c r="D281" s="2">
        <v>113.0</v>
      </c>
      <c r="E281" s="2">
        <v>6.3</v>
      </c>
      <c r="F281" s="2" t="s">
        <v>17</v>
      </c>
      <c r="H281" s="6"/>
    </row>
    <row r="282" ht="15.75" customHeight="1">
      <c r="A282" s="2" t="s">
        <v>386</v>
      </c>
      <c r="B282" s="2" t="s">
        <v>387</v>
      </c>
      <c r="C282" s="3">
        <v>42895.0</v>
      </c>
      <c r="D282" s="2">
        <v>86.0</v>
      </c>
      <c r="E282" s="2">
        <v>6.3</v>
      </c>
      <c r="F282" s="2" t="s">
        <v>17</v>
      </c>
      <c r="H282" s="6"/>
    </row>
    <row r="283" ht="15.75" customHeight="1">
      <c r="A283" s="2" t="s">
        <v>388</v>
      </c>
      <c r="B283" s="2" t="s">
        <v>389</v>
      </c>
      <c r="C283" s="3">
        <v>42713.0</v>
      </c>
      <c r="D283" s="2">
        <v>108.0</v>
      </c>
      <c r="E283" s="2">
        <v>6.3</v>
      </c>
      <c r="F283" s="2" t="s">
        <v>17</v>
      </c>
      <c r="H283" s="6"/>
    </row>
    <row r="284" ht="15.75" customHeight="1">
      <c r="A284" s="2" t="s">
        <v>390</v>
      </c>
      <c r="B284" s="2" t="s">
        <v>391</v>
      </c>
      <c r="C284" s="3">
        <v>43021.0</v>
      </c>
      <c r="D284" s="2">
        <v>85.0</v>
      </c>
      <c r="E284" s="2">
        <v>6.3</v>
      </c>
      <c r="F284" s="2" t="s">
        <v>17</v>
      </c>
      <c r="H284" s="6"/>
    </row>
    <row r="285" ht="15.75" customHeight="1">
      <c r="A285" s="2" t="s">
        <v>392</v>
      </c>
      <c r="B285" s="2" t="s">
        <v>13</v>
      </c>
      <c r="C285" s="3">
        <v>42825.0</v>
      </c>
      <c r="D285" s="2">
        <v>102.0</v>
      </c>
      <c r="E285" s="2">
        <v>6.3</v>
      </c>
      <c r="F285" s="2" t="s">
        <v>17</v>
      </c>
      <c r="H285" s="6"/>
    </row>
    <row r="286" ht="15.75" customHeight="1">
      <c r="A286" s="2" t="s">
        <v>393</v>
      </c>
      <c r="B286" s="2" t="s">
        <v>33</v>
      </c>
      <c r="C286" s="3">
        <v>43749.0</v>
      </c>
      <c r="D286" s="2">
        <v>151.0</v>
      </c>
      <c r="E286" s="2">
        <v>6.3</v>
      </c>
      <c r="F286" s="2" t="s">
        <v>188</v>
      </c>
      <c r="H286" s="6"/>
    </row>
    <row r="287" ht="15.75" customHeight="1">
      <c r="A287" s="2" t="s">
        <v>394</v>
      </c>
      <c r="B287" s="2" t="s">
        <v>139</v>
      </c>
      <c r="C287" s="3">
        <v>43756.0</v>
      </c>
      <c r="D287" s="2">
        <v>98.0</v>
      </c>
      <c r="E287" s="2">
        <v>6.3</v>
      </c>
      <c r="F287" s="2" t="s">
        <v>17</v>
      </c>
      <c r="H287" s="6"/>
    </row>
    <row r="288" ht="15.75" customHeight="1">
      <c r="A288" s="2" t="s">
        <v>395</v>
      </c>
      <c r="B288" s="2" t="s">
        <v>7</v>
      </c>
      <c r="C288" s="3">
        <v>43553.0</v>
      </c>
      <c r="D288" s="2">
        <v>87.0</v>
      </c>
      <c r="E288" s="2">
        <v>6.3</v>
      </c>
      <c r="F288" s="2" t="s">
        <v>17</v>
      </c>
      <c r="H288" s="6"/>
    </row>
    <row r="289" ht="15.75" customHeight="1">
      <c r="A289" s="2" t="s">
        <v>396</v>
      </c>
      <c r="B289" s="2" t="s">
        <v>183</v>
      </c>
      <c r="C289" s="3">
        <v>43168.0</v>
      </c>
      <c r="D289" s="2">
        <v>120.0</v>
      </c>
      <c r="E289" s="2">
        <v>6.3</v>
      </c>
      <c r="F289" s="2" t="s">
        <v>8</v>
      </c>
      <c r="H289" s="6"/>
    </row>
    <row r="290" ht="15.75" customHeight="1">
      <c r="A290" s="2" t="s">
        <v>397</v>
      </c>
      <c r="B290" s="2" t="s">
        <v>10</v>
      </c>
      <c r="C290" s="3">
        <v>43944.0</v>
      </c>
      <c r="D290" s="2">
        <v>134.0</v>
      </c>
      <c r="E290" s="2">
        <v>6.3</v>
      </c>
      <c r="F290" s="2" t="s">
        <v>34</v>
      </c>
      <c r="H290" s="6"/>
    </row>
    <row r="291" ht="15.75" customHeight="1">
      <c r="A291" s="2" t="s">
        <v>398</v>
      </c>
      <c r="B291" s="2" t="s">
        <v>36</v>
      </c>
      <c r="C291" s="3">
        <v>44239.0</v>
      </c>
      <c r="D291" s="2">
        <v>109.0</v>
      </c>
      <c r="E291" s="2">
        <v>6.3</v>
      </c>
      <c r="F291" s="2" t="s">
        <v>17</v>
      </c>
      <c r="H291" s="6"/>
    </row>
    <row r="292" ht="15.75" customHeight="1">
      <c r="A292" s="2" t="s">
        <v>399</v>
      </c>
      <c r="B292" s="2" t="s">
        <v>7</v>
      </c>
      <c r="C292" s="3">
        <v>43705.0</v>
      </c>
      <c r="D292" s="2">
        <v>85.0</v>
      </c>
      <c r="E292" s="2">
        <v>6.3</v>
      </c>
      <c r="F292" s="2" t="s">
        <v>17</v>
      </c>
      <c r="H292" s="6"/>
    </row>
    <row r="293" ht="15.75" customHeight="1">
      <c r="A293" s="2" t="s">
        <v>400</v>
      </c>
      <c r="B293" s="2" t="s">
        <v>33</v>
      </c>
      <c r="C293" s="3">
        <v>43917.0</v>
      </c>
      <c r="D293" s="2">
        <v>103.0</v>
      </c>
      <c r="E293" s="2">
        <v>6.3</v>
      </c>
      <c r="F293" s="2" t="s">
        <v>17</v>
      </c>
      <c r="H293" s="6"/>
    </row>
    <row r="294" ht="15.75" customHeight="1">
      <c r="A294" s="2" t="s">
        <v>401</v>
      </c>
      <c r="B294" s="2" t="s">
        <v>7</v>
      </c>
      <c r="C294" s="3">
        <v>44048.0</v>
      </c>
      <c r="D294" s="2">
        <v>94.0</v>
      </c>
      <c r="E294" s="2">
        <v>6.4</v>
      </c>
      <c r="F294" s="2" t="s">
        <v>60</v>
      </c>
      <c r="H294" s="6"/>
    </row>
    <row r="295" ht="15.75" customHeight="1">
      <c r="A295" s="2" t="s">
        <v>402</v>
      </c>
      <c r="B295" s="2" t="s">
        <v>403</v>
      </c>
      <c r="C295" s="3">
        <v>44186.0</v>
      </c>
      <c r="D295" s="2">
        <v>97.0</v>
      </c>
      <c r="E295" s="2">
        <v>6.4</v>
      </c>
      <c r="F295" s="2" t="s">
        <v>17</v>
      </c>
      <c r="H295" s="6"/>
    </row>
    <row r="296" ht="15.75" customHeight="1">
      <c r="A296" s="2" t="s">
        <v>404</v>
      </c>
      <c r="B296" s="2" t="s">
        <v>252</v>
      </c>
      <c r="C296" s="3">
        <v>42629.0</v>
      </c>
      <c r="D296" s="2">
        <v>88.0</v>
      </c>
      <c r="E296" s="2">
        <v>6.4</v>
      </c>
      <c r="F296" s="2" t="s">
        <v>17</v>
      </c>
      <c r="H296" s="6"/>
    </row>
    <row r="297" ht="15.75" customHeight="1">
      <c r="A297" s="2" t="s">
        <v>405</v>
      </c>
      <c r="B297" s="2" t="s">
        <v>7</v>
      </c>
      <c r="C297" s="3">
        <v>43733.0</v>
      </c>
      <c r="D297" s="2">
        <v>37.0</v>
      </c>
      <c r="E297" s="2">
        <v>6.4</v>
      </c>
      <c r="F297" s="2" t="s">
        <v>63</v>
      </c>
      <c r="H297" s="6"/>
    </row>
    <row r="298" ht="15.75" customHeight="1">
      <c r="A298" s="2" t="s">
        <v>406</v>
      </c>
      <c r="B298" s="2" t="s">
        <v>407</v>
      </c>
      <c r="C298" s="3">
        <v>43823.0</v>
      </c>
      <c r="D298" s="2">
        <v>112.0</v>
      </c>
      <c r="E298" s="2">
        <v>6.4</v>
      </c>
      <c r="F298" s="2" t="s">
        <v>11</v>
      </c>
      <c r="H298" s="6"/>
    </row>
    <row r="299" ht="15.75" customHeight="1">
      <c r="A299" s="2" t="s">
        <v>408</v>
      </c>
      <c r="B299" s="2" t="s">
        <v>282</v>
      </c>
      <c r="C299" s="3">
        <v>43189.0</v>
      </c>
      <c r="D299" s="2">
        <v>102.0</v>
      </c>
      <c r="E299" s="2">
        <v>6.4</v>
      </c>
      <c r="F299" s="2" t="s">
        <v>17</v>
      </c>
      <c r="H299" s="6"/>
    </row>
    <row r="300" ht="15.75" customHeight="1">
      <c r="A300" s="2" t="s">
        <v>409</v>
      </c>
      <c r="B300" s="2" t="s">
        <v>10</v>
      </c>
      <c r="C300" s="3">
        <v>43749.0</v>
      </c>
      <c r="D300" s="2">
        <v>100.0</v>
      </c>
      <c r="E300" s="2">
        <v>6.4</v>
      </c>
      <c r="F300" s="2" t="s">
        <v>17</v>
      </c>
      <c r="H300" s="6"/>
    </row>
    <row r="301" ht="15.75" customHeight="1">
      <c r="A301" s="2" t="s">
        <v>410</v>
      </c>
      <c r="B301" s="2" t="s">
        <v>33</v>
      </c>
      <c r="C301" s="3">
        <v>43147.0</v>
      </c>
      <c r="D301" s="2">
        <v>96.0</v>
      </c>
      <c r="E301" s="2">
        <v>6.4</v>
      </c>
      <c r="F301" s="2" t="s">
        <v>17</v>
      </c>
      <c r="H301" s="6"/>
    </row>
    <row r="302" ht="15.75" customHeight="1">
      <c r="A302" s="2" t="s">
        <v>411</v>
      </c>
      <c r="B302" s="2" t="s">
        <v>36</v>
      </c>
      <c r="C302" s="3">
        <v>43875.0</v>
      </c>
      <c r="D302" s="2">
        <v>113.0</v>
      </c>
      <c r="E302" s="2">
        <v>6.4</v>
      </c>
      <c r="F302" s="2" t="s">
        <v>83</v>
      </c>
      <c r="H302" s="6"/>
    </row>
    <row r="303" ht="15.75" customHeight="1">
      <c r="A303" s="2" t="s">
        <v>412</v>
      </c>
      <c r="B303" s="2" t="s">
        <v>7</v>
      </c>
      <c r="C303" s="3">
        <v>44063.0</v>
      </c>
      <c r="D303" s="2">
        <v>16.0</v>
      </c>
      <c r="E303" s="2">
        <v>6.4</v>
      </c>
      <c r="F303" s="2" t="s">
        <v>17</v>
      </c>
      <c r="H303" s="6"/>
    </row>
    <row r="304" ht="15.75" customHeight="1">
      <c r="A304" s="2" t="s">
        <v>413</v>
      </c>
      <c r="B304" s="2" t="s">
        <v>112</v>
      </c>
      <c r="C304" s="3">
        <v>44238.0</v>
      </c>
      <c r="D304" s="2">
        <v>119.0</v>
      </c>
      <c r="E304" s="2">
        <v>6.4</v>
      </c>
      <c r="F304" s="2" t="s">
        <v>37</v>
      </c>
      <c r="H304" s="6"/>
    </row>
    <row r="305" ht="15.75" customHeight="1">
      <c r="A305" s="2" t="s">
        <v>414</v>
      </c>
      <c r="B305" s="2" t="s">
        <v>7</v>
      </c>
      <c r="C305" s="3">
        <v>43950.0</v>
      </c>
      <c r="D305" s="2">
        <v>97.0</v>
      </c>
      <c r="E305" s="2">
        <v>6.4</v>
      </c>
      <c r="F305" s="2" t="s">
        <v>17</v>
      </c>
      <c r="H305" s="6"/>
    </row>
    <row r="306" ht="15.75" customHeight="1">
      <c r="A306" s="2" t="s">
        <v>415</v>
      </c>
      <c r="B306" s="2" t="s">
        <v>7</v>
      </c>
      <c r="C306" s="3">
        <v>41986.0</v>
      </c>
      <c r="D306" s="2">
        <v>81.0</v>
      </c>
      <c r="E306" s="2">
        <v>6.4</v>
      </c>
      <c r="F306" s="2" t="s">
        <v>17</v>
      </c>
      <c r="H306" s="6"/>
    </row>
    <row r="307" ht="15.75" customHeight="1">
      <c r="A307" s="2" t="s">
        <v>416</v>
      </c>
      <c r="B307" s="2" t="s">
        <v>139</v>
      </c>
      <c r="C307" s="3">
        <v>43364.0</v>
      </c>
      <c r="D307" s="2">
        <v>98.0</v>
      </c>
      <c r="E307" s="2">
        <v>6.4</v>
      </c>
      <c r="F307" s="2" t="s">
        <v>17</v>
      </c>
      <c r="H307" s="6"/>
    </row>
    <row r="308" ht="15.75" customHeight="1">
      <c r="A308" s="2" t="s">
        <v>417</v>
      </c>
      <c r="B308" s="2" t="s">
        <v>418</v>
      </c>
      <c r="C308" s="3">
        <v>44127.0</v>
      </c>
      <c r="D308" s="2">
        <v>95.0</v>
      </c>
      <c r="E308" s="2">
        <v>6.4</v>
      </c>
      <c r="F308" s="2" t="s">
        <v>17</v>
      </c>
      <c r="H308" s="6"/>
    </row>
    <row r="309" ht="15.75" customHeight="1">
      <c r="A309" s="2" t="s">
        <v>419</v>
      </c>
      <c r="B309" s="2" t="s">
        <v>33</v>
      </c>
      <c r="C309" s="3">
        <v>43750.0</v>
      </c>
      <c r="D309" s="2">
        <v>96.0</v>
      </c>
      <c r="E309" s="2">
        <v>6.4</v>
      </c>
      <c r="F309" s="2" t="s">
        <v>60</v>
      </c>
      <c r="H309" s="6"/>
    </row>
    <row r="310" ht="15.75" customHeight="1">
      <c r="A310" s="2" t="s">
        <v>420</v>
      </c>
      <c r="B310" s="2" t="s">
        <v>7</v>
      </c>
      <c r="C310" s="7">
        <v>42993.0</v>
      </c>
      <c r="D310" s="2">
        <v>107.0</v>
      </c>
      <c r="E310" s="2">
        <v>6.4</v>
      </c>
      <c r="F310" s="2" t="s">
        <v>17</v>
      </c>
      <c r="H310" s="6"/>
    </row>
    <row r="311" ht="15.75" customHeight="1">
      <c r="A311" s="2" t="s">
        <v>421</v>
      </c>
      <c r="B311" s="2" t="s">
        <v>422</v>
      </c>
      <c r="C311" s="3">
        <v>43735.0</v>
      </c>
      <c r="D311" s="2">
        <v>41.0</v>
      </c>
      <c r="E311" s="2">
        <v>6.4</v>
      </c>
      <c r="F311" s="2" t="s">
        <v>17</v>
      </c>
      <c r="H311" s="6"/>
    </row>
    <row r="312" ht="15.75" customHeight="1">
      <c r="A312" s="2" t="s">
        <v>423</v>
      </c>
      <c r="B312" s="2" t="s">
        <v>7</v>
      </c>
      <c r="C312" s="3">
        <v>43175.0</v>
      </c>
      <c r="D312" s="2">
        <v>87.0</v>
      </c>
      <c r="E312" s="2">
        <v>6.4</v>
      </c>
      <c r="F312" s="2" t="s">
        <v>17</v>
      </c>
      <c r="H312" s="6"/>
    </row>
    <row r="313" ht="15.75" customHeight="1">
      <c r="A313" s="2" t="s">
        <v>424</v>
      </c>
      <c r="B313" s="2" t="s">
        <v>139</v>
      </c>
      <c r="C313" s="3">
        <v>44210.0</v>
      </c>
      <c r="D313" s="2">
        <v>101.0</v>
      </c>
      <c r="E313" s="2">
        <v>6.4</v>
      </c>
      <c r="F313" s="2" t="s">
        <v>37</v>
      </c>
      <c r="H313" s="6"/>
    </row>
    <row r="314" ht="15.75" customHeight="1">
      <c r="A314" s="2" t="s">
        <v>425</v>
      </c>
      <c r="B314" s="2" t="s">
        <v>7</v>
      </c>
      <c r="C314" s="3">
        <v>42860.0</v>
      </c>
      <c r="D314" s="2">
        <v>97.0</v>
      </c>
      <c r="E314" s="2">
        <v>6.4</v>
      </c>
      <c r="F314" s="2" t="s">
        <v>17</v>
      </c>
      <c r="H314" s="6"/>
    </row>
    <row r="315" ht="15.75" customHeight="1">
      <c r="A315" s="2" t="s">
        <v>426</v>
      </c>
      <c r="B315" s="2" t="s">
        <v>10</v>
      </c>
      <c r="C315" s="3">
        <v>43915.0</v>
      </c>
      <c r="D315" s="2">
        <v>103.0</v>
      </c>
      <c r="E315" s="2">
        <v>6.4</v>
      </c>
      <c r="F315" s="2" t="s">
        <v>11</v>
      </c>
      <c r="H315" s="6"/>
    </row>
    <row r="316" ht="15.75" customHeight="1">
      <c r="A316" s="2" t="s">
        <v>427</v>
      </c>
      <c r="B316" s="2" t="s">
        <v>428</v>
      </c>
      <c r="C316" s="3">
        <v>43943.0</v>
      </c>
      <c r="D316" s="2">
        <v>90.0</v>
      </c>
      <c r="E316" s="2">
        <v>6.4</v>
      </c>
      <c r="F316" s="2" t="s">
        <v>17</v>
      </c>
      <c r="H316" s="6"/>
    </row>
    <row r="317" ht="15.75" customHeight="1">
      <c r="A317" s="2" t="s">
        <v>429</v>
      </c>
      <c r="B317" s="2" t="s">
        <v>101</v>
      </c>
      <c r="C317" s="3">
        <v>43537.0</v>
      </c>
      <c r="D317" s="2">
        <v>125.0</v>
      </c>
      <c r="E317" s="2">
        <v>6.4</v>
      </c>
      <c r="F317" s="2" t="s">
        <v>17</v>
      </c>
      <c r="H317" s="6"/>
    </row>
    <row r="318" ht="15.75" customHeight="1">
      <c r="A318" s="2" t="s">
        <v>430</v>
      </c>
      <c r="B318" s="2" t="s">
        <v>7</v>
      </c>
      <c r="C318" s="3">
        <v>43371.0</v>
      </c>
      <c r="D318" s="2">
        <v>116.0</v>
      </c>
      <c r="E318" s="2">
        <v>6.4</v>
      </c>
      <c r="F318" s="2" t="s">
        <v>431</v>
      </c>
      <c r="H318" s="6"/>
    </row>
    <row r="319" ht="15.75" customHeight="1">
      <c r="A319" s="2" t="s">
        <v>432</v>
      </c>
      <c r="B319" s="2" t="s">
        <v>33</v>
      </c>
      <c r="C319" s="3">
        <v>43532.0</v>
      </c>
      <c r="D319" s="2">
        <v>99.0</v>
      </c>
      <c r="E319" s="2">
        <v>6.4</v>
      </c>
      <c r="F319" s="2" t="s">
        <v>17</v>
      </c>
      <c r="H319" s="6"/>
    </row>
    <row r="320" ht="15.75" customHeight="1">
      <c r="A320" s="2" t="s">
        <v>433</v>
      </c>
      <c r="B320" s="2" t="s">
        <v>434</v>
      </c>
      <c r="C320" s="3">
        <v>43028.0</v>
      </c>
      <c r="D320" s="2">
        <v>82.0</v>
      </c>
      <c r="E320" s="2">
        <v>6.4</v>
      </c>
      <c r="F320" s="2" t="s">
        <v>17</v>
      </c>
      <c r="H320" s="6"/>
    </row>
    <row r="321" ht="15.75" customHeight="1">
      <c r="A321" s="2" t="s">
        <v>435</v>
      </c>
      <c r="B321" s="2" t="s">
        <v>36</v>
      </c>
      <c r="C321" s="3">
        <v>43140.0</v>
      </c>
      <c r="D321" s="2">
        <v>97.0</v>
      </c>
      <c r="E321" s="2">
        <v>6.4</v>
      </c>
      <c r="F321" s="2" t="s">
        <v>17</v>
      </c>
      <c r="H321" s="6"/>
    </row>
    <row r="322" ht="15.75" customHeight="1">
      <c r="A322" s="2" t="s">
        <v>436</v>
      </c>
      <c r="B322" s="2" t="s">
        <v>7</v>
      </c>
      <c r="C322" s="3">
        <v>43766.0</v>
      </c>
      <c r="D322" s="2">
        <v>28.0</v>
      </c>
      <c r="E322" s="2">
        <v>6.5</v>
      </c>
      <c r="F322" s="2" t="s">
        <v>63</v>
      </c>
      <c r="H322" s="6"/>
    </row>
    <row r="323" ht="15.75" customHeight="1">
      <c r="A323" s="2" t="s">
        <v>437</v>
      </c>
      <c r="B323" s="2" t="s">
        <v>206</v>
      </c>
      <c r="C323" s="3">
        <v>43889.0</v>
      </c>
      <c r="D323" s="2">
        <v>108.0</v>
      </c>
      <c r="E323" s="2">
        <v>6.5</v>
      </c>
      <c r="F323" s="2" t="s">
        <v>17</v>
      </c>
      <c r="H323" s="6"/>
    </row>
    <row r="324" ht="15.75" customHeight="1">
      <c r="A324" s="2" t="s">
        <v>438</v>
      </c>
      <c r="B324" s="2" t="s">
        <v>33</v>
      </c>
      <c r="C324" s="3">
        <v>44071.0</v>
      </c>
      <c r="D324" s="2">
        <v>93.0</v>
      </c>
      <c r="E324" s="2">
        <v>6.5</v>
      </c>
      <c r="F324" s="2" t="s">
        <v>17</v>
      </c>
      <c r="H324" s="6"/>
    </row>
    <row r="325" ht="15.75" customHeight="1">
      <c r="A325" s="2" t="s">
        <v>439</v>
      </c>
      <c r="B325" s="2" t="s">
        <v>440</v>
      </c>
      <c r="C325" s="3">
        <v>43909.0</v>
      </c>
      <c r="D325" s="2">
        <v>74.0</v>
      </c>
      <c r="E325" s="2">
        <v>6.5</v>
      </c>
      <c r="F325" s="2" t="s">
        <v>188</v>
      </c>
      <c r="H325" s="6"/>
    </row>
    <row r="326" ht="15.75" customHeight="1">
      <c r="A326" s="2" t="s">
        <v>441</v>
      </c>
      <c r="B326" s="2" t="s">
        <v>7</v>
      </c>
      <c r="C326" s="3">
        <v>43545.0</v>
      </c>
      <c r="D326" s="2">
        <v>60.0</v>
      </c>
      <c r="E326" s="2">
        <v>6.5</v>
      </c>
      <c r="F326" s="2" t="s">
        <v>60</v>
      </c>
      <c r="H326" s="6"/>
    </row>
    <row r="327" ht="15.75" customHeight="1">
      <c r="A327" s="2" t="s">
        <v>442</v>
      </c>
      <c r="B327" s="2" t="s">
        <v>443</v>
      </c>
      <c r="C327" s="3">
        <v>44176.0</v>
      </c>
      <c r="D327" s="2">
        <v>9.0</v>
      </c>
      <c r="E327" s="2">
        <v>6.5</v>
      </c>
      <c r="F327" s="2" t="s">
        <v>17</v>
      </c>
      <c r="H327" s="6"/>
    </row>
    <row r="328" ht="15.75" customHeight="1">
      <c r="A328" s="2" t="s">
        <v>444</v>
      </c>
      <c r="B328" s="2" t="s">
        <v>7</v>
      </c>
      <c r="C328" s="3">
        <v>44303.0</v>
      </c>
      <c r="D328" s="2">
        <v>21.0</v>
      </c>
      <c r="E328" s="2">
        <v>6.5</v>
      </c>
      <c r="F328" s="2" t="s">
        <v>17</v>
      </c>
      <c r="H328" s="6"/>
    </row>
    <row r="329" ht="15.75" customHeight="1">
      <c r="A329" s="2" t="s">
        <v>445</v>
      </c>
      <c r="B329" s="2" t="s">
        <v>24</v>
      </c>
      <c r="C329" s="3">
        <v>43616.0</v>
      </c>
      <c r="D329" s="2">
        <v>100.0</v>
      </c>
      <c r="E329" s="2">
        <v>6.5</v>
      </c>
      <c r="F329" s="2" t="s">
        <v>20</v>
      </c>
      <c r="H329" s="6"/>
    </row>
    <row r="330" ht="15.75" customHeight="1">
      <c r="A330" s="2" t="s">
        <v>446</v>
      </c>
      <c r="B330" s="2" t="s">
        <v>447</v>
      </c>
      <c r="C330" s="3">
        <v>43994.0</v>
      </c>
      <c r="D330" s="2">
        <v>155.0</v>
      </c>
      <c r="E330" s="2">
        <v>6.5</v>
      </c>
      <c r="F330" s="2" t="s">
        <v>17</v>
      </c>
      <c r="H330" s="6"/>
    </row>
    <row r="331" ht="15.75" customHeight="1">
      <c r="A331" s="2" t="s">
        <v>448</v>
      </c>
      <c r="B331" s="2" t="s">
        <v>7</v>
      </c>
      <c r="C331" s="3">
        <v>44293.0</v>
      </c>
      <c r="D331" s="2">
        <v>55.0</v>
      </c>
      <c r="E331" s="2">
        <v>6.5</v>
      </c>
      <c r="F331" s="2" t="s">
        <v>17</v>
      </c>
      <c r="H331" s="6"/>
    </row>
    <row r="332" ht="15.75" customHeight="1">
      <c r="A332" s="2" t="s">
        <v>449</v>
      </c>
      <c r="B332" s="2" t="s">
        <v>407</v>
      </c>
      <c r="C332" s="3">
        <v>44008.0</v>
      </c>
      <c r="D332" s="2">
        <v>123.0</v>
      </c>
      <c r="E332" s="2">
        <v>6.5</v>
      </c>
      <c r="F332" s="2" t="s">
        <v>17</v>
      </c>
      <c r="H332" s="6"/>
    </row>
    <row r="333" ht="15.75" customHeight="1">
      <c r="A333" s="2" t="s">
        <v>450</v>
      </c>
      <c r="B333" s="2" t="s">
        <v>16</v>
      </c>
      <c r="C333" s="3">
        <v>43007.0</v>
      </c>
      <c r="D333" s="2">
        <v>103.0</v>
      </c>
      <c r="E333" s="2">
        <v>6.5</v>
      </c>
      <c r="F333" s="2" t="s">
        <v>17</v>
      </c>
      <c r="H333" s="6"/>
    </row>
    <row r="334" ht="15.75" customHeight="1">
      <c r="A334" s="2" t="s">
        <v>451</v>
      </c>
      <c r="B334" s="2" t="s">
        <v>10</v>
      </c>
      <c r="C334" s="3">
        <v>44134.0</v>
      </c>
      <c r="D334" s="2">
        <v>93.0</v>
      </c>
      <c r="E334" s="2">
        <v>6.5</v>
      </c>
      <c r="F334" s="2" t="s">
        <v>17</v>
      </c>
      <c r="H334" s="6"/>
    </row>
    <row r="335" ht="15.75" customHeight="1">
      <c r="A335" s="2" t="s">
        <v>452</v>
      </c>
      <c r="B335" s="2" t="s">
        <v>453</v>
      </c>
      <c r="C335" s="3">
        <v>44148.0</v>
      </c>
      <c r="D335" s="2">
        <v>119.0</v>
      </c>
      <c r="E335" s="2">
        <v>6.5</v>
      </c>
      <c r="F335" s="2" t="s">
        <v>17</v>
      </c>
      <c r="H335" s="6"/>
    </row>
    <row r="336" ht="15.75" customHeight="1">
      <c r="A336" s="2" t="s">
        <v>454</v>
      </c>
      <c r="B336" s="2" t="s">
        <v>7</v>
      </c>
      <c r="C336" s="3">
        <v>43630.0</v>
      </c>
      <c r="D336" s="2">
        <v>40.0</v>
      </c>
      <c r="E336" s="2">
        <v>6.5</v>
      </c>
      <c r="F336" s="2" t="s">
        <v>455</v>
      </c>
      <c r="H336" s="6"/>
    </row>
    <row r="337" ht="15.75" customHeight="1">
      <c r="A337" s="2" t="s">
        <v>456</v>
      </c>
      <c r="B337" s="2" t="s">
        <v>33</v>
      </c>
      <c r="C337" s="3">
        <v>43266.0</v>
      </c>
      <c r="D337" s="2">
        <v>120.0</v>
      </c>
      <c r="E337" s="2">
        <v>6.5</v>
      </c>
      <c r="F337" s="2" t="s">
        <v>20</v>
      </c>
      <c r="H337" s="6"/>
    </row>
    <row r="338" ht="15.75" customHeight="1">
      <c r="A338" s="2" t="s">
        <v>457</v>
      </c>
      <c r="B338" s="2" t="s">
        <v>33</v>
      </c>
      <c r="C338" s="3">
        <v>44323.0</v>
      </c>
      <c r="D338" s="2">
        <v>98.0</v>
      </c>
      <c r="E338" s="2">
        <v>6.5</v>
      </c>
      <c r="F338" s="2" t="s">
        <v>17</v>
      </c>
      <c r="H338" s="6"/>
    </row>
    <row r="339" ht="15.75" customHeight="1">
      <c r="A339" s="2" t="s">
        <v>458</v>
      </c>
      <c r="B339" s="2" t="s">
        <v>331</v>
      </c>
      <c r="C339" s="3">
        <v>43441.0</v>
      </c>
      <c r="D339" s="2">
        <v>104.0</v>
      </c>
      <c r="E339" s="2">
        <v>6.5</v>
      </c>
      <c r="F339" s="2" t="s">
        <v>17</v>
      </c>
      <c r="H339" s="6"/>
    </row>
    <row r="340" ht="15.75" customHeight="1">
      <c r="A340" s="2" t="s">
        <v>459</v>
      </c>
      <c r="B340" s="2" t="s">
        <v>33</v>
      </c>
      <c r="C340" s="3">
        <v>44006.0</v>
      </c>
      <c r="D340" s="2">
        <v>91.0</v>
      </c>
      <c r="E340" s="2">
        <v>6.5</v>
      </c>
      <c r="F340" s="2" t="s">
        <v>11</v>
      </c>
      <c r="H340" s="6"/>
    </row>
    <row r="341" ht="15.75" customHeight="1">
      <c r="A341" s="2" t="s">
        <v>460</v>
      </c>
      <c r="B341" s="2" t="s">
        <v>7</v>
      </c>
      <c r="C341" s="3">
        <v>42909.0</v>
      </c>
      <c r="D341" s="2">
        <v>95.0</v>
      </c>
      <c r="E341" s="2">
        <v>6.5</v>
      </c>
      <c r="F341" s="2" t="s">
        <v>17</v>
      </c>
      <c r="H341" s="6"/>
    </row>
    <row r="342" ht="15.75" customHeight="1">
      <c r="A342" s="2" t="s">
        <v>461</v>
      </c>
      <c r="B342" s="2" t="s">
        <v>462</v>
      </c>
      <c r="C342" s="3">
        <v>44328.0</v>
      </c>
      <c r="D342" s="2">
        <v>101.0</v>
      </c>
      <c r="E342" s="2">
        <v>6.5</v>
      </c>
      <c r="F342" s="2" t="s">
        <v>60</v>
      </c>
      <c r="H342" s="6"/>
    </row>
    <row r="343" ht="15.75" customHeight="1">
      <c r="A343" s="2" t="s">
        <v>463</v>
      </c>
      <c r="B343" s="2" t="s">
        <v>36</v>
      </c>
      <c r="C343" s="3">
        <v>43266.0</v>
      </c>
      <c r="D343" s="2">
        <v>105.0</v>
      </c>
      <c r="E343" s="2">
        <v>6.5</v>
      </c>
      <c r="F343" s="2" t="s">
        <v>17</v>
      </c>
      <c r="H343" s="6"/>
    </row>
    <row r="344" ht="15.75" customHeight="1">
      <c r="A344" s="2" t="s">
        <v>464</v>
      </c>
      <c r="B344" s="2" t="s">
        <v>24</v>
      </c>
      <c r="C344" s="3">
        <v>42944.0</v>
      </c>
      <c r="D344" s="2">
        <v>83.0</v>
      </c>
      <c r="E344" s="2">
        <v>6.5</v>
      </c>
      <c r="F344" s="2" t="s">
        <v>17</v>
      </c>
      <c r="H344" s="6"/>
    </row>
    <row r="345" ht="15.75" customHeight="1">
      <c r="A345" s="2" t="s">
        <v>465</v>
      </c>
      <c r="B345" s="2" t="s">
        <v>33</v>
      </c>
      <c r="C345" s="3">
        <v>43931.0</v>
      </c>
      <c r="D345" s="2">
        <v>91.0</v>
      </c>
      <c r="E345" s="2">
        <v>6.5</v>
      </c>
      <c r="F345" s="2" t="s">
        <v>466</v>
      </c>
      <c r="H345" s="6"/>
    </row>
    <row r="346" ht="15.75" customHeight="1">
      <c r="A346" s="2" t="s">
        <v>467</v>
      </c>
      <c r="B346" s="2" t="s">
        <v>206</v>
      </c>
      <c r="C346" s="3">
        <v>42846.0</v>
      </c>
      <c r="D346" s="2">
        <v>83.0</v>
      </c>
      <c r="E346" s="2">
        <v>6.5</v>
      </c>
      <c r="F346" s="2" t="s">
        <v>17</v>
      </c>
      <c r="H346" s="6"/>
    </row>
    <row r="347" ht="15.75" customHeight="1">
      <c r="A347" s="2" t="s">
        <v>468</v>
      </c>
      <c r="B347" s="2" t="s">
        <v>469</v>
      </c>
      <c r="C347" s="3">
        <v>43850.0</v>
      </c>
      <c r="D347" s="2">
        <v>17.0</v>
      </c>
      <c r="E347" s="2">
        <v>6.5</v>
      </c>
      <c r="F347" s="2" t="s">
        <v>17</v>
      </c>
      <c r="H347" s="6"/>
    </row>
    <row r="348" ht="15.75" customHeight="1">
      <c r="A348" s="2" t="s">
        <v>470</v>
      </c>
      <c r="B348" s="2" t="s">
        <v>471</v>
      </c>
      <c r="C348" s="3">
        <v>44281.0</v>
      </c>
      <c r="D348" s="2">
        <v>86.0</v>
      </c>
      <c r="E348" s="2">
        <v>6.6</v>
      </c>
      <c r="F348" s="2" t="s">
        <v>17</v>
      </c>
      <c r="H348" s="6"/>
    </row>
    <row r="349" ht="15.75" customHeight="1">
      <c r="A349" s="2" t="s">
        <v>472</v>
      </c>
      <c r="B349" s="2" t="s">
        <v>238</v>
      </c>
      <c r="C349" s="3">
        <v>43455.0</v>
      </c>
      <c r="D349" s="2">
        <v>124.0</v>
      </c>
      <c r="E349" s="2">
        <v>6.6</v>
      </c>
      <c r="F349" s="2" t="s">
        <v>17</v>
      </c>
      <c r="H349" s="6"/>
    </row>
    <row r="350" ht="15.75" customHeight="1">
      <c r="A350" s="2" t="s">
        <v>473</v>
      </c>
      <c r="B350" s="2" t="s">
        <v>65</v>
      </c>
      <c r="C350" s="3">
        <v>44006.0</v>
      </c>
      <c r="D350" s="2">
        <v>94.0</v>
      </c>
      <c r="E350" s="2">
        <v>6.6</v>
      </c>
      <c r="F350" s="2" t="s">
        <v>20</v>
      </c>
      <c r="H350" s="6"/>
    </row>
    <row r="351" ht="15.75" customHeight="1">
      <c r="A351" s="2" t="s">
        <v>474</v>
      </c>
      <c r="B351" s="2" t="s">
        <v>36</v>
      </c>
      <c r="C351" s="3">
        <v>44253.0</v>
      </c>
      <c r="D351" s="2">
        <v>102.0</v>
      </c>
      <c r="E351" s="2">
        <v>6.6</v>
      </c>
      <c r="F351" s="2" t="s">
        <v>11</v>
      </c>
      <c r="H351" s="6"/>
    </row>
    <row r="352" ht="15.75" customHeight="1">
      <c r="A352" s="2" t="s">
        <v>475</v>
      </c>
      <c r="B352" s="2" t="s">
        <v>206</v>
      </c>
      <c r="C352" s="3">
        <v>43623.0</v>
      </c>
      <c r="D352" s="2">
        <v>118.0</v>
      </c>
      <c r="E352" s="2">
        <v>6.6</v>
      </c>
      <c r="F352" s="2" t="s">
        <v>11</v>
      </c>
      <c r="H352" s="6"/>
    </row>
    <row r="353" ht="15.75" customHeight="1">
      <c r="A353" s="2" t="s">
        <v>476</v>
      </c>
      <c r="B353" s="2" t="s">
        <v>7</v>
      </c>
      <c r="C353" s="3">
        <v>42601.0</v>
      </c>
      <c r="D353" s="2">
        <v>79.0</v>
      </c>
      <c r="E353" s="2">
        <v>6.6</v>
      </c>
      <c r="F353" s="2" t="s">
        <v>17</v>
      </c>
      <c r="H353" s="6"/>
    </row>
    <row r="354" ht="15.75" customHeight="1">
      <c r="A354" s="2" t="s">
        <v>477</v>
      </c>
      <c r="B354" s="2" t="s">
        <v>238</v>
      </c>
      <c r="C354" s="3">
        <v>44078.0</v>
      </c>
      <c r="D354" s="2">
        <v>134.0</v>
      </c>
      <c r="E354" s="2">
        <v>6.6</v>
      </c>
      <c r="F354" s="2" t="s">
        <v>17</v>
      </c>
      <c r="H354" s="6"/>
    </row>
    <row r="355" ht="15.75" customHeight="1">
      <c r="A355" s="2" t="s">
        <v>478</v>
      </c>
      <c r="B355" s="2" t="s">
        <v>7</v>
      </c>
      <c r="C355" s="3">
        <v>43763.0</v>
      </c>
      <c r="D355" s="2">
        <v>126.0</v>
      </c>
      <c r="E355" s="2">
        <v>6.6</v>
      </c>
      <c r="F355" s="2" t="s">
        <v>17</v>
      </c>
      <c r="H355" s="6"/>
    </row>
    <row r="356" ht="15.75" customHeight="1">
      <c r="A356" s="2" t="s">
        <v>479</v>
      </c>
      <c r="B356" s="2" t="s">
        <v>33</v>
      </c>
      <c r="C356" s="3">
        <v>44323.0</v>
      </c>
      <c r="D356" s="2">
        <v>98.0</v>
      </c>
      <c r="E356" s="2">
        <v>6.6</v>
      </c>
      <c r="F356" s="2" t="s">
        <v>20</v>
      </c>
      <c r="H356" s="6"/>
    </row>
    <row r="357" ht="15.75" customHeight="1">
      <c r="A357" s="2" t="s">
        <v>480</v>
      </c>
      <c r="B357" s="2" t="s">
        <v>7</v>
      </c>
      <c r="C357" s="3">
        <v>43280.0</v>
      </c>
      <c r="D357" s="2">
        <v>89.0</v>
      </c>
      <c r="E357" s="2">
        <v>6.6</v>
      </c>
      <c r="F357" s="2" t="s">
        <v>17</v>
      </c>
      <c r="H357" s="6"/>
    </row>
    <row r="358" ht="15.75" customHeight="1">
      <c r="A358" s="2" t="s">
        <v>481</v>
      </c>
      <c r="B358" s="2" t="s">
        <v>7</v>
      </c>
      <c r="C358" s="3">
        <v>43441.0</v>
      </c>
      <c r="D358" s="2">
        <v>58.0</v>
      </c>
      <c r="E358" s="2">
        <v>6.6</v>
      </c>
      <c r="F358" s="2" t="s">
        <v>17</v>
      </c>
      <c r="H358" s="6"/>
    </row>
    <row r="359" ht="15.75" customHeight="1">
      <c r="A359" s="2" t="s">
        <v>482</v>
      </c>
      <c r="B359" s="2" t="s">
        <v>7</v>
      </c>
      <c r="C359" s="3">
        <v>44158.0</v>
      </c>
      <c r="D359" s="2">
        <v>83.0</v>
      </c>
      <c r="E359" s="2">
        <v>6.6</v>
      </c>
      <c r="F359" s="2" t="s">
        <v>17</v>
      </c>
      <c r="H359" s="6"/>
    </row>
    <row r="360" ht="15.75" customHeight="1">
      <c r="A360" s="2" t="s">
        <v>483</v>
      </c>
      <c r="B360" s="2" t="s">
        <v>134</v>
      </c>
      <c r="C360" s="3">
        <v>44232.0</v>
      </c>
      <c r="D360" s="2">
        <v>136.0</v>
      </c>
      <c r="E360" s="2">
        <v>6.6</v>
      </c>
      <c r="F360" s="2" t="s">
        <v>34</v>
      </c>
      <c r="H360" s="6"/>
    </row>
    <row r="361" ht="15.75" customHeight="1">
      <c r="A361" s="2" t="s">
        <v>484</v>
      </c>
      <c r="B361" s="2" t="s">
        <v>7</v>
      </c>
      <c r="C361" s="3">
        <v>43441.0</v>
      </c>
      <c r="D361" s="2">
        <v>98.0</v>
      </c>
      <c r="E361" s="2">
        <v>6.6</v>
      </c>
      <c r="F361" s="2" t="s">
        <v>17</v>
      </c>
      <c r="H361" s="6"/>
    </row>
    <row r="362" ht="15.75" customHeight="1">
      <c r="A362" s="2" t="s">
        <v>485</v>
      </c>
      <c r="B362" s="2" t="s">
        <v>486</v>
      </c>
      <c r="C362" s="3">
        <v>43357.0</v>
      </c>
      <c r="D362" s="2">
        <v>114.0</v>
      </c>
      <c r="E362" s="2">
        <v>6.6</v>
      </c>
      <c r="F362" s="2" t="s">
        <v>17</v>
      </c>
      <c r="H362" s="6"/>
    </row>
    <row r="363" ht="15.75" customHeight="1">
      <c r="A363" s="2" t="s">
        <v>487</v>
      </c>
      <c r="B363" s="2" t="s">
        <v>183</v>
      </c>
      <c r="C363" s="3">
        <v>44063.0</v>
      </c>
      <c r="D363" s="2">
        <v>99.0</v>
      </c>
      <c r="E363" s="2">
        <v>6.6</v>
      </c>
      <c r="F363" s="2" t="s">
        <v>11</v>
      </c>
      <c r="H363" s="6"/>
    </row>
    <row r="364" ht="15.75" customHeight="1">
      <c r="A364" s="2" t="s">
        <v>488</v>
      </c>
      <c r="B364" s="2" t="s">
        <v>486</v>
      </c>
      <c r="C364" s="3">
        <v>43677.0</v>
      </c>
      <c r="D364" s="2">
        <v>130.0</v>
      </c>
      <c r="E364" s="2">
        <v>6.6</v>
      </c>
      <c r="F364" s="2" t="s">
        <v>17</v>
      </c>
      <c r="H364" s="6"/>
    </row>
    <row r="365" ht="15.75" customHeight="1">
      <c r="A365" s="2" t="s">
        <v>489</v>
      </c>
      <c r="B365" s="2" t="s">
        <v>7</v>
      </c>
      <c r="C365" s="3">
        <v>44211.0</v>
      </c>
      <c r="D365" s="2">
        <v>32.0</v>
      </c>
      <c r="E365" s="2">
        <v>6.6</v>
      </c>
      <c r="F365" s="2" t="s">
        <v>17</v>
      </c>
      <c r="H365" s="6"/>
    </row>
    <row r="366" ht="15.75" customHeight="1">
      <c r="A366" s="2" t="s">
        <v>490</v>
      </c>
      <c r="B366" s="2" t="s">
        <v>491</v>
      </c>
      <c r="C366" s="3">
        <v>44000.0</v>
      </c>
      <c r="D366" s="2">
        <v>104.0</v>
      </c>
      <c r="E366" s="2">
        <v>6.7</v>
      </c>
      <c r="F366" s="2" t="s">
        <v>188</v>
      </c>
      <c r="H366" s="6"/>
    </row>
    <row r="367" ht="15.75" customHeight="1">
      <c r="A367" s="2" t="s">
        <v>492</v>
      </c>
      <c r="B367" s="2" t="s">
        <v>33</v>
      </c>
      <c r="C367" s="3">
        <v>44302.0</v>
      </c>
      <c r="D367" s="2">
        <v>142.0</v>
      </c>
      <c r="E367" s="2">
        <v>6.7</v>
      </c>
      <c r="F367" s="2" t="s">
        <v>20</v>
      </c>
      <c r="H367" s="6"/>
    </row>
    <row r="368" ht="15.75" customHeight="1">
      <c r="A368" s="2" t="s">
        <v>493</v>
      </c>
      <c r="B368" s="2" t="s">
        <v>494</v>
      </c>
      <c r="C368" s="3">
        <v>44302.0</v>
      </c>
      <c r="D368" s="2">
        <v>92.0</v>
      </c>
      <c r="E368" s="2">
        <v>6.7</v>
      </c>
      <c r="F368" s="2" t="s">
        <v>17</v>
      </c>
      <c r="H368" s="6"/>
    </row>
    <row r="369" ht="15.75" customHeight="1">
      <c r="A369" s="2" t="s">
        <v>495</v>
      </c>
      <c r="B369" s="2" t="s">
        <v>7</v>
      </c>
      <c r="C369" s="3">
        <v>43789.0</v>
      </c>
      <c r="D369" s="2">
        <v>86.0</v>
      </c>
      <c r="E369" s="2">
        <v>6.7</v>
      </c>
      <c r="F369" s="2" t="s">
        <v>17</v>
      </c>
      <c r="H369" s="6"/>
    </row>
    <row r="370" ht="15.75" customHeight="1">
      <c r="A370" s="2" t="s">
        <v>496</v>
      </c>
      <c r="B370" s="2" t="s">
        <v>440</v>
      </c>
      <c r="C370" s="3">
        <v>42875.0</v>
      </c>
      <c r="D370" s="2">
        <v>106.0</v>
      </c>
      <c r="E370" s="2">
        <v>6.7</v>
      </c>
      <c r="F370" s="2" t="s">
        <v>188</v>
      </c>
      <c r="H370" s="6"/>
    </row>
    <row r="371" ht="15.75" customHeight="1">
      <c r="A371" s="2" t="s">
        <v>497</v>
      </c>
      <c r="B371" s="2" t="s">
        <v>33</v>
      </c>
      <c r="C371" s="3">
        <v>44343.0</v>
      </c>
      <c r="D371" s="2">
        <v>95.0</v>
      </c>
      <c r="E371" s="2">
        <v>6.7</v>
      </c>
      <c r="F371" s="2" t="s">
        <v>17</v>
      </c>
      <c r="H371" s="6"/>
    </row>
    <row r="372" ht="15.75" customHeight="1">
      <c r="A372" s="2" t="s">
        <v>498</v>
      </c>
      <c r="B372" s="2" t="s">
        <v>7</v>
      </c>
      <c r="C372" s="3">
        <v>42902.0</v>
      </c>
      <c r="D372" s="2">
        <v>91.0</v>
      </c>
      <c r="E372" s="2">
        <v>6.7</v>
      </c>
      <c r="F372" s="2" t="s">
        <v>17</v>
      </c>
      <c r="H372" s="6"/>
    </row>
    <row r="373" ht="15.75" customHeight="1">
      <c r="A373" s="2" t="s">
        <v>499</v>
      </c>
      <c r="B373" s="2" t="s">
        <v>7</v>
      </c>
      <c r="C373" s="3">
        <v>44207.0</v>
      </c>
      <c r="D373" s="2">
        <v>89.0</v>
      </c>
      <c r="E373" s="2">
        <v>6.7</v>
      </c>
      <c r="F373" s="2" t="s">
        <v>17</v>
      </c>
      <c r="H373" s="6"/>
    </row>
    <row r="374" ht="15.75" customHeight="1">
      <c r="A374" s="2" t="s">
        <v>500</v>
      </c>
      <c r="B374" s="2" t="s">
        <v>22</v>
      </c>
      <c r="C374" s="3">
        <v>43945.0</v>
      </c>
      <c r="D374" s="2">
        <v>117.0</v>
      </c>
      <c r="E374" s="2">
        <v>6.7</v>
      </c>
      <c r="F374" s="2" t="s">
        <v>17</v>
      </c>
      <c r="H374" s="6"/>
    </row>
    <row r="375" ht="15.75" customHeight="1">
      <c r="A375" s="2" t="s">
        <v>501</v>
      </c>
      <c r="B375" s="2" t="s">
        <v>7</v>
      </c>
      <c r="C375" s="3">
        <v>44176.0</v>
      </c>
      <c r="D375" s="2">
        <v>90.0</v>
      </c>
      <c r="E375" s="2">
        <v>6.7</v>
      </c>
      <c r="F375" s="2" t="s">
        <v>17</v>
      </c>
      <c r="H375" s="6"/>
    </row>
    <row r="376" ht="15.75" customHeight="1">
      <c r="A376" s="2" t="s">
        <v>502</v>
      </c>
      <c r="B376" s="2" t="s">
        <v>33</v>
      </c>
      <c r="C376" s="3">
        <v>44159.0</v>
      </c>
      <c r="D376" s="2">
        <v>117.0</v>
      </c>
      <c r="E376" s="2">
        <v>6.7</v>
      </c>
      <c r="F376" s="2" t="s">
        <v>17</v>
      </c>
      <c r="H376" s="6"/>
    </row>
    <row r="377" ht="15.75" customHeight="1">
      <c r="A377" s="2" t="s">
        <v>503</v>
      </c>
      <c r="B377" s="2" t="s">
        <v>7</v>
      </c>
      <c r="C377" s="3">
        <v>44089.0</v>
      </c>
      <c r="D377" s="2">
        <v>80.0</v>
      </c>
      <c r="E377" s="2">
        <v>6.7</v>
      </c>
      <c r="F377" s="2" t="s">
        <v>504</v>
      </c>
      <c r="H377" s="6"/>
    </row>
    <row r="378" ht="15.75" customHeight="1">
      <c r="A378" s="2" t="s">
        <v>505</v>
      </c>
      <c r="B378" s="2" t="s">
        <v>33</v>
      </c>
      <c r="C378" s="3">
        <v>42769.0</v>
      </c>
      <c r="D378" s="2">
        <v>87.0</v>
      </c>
      <c r="E378" s="2">
        <v>6.7</v>
      </c>
      <c r="F378" s="2" t="s">
        <v>17</v>
      </c>
      <c r="H378" s="6"/>
    </row>
    <row r="379" ht="15.75" customHeight="1">
      <c r="A379" s="2" t="s">
        <v>506</v>
      </c>
      <c r="B379" s="2" t="s">
        <v>24</v>
      </c>
      <c r="C379" s="3">
        <v>44168.0</v>
      </c>
      <c r="D379" s="2">
        <v>101.0</v>
      </c>
      <c r="E379" s="2">
        <v>6.7</v>
      </c>
      <c r="F379" s="2" t="s">
        <v>69</v>
      </c>
      <c r="H379" s="6"/>
    </row>
    <row r="380" ht="15.75" customHeight="1">
      <c r="A380" s="2" t="s">
        <v>507</v>
      </c>
      <c r="B380" s="2" t="s">
        <v>7</v>
      </c>
      <c r="C380" s="3">
        <v>43766.0</v>
      </c>
      <c r="D380" s="2">
        <v>19.0</v>
      </c>
      <c r="E380" s="2">
        <v>6.7</v>
      </c>
      <c r="F380" s="2" t="s">
        <v>188</v>
      </c>
      <c r="H380" s="6"/>
    </row>
    <row r="381" ht="15.75" customHeight="1">
      <c r="A381" s="2" t="s">
        <v>508</v>
      </c>
      <c r="B381" s="2" t="s">
        <v>112</v>
      </c>
      <c r="C381" s="3">
        <v>44232.0</v>
      </c>
      <c r="D381" s="2">
        <v>106.0</v>
      </c>
      <c r="E381" s="2">
        <v>6.7</v>
      </c>
      <c r="F381" s="2" t="s">
        <v>17</v>
      </c>
      <c r="H381" s="6"/>
    </row>
    <row r="382" ht="15.75" customHeight="1">
      <c r="A382" s="2" t="s">
        <v>509</v>
      </c>
      <c r="B382" s="2" t="s">
        <v>510</v>
      </c>
      <c r="C382" s="3">
        <v>42773.0</v>
      </c>
      <c r="D382" s="2">
        <v>54.0</v>
      </c>
      <c r="E382" s="2">
        <v>6.7</v>
      </c>
      <c r="F382" s="2" t="s">
        <v>17</v>
      </c>
      <c r="H382" s="6"/>
    </row>
    <row r="383" ht="15.75" customHeight="1">
      <c r="A383" s="2" t="s">
        <v>511</v>
      </c>
      <c r="B383" s="2" t="s">
        <v>33</v>
      </c>
      <c r="C383" s="3">
        <v>44258.0</v>
      </c>
      <c r="D383" s="2">
        <v>111.0</v>
      </c>
      <c r="E383" s="2">
        <v>6.7</v>
      </c>
      <c r="F383" s="2" t="s">
        <v>17</v>
      </c>
      <c r="H383" s="6"/>
    </row>
    <row r="384" ht="15.75" customHeight="1">
      <c r="A384" s="2" t="s">
        <v>512</v>
      </c>
      <c r="B384" s="2" t="s">
        <v>33</v>
      </c>
      <c r="C384" s="3">
        <v>44295.0</v>
      </c>
      <c r="D384" s="2">
        <v>132.0</v>
      </c>
      <c r="E384" s="2">
        <v>6.7</v>
      </c>
      <c r="F384" s="2" t="s">
        <v>34</v>
      </c>
      <c r="H384" s="6"/>
    </row>
    <row r="385" ht="15.75" customHeight="1">
      <c r="A385" s="2" t="s">
        <v>513</v>
      </c>
      <c r="B385" s="2" t="s">
        <v>33</v>
      </c>
      <c r="C385" s="3">
        <v>44267.0</v>
      </c>
      <c r="D385" s="2">
        <v>97.0</v>
      </c>
      <c r="E385" s="2">
        <v>6.7</v>
      </c>
      <c r="F385" s="2" t="s">
        <v>25</v>
      </c>
      <c r="H385" s="6"/>
    </row>
    <row r="386" ht="15.75" customHeight="1">
      <c r="A386" s="2" t="s">
        <v>514</v>
      </c>
      <c r="B386" s="2" t="s">
        <v>7</v>
      </c>
      <c r="C386" s="3">
        <v>43656.0</v>
      </c>
      <c r="D386" s="2">
        <v>106.0</v>
      </c>
      <c r="E386" s="2">
        <v>6.7</v>
      </c>
      <c r="F386" s="2" t="s">
        <v>11</v>
      </c>
      <c r="H386" s="6"/>
    </row>
    <row r="387" ht="15.75" customHeight="1">
      <c r="A387" s="2" t="s">
        <v>515</v>
      </c>
      <c r="B387" s="2" t="s">
        <v>139</v>
      </c>
      <c r="C387" s="3">
        <v>42580.0</v>
      </c>
      <c r="D387" s="2">
        <v>111.0</v>
      </c>
      <c r="E387" s="2">
        <v>6.7</v>
      </c>
      <c r="F387" s="2" t="s">
        <v>17</v>
      </c>
      <c r="H387" s="6"/>
    </row>
    <row r="388" ht="15.75" customHeight="1">
      <c r="A388" s="2" t="s">
        <v>516</v>
      </c>
      <c r="B388" s="2" t="s">
        <v>517</v>
      </c>
      <c r="C388" s="3">
        <v>44022.0</v>
      </c>
      <c r="D388" s="2">
        <v>124.0</v>
      </c>
      <c r="E388" s="2">
        <v>6.7</v>
      </c>
      <c r="F388" s="2" t="s">
        <v>17</v>
      </c>
      <c r="H388" s="6"/>
    </row>
    <row r="389" ht="15.75" customHeight="1">
      <c r="A389" s="2" t="s">
        <v>518</v>
      </c>
      <c r="B389" s="2" t="s">
        <v>7</v>
      </c>
      <c r="C389" s="7">
        <v>42566.0</v>
      </c>
      <c r="D389" s="2">
        <v>116.0</v>
      </c>
      <c r="E389" s="2">
        <v>6.7</v>
      </c>
      <c r="F389" s="2" t="s">
        <v>17</v>
      </c>
      <c r="H389" s="6"/>
    </row>
    <row r="390" ht="15.75" customHeight="1">
      <c r="A390" s="2" t="s">
        <v>519</v>
      </c>
      <c r="B390" s="2" t="s">
        <v>33</v>
      </c>
      <c r="C390" s="3">
        <v>43756.0</v>
      </c>
      <c r="D390" s="2">
        <v>112.0</v>
      </c>
      <c r="E390" s="2">
        <v>6.7</v>
      </c>
      <c r="F390" s="2" t="s">
        <v>20</v>
      </c>
      <c r="H390" s="6"/>
    </row>
    <row r="391" ht="15.75" customHeight="1">
      <c r="A391" s="8">
        <v>44764.0</v>
      </c>
      <c r="B391" s="2" t="s">
        <v>33</v>
      </c>
      <c r="C391" s="3">
        <v>43383.0</v>
      </c>
      <c r="D391" s="2">
        <v>144.0</v>
      </c>
      <c r="E391" s="2">
        <v>6.8</v>
      </c>
      <c r="F391" s="2" t="s">
        <v>17</v>
      </c>
      <c r="H391" s="6"/>
    </row>
    <row r="392" ht="15.75" customHeight="1">
      <c r="A392" s="2" t="s">
        <v>520</v>
      </c>
      <c r="B392" s="2" t="s">
        <v>33</v>
      </c>
      <c r="C392" s="3">
        <v>42671.0</v>
      </c>
      <c r="D392" s="2">
        <v>76.0</v>
      </c>
      <c r="E392" s="2">
        <v>6.8</v>
      </c>
      <c r="F392" s="2" t="s">
        <v>11</v>
      </c>
      <c r="H392" s="6"/>
    </row>
    <row r="393" ht="15.75" customHeight="1">
      <c r="A393" s="2" t="s">
        <v>521</v>
      </c>
      <c r="B393" s="2" t="s">
        <v>522</v>
      </c>
      <c r="C393" s="3">
        <v>43126.0</v>
      </c>
      <c r="D393" s="2">
        <v>101.0</v>
      </c>
      <c r="E393" s="2">
        <v>6.8</v>
      </c>
      <c r="F393" s="2" t="s">
        <v>17</v>
      </c>
      <c r="H393" s="6"/>
    </row>
    <row r="394" ht="15.75" customHeight="1">
      <c r="A394" s="2" t="s">
        <v>523</v>
      </c>
      <c r="B394" s="2" t="s">
        <v>7</v>
      </c>
      <c r="C394" s="3">
        <v>43910.0</v>
      </c>
      <c r="D394" s="2">
        <v>92.0</v>
      </c>
      <c r="E394" s="2">
        <v>6.8</v>
      </c>
      <c r="F394" s="2" t="s">
        <v>11</v>
      </c>
      <c r="H394" s="6"/>
    </row>
    <row r="395" ht="15.75" customHeight="1">
      <c r="A395" s="2" t="s">
        <v>524</v>
      </c>
      <c r="B395" s="2" t="s">
        <v>7</v>
      </c>
      <c r="C395" s="3">
        <v>44095.0</v>
      </c>
      <c r="D395" s="2">
        <v>19.0</v>
      </c>
      <c r="E395" s="2">
        <v>6.8</v>
      </c>
      <c r="F395" s="2" t="s">
        <v>17</v>
      </c>
      <c r="H395" s="6"/>
    </row>
    <row r="396" ht="15.75" customHeight="1">
      <c r="A396" s="2" t="s">
        <v>525</v>
      </c>
      <c r="B396" s="2" t="s">
        <v>7</v>
      </c>
      <c r="C396" s="3">
        <v>43588.0</v>
      </c>
      <c r="D396" s="2">
        <v>39.0</v>
      </c>
      <c r="E396" s="2">
        <v>6.8</v>
      </c>
      <c r="F396" s="2" t="s">
        <v>526</v>
      </c>
      <c r="H396" s="6"/>
    </row>
    <row r="397" ht="15.75" customHeight="1">
      <c r="A397" s="2" t="s">
        <v>527</v>
      </c>
      <c r="B397" s="2" t="s">
        <v>36</v>
      </c>
      <c r="C397" s="3">
        <v>43616.0</v>
      </c>
      <c r="D397" s="2">
        <v>102.0</v>
      </c>
      <c r="E397" s="2">
        <v>6.8</v>
      </c>
      <c r="F397" s="2" t="s">
        <v>17</v>
      </c>
      <c r="H397" s="6"/>
    </row>
    <row r="398" ht="15.75" customHeight="1">
      <c r="A398" s="2" t="s">
        <v>528</v>
      </c>
      <c r="B398" s="2" t="s">
        <v>7</v>
      </c>
      <c r="C398" s="3">
        <v>43957.0</v>
      </c>
      <c r="D398" s="2">
        <v>89.0</v>
      </c>
      <c r="E398" s="2">
        <v>6.8</v>
      </c>
      <c r="F398" s="2" t="s">
        <v>17</v>
      </c>
      <c r="H398" s="6"/>
    </row>
    <row r="399" ht="15.75" customHeight="1">
      <c r="A399" s="2" t="s">
        <v>529</v>
      </c>
      <c r="B399" s="2" t="s">
        <v>24</v>
      </c>
      <c r="C399" s="3">
        <v>43315.0</v>
      </c>
      <c r="D399" s="2">
        <v>105.0</v>
      </c>
      <c r="E399" s="2">
        <v>6.8</v>
      </c>
      <c r="F399" s="2" t="s">
        <v>20</v>
      </c>
      <c r="H399" s="6"/>
    </row>
    <row r="400" ht="15.75" customHeight="1">
      <c r="A400" s="2" t="s">
        <v>530</v>
      </c>
      <c r="B400" s="2" t="s">
        <v>10</v>
      </c>
      <c r="C400" s="3">
        <v>43280.0</v>
      </c>
      <c r="D400" s="2">
        <v>101.0</v>
      </c>
      <c r="E400" s="2">
        <v>6.8</v>
      </c>
      <c r="F400" s="2" t="s">
        <v>17</v>
      </c>
      <c r="H400" s="6"/>
    </row>
    <row r="401" ht="15.75" customHeight="1">
      <c r="A401" s="2" t="s">
        <v>531</v>
      </c>
      <c r="B401" s="2" t="s">
        <v>24</v>
      </c>
      <c r="C401" s="3">
        <v>44192.0</v>
      </c>
      <c r="D401" s="2">
        <v>70.0</v>
      </c>
      <c r="E401" s="2">
        <v>6.8</v>
      </c>
      <c r="F401" s="2" t="s">
        <v>17</v>
      </c>
      <c r="H401" s="6"/>
    </row>
    <row r="402" ht="15.75" customHeight="1">
      <c r="A402" s="2" t="s">
        <v>532</v>
      </c>
      <c r="B402" s="2" t="s">
        <v>7</v>
      </c>
      <c r="C402" s="3">
        <v>44091.0</v>
      </c>
      <c r="D402" s="2">
        <v>96.0</v>
      </c>
      <c r="E402" s="2">
        <v>6.8</v>
      </c>
      <c r="F402" s="2" t="s">
        <v>60</v>
      </c>
      <c r="H402" s="6"/>
    </row>
    <row r="403" ht="15.75" customHeight="1">
      <c r="A403" s="2" t="s">
        <v>533</v>
      </c>
      <c r="B403" s="2" t="s">
        <v>7</v>
      </c>
      <c r="C403" s="3">
        <v>43962.0</v>
      </c>
      <c r="D403" s="2">
        <v>85.0</v>
      </c>
      <c r="E403" s="2">
        <v>6.8</v>
      </c>
      <c r="F403" s="2" t="s">
        <v>17</v>
      </c>
      <c r="H403" s="6"/>
    </row>
    <row r="404" ht="15.75" customHeight="1">
      <c r="A404" s="2" t="s">
        <v>534</v>
      </c>
      <c r="B404" s="2" t="s">
        <v>7</v>
      </c>
      <c r="C404" s="3">
        <v>42990.0</v>
      </c>
      <c r="D404" s="2">
        <v>39.0</v>
      </c>
      <c r="E404" s="2">
        <v>6.8</v>
      </c>
      <c r="F404" s="2" t="s">
        <v>17</v>
      </c>
      <c r="H404" s="6"/>
    </row>
    <row r="405" ht="15.75" customHeight="1">
      <c r="A405" s="2" t="s">
        <v>535</v>
      </c>
      <c r="B405" s="2" t="s">
        <v>7</v>
      </c>
      <c r="C405" s="3">
        <v>43210.0</v>
      </c>
      <c r="D405" s="2">
        <v>79.0</v>
      </c>
      <c r="E405" s="2">
        <v>6.8</v>
      </c>
      <c r="F405" s="2" t="s">
        <v>17</v>
      </c>
      <c r="H405" s="6"/>
    </row>
    <row r="406" ht="15.75" customHeight="1">
      <c r="A406" s="2" t="s">
        <v>536</v>
      </c>
      <c r="B406" s="2" t="s">
        <v>7</v>
      </c>
      <c r="C406" s="3">
        <v>43060.0</v>
      </c>
      <c r="D406" s="2">
        <v>73.0</v>
      </c>
      <c r="E406" s="2">
        <v>6.8</v>
      </c>
      <c r="F406" s="2" t="s">
        <v>17</v>
      </c>
      <c r="H406" s="6"/>
    </row>
    <row r="407" ht="15.75" customHeight="1">
      <c r="A407" s="2" t="s">
        <v>537</v>
      </c>
      <c r="B407" s="2" t="s">
        <v>33</v>
      </c>
      <c r="C407" s="3">
        <v>44106.0</v>
      </c>
      <c r="D407" s="2">
        <v>114.0</v>
      </c>
      <c r="E407" s="2">
        <v>6.8</v>
      </c>
      <c r="F407" s="2" t="s">
        <v>20</v>
      </c>
      <c r="H407" s="6"/>
    </row>
    <row r="408" ht="15.75" customHeight="1">
      <c r="A408" s="2" t="s">
        <v>538</v>
      </c>
      <c r="B408" s="2" t="s">
        <v>33</v>
      </c>
      <c r="C408" s="3">
        <v>44104.0</v>
      </c>
      <c r="D408" s="2">
        <v>121.0</v>
      </c>
      <c r="E408" s="2">
        <v>6.8</v>
      </c>
      <c r="F408" s="2" t="s">
        <v>17</v>
      </c>
      <c r="H408" s="6"/>
    </row>
    <row r="409" ht="15.75" customHeight="1">
      <c r="A409" s="2" t="s">
        <v>539</v>
      </c>
      <c r="B409" s="2" t="s">
        <v>117</v>
      </c>
      <c r="C409" s="3">
        <v>44104.0</v>
      </c>
      <c r="D409" s="2">
        <v>28.0</v>
      </c>
      <c r="E409" s="2">
        <v>6.8</v>
      </c>
      <c r="F409" s="2" t="s">
        <v>17</v>
      </c>
      <c r="H409" s="6"/>
    </row>
    <row r="410" ht="15.75" customHeight="1">
      <c r="A410" s="2" t="s">
        <v>540</v>
      </c>
      <c r="B410" s="2" t="s">
        <v>33</v>
      </c>
      <c r="C410" s="3">
        <v>44148.0</v>
      </c>
      <c r="D410" s="2">
        <v>95.0</v>
      </c>
      <c r="E410" s="2">
        <v>6.8</v>
      </c>
      <c r="F410" s="2" t="s">
        <v>14</v>
      </c>
      <c r="H410" s="6"/>
    </row>
    <row r="411" ht="15.75" customHeight="1">
      <c r="A411" s="2" t="s">
        <v>541</v>
      </c>
      <c r="B411" s="2" t="s">
        <v>33</v>
      </c>
      <c r="C411" s="3">
        <v>43406.0</v>
      </c>
      <c r="D411" s="2">
        <v>122.0</v>
      </c>
      <c r="E411" s="2">
        <v>6.8</v>
      </c>
      <c r="F411" s="2" t="s">
        <v>17</v>
      </c>
      <c r="H411" s="6"/>
    </row>
    <row r="412" ht="15.75" customHeight="1">
      <c r="A412" s="2" t="s">
        <v>542</v>
      </c>
      <c r="B412" s="2" t="s">
        <v>7</v>
      </c>
      <c r="C412" s="3">
        <v>43140.0</v>
      </c>
      <c r="D412" s="2">
        <v>23.0</v>
      </c>
      <c r="E412" s="2">
        <v>6.8</v>
      </c>
      <c r="F412" s="2" t="s">
        <v>543</v>
      </c>
      <c r="H412" s="6"/>
    </row>
    <row r="413" ht="15.75" customHeight="1">
      <c r="A413" s="2" t="s">
        <v>544</v>
      </c>
      <c r="B413" s="2" t="s">
        <v>33</v>
      </c>
      <c r="C413" s="3">
        <v>42930.0</v>
      </c>
      <c r="D413" s="2">
        <v>107.0</v>
      </c>
      <c r="E413" s="2">
        <v>6.8</v>
      </c>
      <c r="F413" s="2" t="s">
        <v>17</v>
      </c>
      <c r="H413" s="6"/>
    </row>
    <row r="414" ht="15.75" customHeight="1">
      <c r="A414" s="2" t="s">
        <v>545</v>
      </c>
      <c r="B414" s="2" t="s">
        <v>7</v>
      </c>
      <c r="C414" s="3">
        <v>44202.0</v>
      </c>
      <c r="D414" s="2">
        <v>98.0</v>
      </c>
      <c r="E414" s="2">
        <v>6.8</v>
      </c>
      <c r="F414" s="2" t="s">
        <v>60</v>
      </c>
      <c r="H414" s="6"/>
    </row>
    <row r="415" ht="15.75" customHeight="1">
      <c r="A415" s="2" t="s">
        <v>546</v>
      </c>
      <c r="B415" s="2" t="s">
        <v>10</v>
      </c>
      <c r="C415" s="3">
        <v>44189.0</v>
      </c>
      <c r="D415" s="2">
        <v>108.0</v>
      </c>
      <c r="E415" s="2">
        <v>6.9</v>
      </c>
      <c r="F415" s="2" t="s">
        <v>20</v>
      </c>
      <c r="H415" s="6"/>
    </row>
    <row r="416" ht="15.75" customHeight="1">
      <c r="A416" s="2" t="s">
        <v>547</v>
      </c>
      <c r="B416" s="2" t="s">
        <v>7</v>
      </c>
      <c r="C416" s="3">
        <v>42643.0</v>
      </c>
      <c r="D416" s="2">
        <v>92.0</v>
      </c>
      <c r="E416" s="2">
        <v>6.9</v>
      </c>
      <c r="F416" s="2" t="s">
        <v>17</v>
      </c>
      <c r="H416" s="6"/>
    </row>
    <row r="417" ht="15.75" customHeight="1">
      <c r="A417" s="2" t="s">
        <v>548</v>
      </c>
      <c r="B417" s="2" t="s">
        <v>7</v>
      </c>
      <c r="C417" s="3">
        <v>44112.0</v>
      </c>
      <c r="D417" s="2">
        <v>100.0</v>
      </c>
      <c r="E417" s="2">
        <v>6.9</v>
      </c>
      <c r="F417" s="2" t="s">
        <v>60</v>
      </c>
      <c r="H417" s="6"/>
    </row>
    <row r="418" ht="15.75" customHeight="1">
      <c r="A418" s="2" t="s">
        <v>549</v>
      </c>
      <c r="B418" s="2" t="s">
        <v>7</v>
      </c>
      <c r="C418" s="3">
        <v>44256.0</v>
      </c>
      <c r="D418" s="2">
        <v>97.0</v>
      </c>
      <c r="E418" s="2">
        <v>6.9</v>
      </c>
      <c r="F418" s="2" t="s">
        <v>17</v>
      </c>
      <c r="H418" s="6"/>
    </row>
    <row r="419" ht="15.75" customHeight="1">
      <c r="A419" s="2" t="s">
        <v>550</v>
      </c>
      <c r="B419" s="2" t="s">
        <v>443</v>
      </c>
      <c r="C419" s="3">
        <v>44193.0</v>
      </c>
      <c r="D419" s="2">
        <v>7.0</v>
      </c>
      <c r="E419" s="2">
        <v>6.9</v>
      </c>
      <c r="F419" s="2" t="s">
        <v>17</v>
      </c>
      <c r="H419" s="6"/>
    </row>
    <row r="420" ht="15.75" customHeight="1">
      <c r="A420" s="2" t="s">
        <v>551</v>
      </c>
      <c r="B420" s="2" t="s">
        <v>33</v>
      </c>
      <c r="C420" s="3">
        <v>42790.0</v>
      </c>
      <c r="D420" s="2">
        <v>96.0</v>
      </c>
      <c r="E420" s="2">
        <v>6.9</v>
      </c>
      <c r="F420" s="2" t="s">
        <v>17</v>
      </c>
      <c r="H420" s="6"/>
    </row>
    <row r="421" ht="15.75" customHeight="1">
      <c r="A421" s="2" t="s">
        <v>552</v>
      </c>
      <c r="B421" s="2" t="s">
        <v>7</v>
      </c>
      <c r="C421" s="3">
        <v>42874.0</v>
      </c>
      <c r="D421" s="2">
        <v>100.0</v>
      </c>
      <c r="E421" s="2">
        <v>6.9</v>
      </c>
      <c r="F421" s="2" t="s">
        <v>69</v>
      </c>
      <c r="H421" s="6"/>
    </row>
    <row r="422" ht="15.75" customHeight="1">
      <c r="A422" s="2" t="s">
        <v>553</v>
      </c>
      <c r="B422" s="2" t="s">
        <v>247</v>
      </c>
      <c r="C422" s="3">
        <v>44169.0</v>
      </c>
      <c r="D422" s="2">
        <v>132.0</v>
      </c>
      <c r="E422" s="2">
        <v>6.9</v>
      </c>
      <c r="F422" s="2" t="s">
        <v>17</v>
      </c>
      <c r="H422" s="6"/>
    </row>
    <row r="423" ht="15.75" customHeight="1">
      <c r="A423" s="2" t="s">
        <v>554</v>
      </c>
      <c r="B423" s="2" t="s">
        <v>206</v>
      </c>
      <c r="C423" s="3">
        <v>43007.0</v>
      </c>
      <c r="D423" s="2">
        <v>103.0</v>
      </c>
      <c r="E423" s="2">
        <v>6.9</v>
      </c>
      <c r="F423" s="2" t="s">
        <v>17</v>
      </c>
      <c r="H423" s="6"/>
    </row>
    <row r="424" ht="15.75" customHeight="1">
      <c r="A424" s="2" t="s">
        <v>555</v>
      </c>
      <c r="B424" s="2" t="s">
        <v>556</v>
      </c>
      <c r="C424" s="3">
        <v>43413.0</v>
      </c>
      <c r="D424" s="2">
        <v>121.0</v>
      </c>
      <c r="E424" s="2">
        <v>6.9</v>
      </c>
      <c r="F424" s="2" t="s">
        <v>17</v>
      </c>
      <c r="H424" s="6"/>
    </row>
    <row r="425" ht="15.75" customHeight="1">
      <c r="A425" s="2" t="s">
        <v>557</v>
      </c>
      <c r="B425" s="2" t="s">
        <v>139</v>
      </c>
      <c r="C425" s="3">
        <v>44281.0</v>
      </c>
      <c r="D425" s="2">
        <v>114.0</v>
      </c>
      <c r="E425" s="2">
        <v>6.9</v>
      </c>
      <c r="F425" s="2" t="s">
        <v>20</v>
      </c>
      <c r="H425" s="6"/>
    </row>
    <row r="426" ht="15.75" customHeight="1">
      <c r="A426" s="2" t="s">
        <v>558</v>
      </c>
      <c r="B426" s="2" t="s">
        <v>7</v>
      </c>
      <c r="C426" s="3">
        <v>43385.0</v>
      </c>
      <c r="D426" s="2">
        <v>57.0</v>
      </c>
      <c r="E426" s="2">
        <v>6.9</v>
      </c>
      <c r="F426" s="2" t="s">
        <v>17</v>
      </c>
      <c r="H426" s="6"/>
    </row>
    <row r="427" ht="15.75" customHeight="1">
      <c r="A427" s="2" t="s">
        <v>559</v>
      </c>
      <c r="B427" s="2" t="s">
        <v>7</v>
      </c>
      <c r="C427" s="3">
        <v>43140.0</v>
      </c>
      <c r="D427" s="2">
        <v>95.0</v>
      </c>
      <c r="E427" s="2">
        <v>6.9</v>
      </c>
      <c r="F427" s="2" t="s">
        <v>17</v>
      </c>
      <c r="H427" s="6"/>
    </row>
    <row r="428" ht="15.75" customHeight="1">
      <c r="A428" s="2" t="s">
        <v>560</v>
      </c>
      <c r="B428" s="2" t="s">
        <v>7</v>
      </c>
      <c r="C428" s="3">
        <v>43985.0</v>
      </c>
      <c r="D428" s="2">
        <v>83.0</v>
      </c>
      <c r="E428" s="2">
        <v>6.9</v>
      </c>
      <c r="F428" s="2" t="s">
        <v>17</v>
      </c>
      <c r="H428" s="6"/>
    </row>
    <row r="429" ht="15.75" customHeight="1">
      <c r="A429" s="2" t="s">
        <v>561</v>
      </c>
      <c r="B429" s="2" t="s">
        <v>7</v>
      </c>
      <c r="C429" s="3">
        <v>44022.0</v>
      </c>
      <c r="D429" s="2">
        <v>17.0</v>
      </c>
      <c r="E429" s="2">
        <v>6.9</v>
      </c>
      <c r="F429" s="2" t="s">
        <v>17</v>
      </c>
      <c r="H429" s="6"/>
    </row>
    <row r="430" ht="15.75" customHeight="1">
      <c r="A430" s="2" t="s">
        <v>562</v>
      </c>
      <c r="B430" s="2" t="s">
        <v>206</v>
      </c>
      <c r="C430" s="3">
        <v>43952.0</v>
      </c>
      <c r="D430" s="2">
        <v>105.0</v>
      </c>
      <c r="E430" s="2">
        <v>6.9</v>
      </c>
      <c r="F430" s="2" t="s">
        <v>17</v>
      </c>
      <c r="H430" s="6"/>
    </row>
    <row r="431" ht="15.75" customHeight="1">
      <c r="A431" s="2" t="s">
        <v>563</v>
      </c>
      <c r="B431" s="2" t="s">
        <v>183</v>
      </c>
      <c r="C431" s="3">
        <v>43553.0</v>
      </c>
      <c r="D431" s="2">
        <v>131.0</v>
      </c>
      <c r="E431" s="2">
        <v>6.9</v>
      </c>
      <c r="F431" s="2" t="s">
        <v>17</v>
      </c>
      <c r="H431" s="6"/>
    </row>
    <row r="432" ht="15.75" customHeight="1">
      <c r="A432" s="2" t="s">
        <v>564</v>
      </c>
      <c r="B432" s="2" t="s">
        <v>171</v>
      </c>
      <c r="C432" s="3">
        <v>43608.0</v>
      </c>
      <c r="D432" s="2">
        <v>30.0</v>
      </c>
      <c r="E432" s="2">
        <v>6.9</v>
      </c>
      <c r="F432" s="2" t="s">
        <v>17</v>
      </c>
      <c r="H432" s="6"/>
    </row>
    <row r="433" ht="15.75" customHeight="1">
      <c r="A433" s="2" t="s">
        <v>565</v>
      </c>
      <c r="B433" s="2" t="s">
        <v>139</v>
      </c>
      <c r="C433" s="3">
        <v>43021.0</v>
      </c>
      <c r="D433" s="2">
        <v>112.0</v>
      </c>
      <c r="E433" s="2">
        <v>6.9</v>
      </c>
      <c r="F433" s="2" t="s">
        <v>17</v>
      </c>
      <c r="H433" s="6"/>
    </row>
    <row r="434" ht="15.75" customHeight="1">
      <c r="A434" s="2" t="s">
        <v>566</v>
      </c>
      <c r="B434" s="2" t="s">
        <v>7</v>
      </c>
      <c r="C434" s="3">
        <v>43385.0</v>
      </c>
      <c r="D434" s="2">
        <v>86.0</v>
      </c>
      <c r="E434" s="2">
        <v>7.0</v>
      </c>
      <c r="F434" s="2" t="s">
        <v>17</v>
      </c>
      <c r="H434" s="6"/>
    </row>
    <row r="435" ht="15.75" customHeight="1">
      <c r="A435" s="2" t="s">
        <v>567</v>
      </c>
      <c r="B435" s="2" t="s">
        <v>7</v>
      </c>
      <c r="C435" s="3">
        <v>43000.0</v>
      </c>
      <c r="D435" s="2">
        <v>100.0</v>
      </c>
      <c r="E435" s="2">
        <v>7.0</v>
      </c>
      <c r="F435" s="2" t="s">
        <v>17</v>
      </c>
      <c r="H435" s="6"/>
    </row>
    <row r="436" ht="15.75" customHeight="1">
      <c r="A436" s="2" t="s">
        <v>568</v>
      </c>
      <c r="B436" s="2" t="s">
        <v>117</v>
      </c>
      <c r="C436" s="3">
        <v>44138.0</v>
      </c>
      <c r="D436" s="2">
        <v>14.0</v>
      </c>
      <c r="E436" s="2">
        <v>7.0</v>
      </c>
      <c r="F436" s="2" t="s">
        <v>17</v>
      </c>
      <c r="H436" s="6"/>
    </row>
    <row r="437" ht="15.75" customHeight="1">
      <c r="A437" s="2" t="s">
        <v>569</v>
      </c>
      <c r="B437" s="2" t="s">
        <v>7</v>
      </c>
      <c r="C437" s="3">
        <v>43021.0</v>
      </c>
      <c r="D437" s="2">
        <v>109.0</v>
      </c>
      <c r="E437" s="2">
        <v>7.0</v>
      </c>
      <c r="F437" s="2" t="s">
        <v>17</v>
      </c>
      <c r="H437" s="6"/>
    </row>
    <row r="438" ht="15.75" customHeight="1">
      <c r="A438" s="2" t="s">
        <v>570</v>
      </c>
      <c r="B438" s="2" t="s">
        <v>7</v>
      </c>
      <c r="C438" s="3">
        <v>43789.0</v>
      </c>
      <c r="D438" s="2">
        <v>28.0</v>
      </c>
      <c r="E438" s="2">
        <v>7.0</v>
      </c>
      <c r="F438" s="2" t="s">
        <v>11</v>
      </c>
      <c r="H438" s="6"/>
    </row>
    <row r="439" ht="15.75" customHeight="1">
      <c r="A439" s="2" t="s">
        <v>571</v>
      </c>
      <c r="B439" s="2" t="s">
        <v>7</v>
      </c>
      <c r="C439" s="3">
        <v>43723.0</v>
      </c>
      <c r="D439" s="2">
        <v>64.0</v>
      </c>
      <c r="E439" s="2">
        <v>7.0</v>
      </c>
      <c r="F439" s="2" t="s">
        <v>11</v>
      </c>
      <c r="H439" s="6"/>
    </row>
    <row r="440" ht="15.75" customHeight="1">
      <c r="A440" s="2" t="s">
        <v>572</v>
      </c>
      <c r="B440" s="2" t="s">
        <v>33</v>
      </c>
      <c r="C440" s="3">
        <v>44183.0</v>
      </c>
      <c r="D440" s="2">
        <v>94.0</v>
      </c>
      <c r="E440" s="2">
        <v>7.0</v>
      </c>
      <c r="F440" s="2" t="s">
        <v>17</v>
      </c>
      <c r="H440" s="6"/>
    </row>
    <row r="441" ht="15.75" customHeight="1">
      <c r="A441" s="2" t="s">
        <v>573</v>
      </c>
      <c r="B441" s="2" t="s">
        <v>117</v>
      </c>
      <c r="C441" s="3">
        <v>44183.0</v>
      </c>
      <c r="D441" s="2">
        <v>31.0</v>
      </c>
      <c r="E441" s="2">
        <v>7.0</v>
      </c>
      <c r="F441" s="2" t="s">
        <v>17</v>
      </c>
      <c r="H441" s="6"/>
    </row>
    <row r="442" ht="15.75" customHeight="1">
      <c r="A442" s="2" t="s">
        <v>574</v>
      </c>
      <c r="B442" s="2" t="s">
        <v>7</v>
      </c>
      <c r="C442" s="3">
        <v>44272.0</v>
      </c>
      <c r="D442" s="2">
        <v>99.0</v>
      </c>
      <c r="E442" s="2">
        <v>7.0</v>
      </c>
      <c r="F442" s="2" t="s">
        <v>17</v>
      </c>
      <c r="H442" s="6"/>
    </row>
    <row r="443" ht="15.75" customHeight="1">
      <c r="A443" s="2" t="s">
        <v>575</v>
      </c>
      <c r="B443" s="2" t="s">
        <v>7</v>
      </c>
      <c r="C443" s="3">
        <v>44250.0</v>
      </c>
      <c r="D443" s="2">
        <v>108.0</v>
      </c>
      <c r="E443" s="2">
        <v>7.0</v>
      </c>
      <c r="F443" s="2" t="s">
        <v>17</v>
      </c>
      <c r="H443" s="6"/>
    </row>
    <row r="444" ht="15.75" customHeight="1">
      <c r="A444" s="2" t="s">
        <v>576</v>
      </c>
      <c r="B444" s="2" t="s">
        <v>7</v>
      </c>
      <c r="C444" s="3">
        <v>43581.0</v>
      </c>
      <c r="D444" s="2">
        <v>48.0</v>
      </c>
      <c r="E444" s="2">
        <v>7.0</v>
      </c>
      <c r="F444" s="2" t="s">
        <v>17</v>
      </c>
      <c r="H444" s="6"/>
    </row>
    <row r="445" ht="15.75" customHeight="1">
      <c r="A445" s="2" t="s">
        <v>577</v>
      </c>
      <c r="B445" s="2" t="s">
        <v>7</v>
      </c>
      <c r="C445" s="3">
        <v>43602.0</v>
      </c>
      <c r="D445" s="2">
        <v>84.0</v>
      </c>
      <c r="E445" s="2">
        <v>7.0</v>
      </c>
      <c r="F445" s="2" t="s">
        <v>17</v>
      </c>
      <c r="H445" s="6"/>
    </row>
    <row r="446" ht="15.75" customHeight="1">
      <c r="A446" s="2" t="s">
        <v>578</v>
      </c>
      <c r="B446" s="2" t="s">
        <v>7</v>
      </c>
      <c r="C446" s="3">
        <v>43546.0</v>
      </c>
      <c r="D446" s="2">
        <v>70.0</v>
      </c>
      <c r="E446" s="2">
        <v>7.0</v>
      </c>
      <c r="F446" s="2" t="s">
        <v>17</v>
      </c>
      <c r="H446" s="6"/>
    </row>
    <row r="447" ht="15.75" customHeight="1">
      <c r="A447" s="2" t="s">
        <v>579</v>
      </c>
      <c r="B447" s="2" t="s">
        <v>7</v>
      </c>
      <c r="C447" s="3">
        <v>42979.0</v>
      </c>
      <c r="D447" s="2">
        <v>27.0</v>
      </c>
      <c r="E447" s="2">
        <v>7.0</v>
      </c>
      <c r="F447" s="2" t="s">
        <v>17</v>
      </c>
      <c r="H447" s="6"/>
    </row>
    <row r="448" ht="15.75" customHeight="1">
      <c r="A448" s="2" t="s">
        <v>580</v>
      </c>
      <c r="B448" s="2" t="s">
        <v>581</v>
      </c>
      <c r="C448" s="3">
        <v>43686.0</v>
      </c>
      <c r="D448" s="2">
        <v>45.0</v>
      </c>
      <c r="E448" s="2">
        <v>7.0</v>
      </c>
      <c r="F448" s="2" t="s">
        <v>17</v>
      </c>
      <c r="H448" s="6"/>
    </row>
    <row r="449" ht="15.75" customHeight="1">
      <c r="A449" s="2" t="s">
        <v>582</v>
      </c>
      <c r="B449" s="2" t="s">
        <v>24</v>
      </c>
      <c r="C449" s="3">
        <v>44174.0</v>
      </c>
      <c r="D449" s="2">
        <v>117.0</v>
      </c>
      <c r="E449" s="2">
        <v>7.0</v>
      </c>
      <c r="F449" s="2" t="s">
        <v>14</v>
      </c>
      <c r="H449" s="6"/>
    </row>
    <row r="450" ht="15.75" customHeight="1">
      <c r="A450" s="2" t="s">
        <v>583</v>
      </c>
      <c r="B450" s="2" t="s">
        <v>584</v>
      </c>
      <c r="C450" s="3">
        <v>43426.0</v>
      </c>
      <c r="D450" s="2">
        <v>104.0</v>
      </c>
      <c r="E450" s="2">
        <v>7.0</v>
      </c>
      <c r="F450" s="2" t="s">
        <v>17</v>
      </c>
      <c r="H450" s="6"/>
    </row>
    <row r="451" ht="15.75" customHeight="1">
      <c r="A451" s="2" t="s">
        <v>585</v>
      </c>
      <c r="B451" s="2" t="s">
        <v>247</v>
      </c>
      <c r="C451" s="3">
        <v>43546.0</v>
      </c>
      <c r="D451" s="2">
        <v>108.0</v>
      </c>
      <c r="E451" s="2">
        <v>7.0</v>
      </c>
      <c r="F451" s="2" t="s">
        <v>17</v>
      </c>
      <c r="H451" s="6"/>
    </row>
    <row r="452" ht="15.75" customHeight="1">
      <c r="A452" s="2" t="s">
        <v>586</v>
      </c>
      <c r="B452" s="2" t="s">
        <v>101</v>
      </c>
      <c r="C452" s="3">
        <v>43392.0</v>
      </c>
      <c r="D452" s="2">
        <v>121.0</v>
      </c>
      <c r="E452" s="2">
        <v>7.0</v>
      </c>
      <c r="F452" s="2" t="s">
        <v>37</v>
      </c>
      <c r="H452" s="6"/>
    </row>
    <row r="453" ht="15.75" customHeight="1">
      <c r="A453" s="2" t="s">
        <v>587</v>
      </c>
      <c r="B453" s="2" t="s">
        <v>117</v>
      </c>
      <c r="C453" s="3">
        <v>42761.0</v>
      </c>
      <c r="D453" s="2">
        <v>36.0</v>
      </c>
      <c r="E453" s="2">
        <v>7.1</v>
      </c>
      <c r="F453" s="2" t="s">
        <v>17</v>
      </c>
      <c r="H453" s="6"/>
    </row>
    <row r="454" ht="15.75" customHeight="1">
      <c r="A454" s="2" t="s">
        <v>588</v>
      </c>
      <c r="B454" s="2" t="s">
        <v>114</v>
      </c>
      <c r="C454" s="3">
        <v>43434.0</v>
      </c>
      <c r="D454" s="2">
        <v>30.0</v>
      </c>
      <c r="E454" s="2">
        <v>7.1</v>
      </c>
      <c r="F454" s="2" t="s">
        <v>17</v>
      </c>
      <c r="H454" s="6"/>
    </row>
    <row r="455" ht="15.75" customHeight="1">
      <c r="A455" s="2" t="s">
        <v>589</v>
      </c>
      <c r="B455" s="2" t="s">
        <v>114</v>
      </c>
      <c r="C455" s="3">
        <v>44166.0</v>
      </c>
      <c r="D455" s="2">
        <v>47.0</v>
      </c>
      <c r="E455" s="2">
        <v>7.1</v>
      </c>
      <c r="F455" s="2" t="s">
        <v>17</v>
      </c>
      <c r="H455" s="6"/>
    </row>
    <row r="456" ht="15.75" customHeight="1">
      <c r="A456" s="2" t="s">
        <v>590</v>
      </c>
      <c r="B456" s="2" t="s">
        <v>33</v>
      </c>
      <c r="C456" s="3">
        <v>43635.0</v>
      </c>
      <c r="D456" s="2">
        <v>110.0</v>
      </c>
      <c r="E456" s="2">
        <v>7.1</v>
      </c>
      <c r="F456" s="2" t="s">
        <v>17</v>
      </c>
      <c r="H456" s="6"/>
    </row>
    <row r="457" ht="15.75" customHeight="1">
      <c r="A457" s="2" t="s">
        <v>591</v>
      </c>
      <c r="B457" s="2" t="s">
        <v>7</v>
      </c>
      <c r="C457" s="3">
        <v>43943.0</v>
      </c>
      <c r="D457" s="2">
        <v>92.0</v>
      </c>
      <c r="E457" s="2">
        <v>7.1</v>
      </c>
      <c r="F457" s="2" t="s">
        <v>17</v>
      </c>
      <c r="H457" s="6"/>
    </row>
    <row r="458" ht="15.75" customHeight="1">
      <c r="A458" s="2" t="s">
        <v>592</v>
      </c>
      <c r="B458" s="2" t="s">
        <v>7</v>
      </c>
      <c r="C458" s="3">
        <v>44162.0</v>
      </c>
      <c r="D458" s="2">
        <v>80.0</v>
      </c>
      <c r="E458" s="2">
        <v>7.1</v>
      </c>
      <c r="F458" s="2" t="s">
        <v>17</v>
      </c>
      <c r="H458" s="6"/>
    </row>
    <row r="459" ht="15.75" customHeight="1">
      <c r="A459" s="2" t="s">
        <v>593</v>
      </c>
      <c r="B459" s="2" t="s">
        <v>594</v>
      </c>
      <c r="C459" s="3">
        <v>43392.0</v>
      </c>
      <c r="D459" s="2">
        <v>49.0</v>
      </c>
      <c r="E459" s="2">
        <v>7.1</v>
      </c>
      <c r="F459" s="2" t="s">
        <v>17</v>
      </c>
      <c r="H459" s="6"/>
    </row>
    <row r="460" ht="15.75" customHeight="1">
      <c r="A460" s="2" t="s">
        <v>595</v>
      </c>
      <c r="B460" s="2" t="s">
        <v>7</v>
      </c>
      <c r="C460" s="3">
        <v>43826.0</v>
      </c>
      <c r="D460" s="2">
        <v>73.0</v>
      </c>
      <c r="E460" s="2">
        <v>7.1</v>
      </c>
      <c r="F460" s="2" t="s">
        <v>11</v>
      </c>
      <c r="H460" s="6"/>
    </row>
    <row r="461" ht="15.75" customHeight="1">
      <c r="A461" s="2" t="s">
        <v>596</v>
      </c>
      <c r="B461" s="2" t="s">
        <v>7</v>
      </c>
      <c r="C461" s="3">
        <v>43224.0</v>
      </c>
      <c r="D461" s="2">
        <v>40.0</v>
      </c>
      <c r="E461" s="2">
        <v>7.1</v>
      </c>
      <c r="F461" s="2" t="s">
        <v>17</v>
      </c>
      <c r="H461" s="6"/>
    </row>
    <row r="462" ht="15.75" customHeight="1">
      <c r="A462" s="2" t="s">
        <v>597</v>
      </c>
      <c r="B462" s="2" t="s">
        <v>7</v>
      </c>
      <c r="C462" s="3">
        <v>43718.0</v>
      </c>
      <c r="D462" s="2">
        <v>96.0</v>
      </c>
      <c r="E462" s="2">
        <v>7.1</v>
      </c>
      <c r="F462" s="2" t="s">
        <v>17</v>
      </c>
      <c r="H462" s="6"/>
    </row>
    <row r="463" ht="15.75" customHeight="1">
      <c r="A463" s="2" t="s">
        <v>598</v>
      </c>
      <c r="B463" s="2" t="s">
        <v>183</v>
      </c>
      <c r="C463" s="3">
        <v>44330.0</v>
      </c>
      <c r="D463" s="2">
        <v>106.0</v>
      </c>
      <c r="E463" s="2">
        <v>7.1</v>
      </c>
      <c r="F463" s="2" t="s">
        <v>57</v>
      </c>
      <c r="H463" s="6"/>
    </row>
    <row r="464" ht="15.75" customHeight="1">
      <c r="A464" s="2" t="s">
        <v>599</v>
      </c>
      <c r="B464" s="2" t="s">
        <v>7</v>
      </c>
      <c r="C464" s="3">
        <v>43575.0</v>
      </c>
      <c r="D464" s="2">
        <v>97.0</v>
      </c>
      <c r="E464" s="2">
        <v>7.1</v>
      </c>
      <c r="F464" s="2" t="s">
        <v>17</v>
      </c>
      <c r="H464" s="6"/>
    </row>
    <row r="465" ht="15.75" customHeight="1">
      <c r="A465" s="2" t="s">
        <v>600</v>
      </c>
      <c r="B465" s="2" t="s">
        <v>7</v>
      </c>
      <c r="C465" s="3">
        <v>44131.0</v>
      </c>
      <c r="D465" s="2">
        <v>94.0</v>
      </c>
      <c r="E465" s="2">
        <v>7.1</v>
      </c>
      <c r="F465" s="2" t="s">
        <v>11</v>
      </c>
      <c r="H465" s="6"/>
    </row>
    <row r="466" ht="15.75" customHeight="1">
      <c r="A466" s="2" t="s">
        <v>601</v>
      </c>
      <c r="B466" s="2" t="s">
        <v>7</v>
      </c>
      <c r="C466" s="3">
        <v>42881.0</v>
      </c>
      <c r="D466" s="2">
        <v>78.0</v>
      </c>
      <c r="E466" s="2">
        <v>7.1</v>
      </c>
      <c r="F466" s="2" t="s">
        <v>17</v>
      </c>
      <c r="H466" s="6"/>
    </row>
    <row r="467" ht="15.75" customHeight="1">
      <c r="A467" s="2" t="s">
        <v>602</v>
      </c>
      <c r="B467" s="2" t="s">
        <v>7</v>
      </c>
      <c r="C467" s="3">
        <v>42265.0</v>
      </c>
      <c r="D467" s="2">
        <v>81.0</v>
      </c>
      <c r="E467" s="2">
        <v>7.1</v>
      </c>
      <c r="F467" s="2" t="s">
        <v>17</v>
      </c>
      <c r="H467" s="6"/>
    </row>
    <row r="468" ht="15.75" customHeight="1">
      <c r="A468" s="2" t="s">
        <v>603</v>
      </c>
      <c r="B468" s="2" t="s">
        <v>7</v>
      </c>
      <c r="C468" s="3">
        <v>43586.0</v>
      </c>
      <c r="D468" s="2">
        <v>87.0</v>
      </c>
      <c r="E468" s="2">
        <v>7.1</v>
      </c>
      <c r="F468" s="2" t="s">
        <v>17</v>
      </c>
      <c r="H468" s="6"/>
    </row>
    <row r="469" ht="15.75" customHeight="1">
      <c r="A469" s="2" t="s">
        <v>604</v>
      </c>
      <c r="B469" s="2" t="s">
        <v>264</v>
      </c>
      <c r="C469" s="3">
        <v>43417.0</v>
      </c>
      <c r="D469" s="2">
        <v>91.0</v>
      </c>
      <c r="E469" s="2">
        <v>7.1</v>
      </c>
      <c r="F469" s="2" t="s">
        <v>17</v>
      </c>
      <c r="H469" s="6"/>
    </row>
    <row r="470" ht="15.75" customHeight="1">
      <c r="A470" s="2" t="s">
        <v>605</v>
      </c>
      <c r="B470" s="2" t="s">
        <v>7</v>
      </c>
      <c r="C470" s="3">
        <v>42447.0</v>
      </c>
      <c r="D470" s="2">
        <v>91.0</v>
      </c>
      <c r="E470" s="2">
        <v>7.1</v>
      </c>
      <c r="F470" s="2" t="s">
        <v>17</v>
      </c>
      <c r="H470" s="6"/>
    </row>
    <row r="471" ht="15.75" customHeight="1">
      <c r="A471" s="2" t="s">
        <v>606</v>
      </c>
      <c r="B471" s="2" t="s">
        <v>7</v>
      </c>
      <c r="C471" s="3">
        <v>43028.0</v>
      </c>
      <c r="D471" s="2">
        <v>95.0</v>
      </c>
      <c r="E471" s="2">
        <v>7.1</v>
      </c>
      <c r="F471" s="2" t="s">
        <v>17</v>
      </c>
      <c r="H471" s="6"/>
    </row>
    <row r="472" ht="15.75" customHeight="1">
      <c r="A472" s="2" t="s">
        <v>607</v>
      </c>
      <c r="B472" s="2" t="s">
        <v>33</v>
      </c>
      <c r="C472" s="3">
        <v>44203.0</v>
      </c>
      <c r="D472" s="2">
        <v>126.0</v>
      </c>
      <c r="E472" s="2">
        <v>7.1</v>
      </c>
      <c r="F472" s="2" t="s">
        <v>17</v>
      </c>
      <c r="H472" s="6"/>
    </row>
    <row r="473" ht="15.75" customHeight="1">
      <c r="A473" s="2" t="s">
        <v>608</v>
      </c>
      <c r="B473" s="2" t="s">
        <v>7</v>
      </c>
      <c r="C473" s="3">
        <v>43196.0</v>
      </c>
      <c r="D473" s="2">
        <v>31.0</v>
      </c>
      <c r="E473" s="2">
        <v>7.1</v>
      </c>
      <c r="F473" s="2" t="s">
        <v>17</v>
      </c>
      <c r="H473" s="6"/>
    </row>
    <row r="474" ht="15.75" customHeight="1">
      <c r="A474" s="2" t="s">
        <v>609</v>
      </c>
      <c r="B474" s="2" t="s">
        <v>7</v>
      </c>
      <c r="C474" s="3">
        <v>43406.0</v>
      </c>
      <c r="D474" s="2">
        <v>58.0</v>
      </c>
      <c r="E474" s="2">
        <v>7.1</v>
      </c>
      <c r="F474" s="2" t="s">
        <v>17</v>
      </c>
      <c r="H474" s="6"/>
    </row>
    <row r="475" ht="15.75" customHeight="1">
      <c r="A475" s="2" t="s">
        <v>610</v>
      </c>
      <c r="B475" s="2" t="s">
        <v>7</v>
      </c>
      <c r="C475" s="3">
        <v>44119.0</v>
      </c>
      <c r="D475" s="2">
        <v>41.0</v>
      </c>
      <c r="E475" s="2">
        <v>7.1</v>
      </c>
      <c r="F475" s="2" t="s">
        <v>611</v>
      </c>
      <c r="H475" s="6"/>
    </row>
    <row r="476" ht="15.75" customHeight="1">
      <c r="A476" s="2" t="s">
        <v>612</v>
      </c>
      <c r="B476" s="2" t="s">
        <v>238</v>
      </c>
      <c r="C476" s="3">
        <v>44090.0</v>
      </c>
      <c r="D476" s="2">
        <v>138.0</v>
      </c>
      <c r="E476" s="2">
        <v>7.1</v>
      </c>
      <c r="F476" s="2" t="s">
        <v>17</v>
      </c>
      <c r="H476" s="6"/>
    </row>
    <row r="477" ht="15.75" customHeight="1">
      <c r="A477" s="2" t="s">
        <v>613</v>
      </c>
      <c r="B477" s="2" t="s">
        <v>33</v>
      </c>
      <c r="C477" s="3">
        <v>44225.0</v>
      </c>
      <c r="D477" s="2">
        <v>112.0</v>
      </c>
      <c r="E477" s="2">
        <v>7.1</v>
      </c>
      <c r="F477" s="2" t="s">
        <v>17</v>
      </c>
      <c r="H477" s="6"/>
    </row>
    <row r="478" ht="15.75" customHeight="1">
      <c r="A478" s="2" t="s">
        <v>614</v>
      </c>
      <c r="B478" s="2" t="s">
        <v>7</v>
      </c>
      <c r="C478" s="3">
        <v>43670.0</v>
      </c>
      <c r="D478" s="2">
        <v>114.0</v>
      </c>
      <c r="E478" s="2">
        <v>7.1</v>
      </c>
      <c r="F478" s="2" t="s">
        <v>17</v>
      </c>
      <c r="H478" s="6"/>
    </row>
    <row r="479" ht="15.75" customHeight="1">
      <c r="A479" s="2" t="s">
        <v>615</v>
      </c>
      <c r="B479" s="2" t="s">
        <v>33</v>
      </c>
      <c r="C479" s="3">
        <v>44218.0</v>
      </c>
      <c r="D479" s="2">
        <v>125.0</v>
      </c>
      <c r="E479" s="2">
        <v>7.1</v>
      </c>
      <c r="F479" s="2" t="s">
        <v>17</v>
      </c>
      <c r="H479" s="6"/>
    </row>
    <row r="480" ht="15.75" customHeight="1">
      <c r="A480" s="2" t="s">
        <v>616</v>
      </c>
      <c r="B480" s="2" t="s">
        <v>36</v>
      </c>
      <c r="C480" s="3">
        <v>43329.0</v>
      </c>
      <c r="D480" s="2">
        <v>99.0</v>
      </c>
      <c r="E480" s="2">
        <v>7.1</v>
      </c>
      <c r="F480" s="2" t="s">
        <v>17</v>
      </c>
      <c r="H480" s="6"/>
    </row>
    <row r="481" ht="15.75" customHeight="1">
      <c r="A481" s="2" t="s">
        <v>617</v>
      </c>
      <c r="B481" s="2" t="s">
        <v>7</v>
      </c>
      <c r="C481" s="3">
        <v>44104.0</v>
      </c>
      <c r="D481" s="2">
        <v>82.0</v>
      </c>
      <c r="E481" s="2">
        <v>7.2</v>
      </c>
      <c r="F481" s="2" t="s">
        <v>17</v>
      </c>
      <c r="H481" s="6"/>
    </row>
    <row r="482" ht="15.75" customHeight="1">
      <c r="A482" s="2" t="s">
        <v>618</v>
      </c>
      <c r="B482" s="2" t="s">
        <v>7</v>
      </c>
      <c r="C482" s="3">
        <v>42636.0</v>
      </c>
      <c r="D482" s="2">
        <v>98.0</v>
      </c>
      <c r="E482" s="2">
        <v>7.2</v>
      </c>
      <c r="F482" s="2" t="s">
        <v>17</v>
      </c>
      <c r="H482" s="6"/>
    </row>
    <row r="483" ht="15.75" customHeight="1">
      <c r="A483" s="2" t="s">
        <v>619</v>
      </c>
      <c r="B483" s="2" t="s">
        <v>33</v>
      </c>
      <c r="C483" s="3">
        <v>42993.0</v>
      </c>
      <c r="D483" s="2">
        <v>136.0</v>
      </c>
      <c r="E483" s="2">
        <v>7.2</v>
      </c>
      <c r="F483" s="2" t="s">
        <v>620</v>
      </c>
      <c r="H483" s="6"/>
    </row>
    <row r="484" ht="15.75" customHeight="1">
      <c r="A484" s="2" t="s">
        <v>621</v>
      </c>
      <c r="B484" s="2" t="s">
        <v>7</v>
      </c>
      <c r="C484" s="3">
        <v>43483.0</v>
      </c>
      <c r="D484" s="2">
        <v>97.0</v>
      </c>
      <c r="E484" s="2">
        <v>7.2</v>
      </c>
      <c r="F484" s="2" t="s">
        <v>17</v>
      </c>
      <c r="H484" s="6"/>
    </row>
    <row r="485" ht="15.75" customHeight="1">
      <c r="A485" s="2" t="s">
        <v>622</v>
      </c>
      <c r="B485" s="2" t="s">
        <v>7</v>
      </c>
      <c r="C485" s="3">
        <v>42671.0</v>
      </c>
      <c r="D485" s="2">
        <v>107.0</v>
      </c>
      <c r="E485" s="2">
        <v>7.2</v>
      </c>
      <c r="F485" s="2" t="s">
        <v>17</v>
      </c>
      <c r="H485" s="6"/>
    </row>
    <row r="486" ht="15.75" customHeight="1">
      <c r="A486" s="2" t="s">
        <v>623</v>
      </c>
      <c r="B486" s="2" t="s">
        <v>7</v>
      </c>
      <c r="C486" s="3">
        <v>43931.0</v>
      </c>
      <c r="D486" s="2">
        <v>92.0</v>
      </c>
      <c r="E486" s="2">
        <v>7.2</v>
      </c>
      <c r="F486" s="2" t="s">
        <v>17</v>
      </c>
      <c r="H486" s="6"/>
    </row>
    <row r="487" ht="15.75" customHeight="1">
      <c r="A487" s="2" t="s">
        <v>624</v>
      </c>
      <c r="B487" s="2" t="s">
        <v>7</v>
      </c>
      <c r="C487" s="3">
        <v>43167.0</v>
      </c>
      <c r="D487" s="2">
        <v>39.0</v>
      </c>
      <c r="E487" s="2">
        <v>7.2</v>
      </c>
      <c r="F487" s="2" t="s">
        <v>625</v>
      </c>
      <c r="H487" s="6"/>
    </row>
    <row r="488" ht="15.75" customHeight="1">
      <c r="A488" s="2" t="s">
        <v>626</v>
      </c>
      <c r="B488" s="2" t="s">
        <v>36</v>
      </c>
      <c r="C488" s="3">
        <v>43145.0</v>
      </c>
      <c r="D488" s="2">
        <v>133.0</v>
      </c>
      <c r="E488" s="2">
        <v>7.2</v>
      </c>
      <c r="F488" s="2" t="s">
        <v>20</v>
      </c>
      <c r="H488" s="6"/>
    </row>
    <row r="489" ht="15.75" customHeight="1">
      <c r="A489" s="2" t="s">
        <v>627</v>
      </c>
      <c r="B489" s="2" t="s">
        <v>628</v>
      </c>
      <c r="C489" s="3">
        <v>43518.0</v>
      </c>
      <c r="D489" s="2">
        <v>89.0</v>
      </c>
      <c r="E489" s="2">
        <v>7.2</v>
      </c>
      <c r="F489" s="2" t="s">
        <v>17</v>
      </c>
      <c r="H489" s="6"/>
    </row>
    <row r="490" ht="15.75" customHeight="1">
      <c r="A490" s="2" t="s">
        <v>629</v>
      </c>
      <c r="B490" s="2" t="s">
        <v>33</v>
      </c>
      <c r="C490" s="3">
        <v>43378.0</v>
      </c>
      <c r="D490" s="2">
        <v>124.0</v>
      </c>
      <c r="E490" s="2">
        <v>7.2</v>
      </c>
      <c r="F490" s="2" t="s">
        <v>17</v>
      </c>
      <c r="H490" s="6"/>
    </row>
    <row r="491" ht="15.75" customHeight="1">
      <c r="A491" s="2" t="s">
        <v>630</v>
      </c>
      <c r="B491" s="2" t="s">
        <v>631</v>
      </c>
      <c r="C491" s="3">
        <v>43756.0</v>
      </c>
      <c r="D491" s="2">
        <v>99.0</v>
      </c>
      <c r="E491" s="2">
        <v>7.2</v>
      </c>
      <c r="F491" s="2" t="s">
        <v>11</v>
      </c>
      <c r="H491" s="6"/>
    </row>
    <row r="492" ht="15.75" customHeight="1">
      <c r="A492" s="2" t="s">
        <v>632</v>
      </c>
      <c r="B492" s="2" t="s">
        <v>33</v>
      </c>
      <c r="C492" s="3">
        <v>43221.0</v>
      </c>
      <c r="D492" s="2">
        <v>101.0</v>
      </c>
      <c r="E492" s="2">
        <v>7.2</v>
      </c>
      <c r="F492" s="2" t="s">
        <v>633</v>
      </c>
      <c r="H492" s="6"/>
    </row>
    <row r="493" ht="15.75" customHeight="1">
      <c r="A493" s="2" t="s">
        <v>634</v>
      </c>
      <c r="B493" s="2" t="s">
        <v>183</v>
      </c>
      <c r="C493" s="3">
        <v>43483.0</v>
      </c>
      <c r="D493" s="2">
        <v>97.0</v>
      </c>
      <c r="E493" s="2">
        <v>7.2</v>
      </c>
      <c r="F493" s="2" t="s">
        <v>20</v>
      </c>
      <c r="H493" s="6"/>
    </row>
    <row r="494" ht="15.75" customHeight="1">
      <c r="A494" s="2" t="s">
        <v>635</v>
      </c>
      <c r="B494" s="2" t="s">
        <v>24</v>
      </c>
      <c r="C494" s="3">
        <v>44113.0</v>
      </c>
      <c r="D494" s="2">
        <v>124.0</v>
      </c>
      <c r="E494" s="2">
        <v>7.2</v>
      </c>
      <c r="F494" s="2" t="s">
        <v>17</v>
      </c>
      <c r="H494" s="6"/>
    </row>
    <row r="495" ht="15.75" customHeight="1">
      <c r="A495" s="2" t="s">
        <v>636</v>
      </c>
      <c r="B495" s="2" t="s">
        <v>33</v>
      </c>
      <c r="C495" s="3">
        <v>44316.0</v>
      </c>
      <c r="D495" s="2">
        <v>129.0</v>
      </c>
      <c r="E495" s="2">
        <v>7.2</v>
      </c>
      <c r="F495" s="2" t="s">
        <v>123</v>
      </c>
      <c r="H495" s="6"/>
    </row>
    <row r="496" ht="15.75" customHeight="1">
      <c r="A496" s="2" t="s">
        <v>637</v>
      </c>
      <c r="B496" s="2" t="s">
        <v>7</v>
      </c>
      <c r="C496" s="3">
        <v>43635.0</v>
      </c>
      <c r="D496" s="2">
        <v>121.0</v>
      </c>
      <c r="E496" s="2">
        <v>7.2</v>
      </c>
      <c r="F496" s="2" t="s">
        <v>69</v>
      </c>
      <c r="H496" s="6"/>
    </row>
    <row r="497" ht="15.75" customHeight="1">
      <c r="A497" s="2" t="s">
        <v>638</v>
      </c>
      <c r="B497" s="2" t="s">
        <v>639</v>
      </c>
      <c r="C497" s="3">
        <v>43770.0</v>
      </c>
      <c r="D497" s="2">
        <v>140.0</v>
      </c>
      <c r="E497" s="2">
        <v>7.2</v>
      </c>
      <c r="F497" s="2" t="s">
        <v>17</v>
      </c>
      <c r="H497" s="6"/>
    </row>
    <row r="498" ht="15.75" customHeight="1">
      <c r="A498" s="2" t="s">
        <v>640</v>
      </c>
      <c r="B498" s="2" t="s">
        <v>641</v>
      </c>
      <c r="C498" s="3">
        <v>43767.0</v>
      </c>
      <c r="D498" s="2">
        <v>13.0</v>
      </c>
      <c r="E498" s="2">
        <v>7.2</v>
      </c>
      <c r="F498" s="2" t="s">
        <v>17</v>
      </c>
      <c r="H498" s="6"/>
    </row>
    <row r="499" ht="15.75" customHeight="1">
      <c r="A499" s="2" t="s">
        <v>642</v>
      </c>
      <c r="B499" s="2" t="s">
        <v>385</v>
      </c>
      <c r="C499" s="3">
        <v>42650.0</v>
      </c>
      <c r="D499" s="2">
        <v>108.0</v>
      </c>
      <c r="E499" s="2">
        <v>7.2</v>
      </c>
      <c r="F499" s="2" t="s">
        <v>17</v>
      </c>
      <c r="H499" s="6"/>
    </row>
    <row r="500" ht="15.75" customHeight="1">
      <c r="A500" s="2" t="s">
        <v>643</v>
      </c>
      <c r="B500" s="2" t="s">
        <v>7</v>
      </c>
      <c r="C500" s="3">
        <v>43322.0</v>
      </c>
      <c r="D500" s="2">
        <v>11.0</v>
      </c>
      <c r="E500" s="2">
        <v>7.2</v>
      </c>
      <c r="F500" s="2" t="s">
        <v>17</v>
      </c>
      <c r="H500" s="6"/>
    </row>
    <row r="501" ht="15.75" customHeight="1">
      <c r="A501" s="2" t="s">
        <v>644</v>
      </c>
      <c r="B501" s="2" t="s">
        <v>247</v>
      </c>
      <c r="C501" s="3">
        <v>43763.0</v>
      </c>
      <c r="D501" s="2">
        <v>118.0</v>
      </c>
      <c r="E501" s="2">
        <v>7.3</v>
      </c>
      <c r="F501" s="2" t="s">
        <v>17</v>
      </c>
      <c r="H501" s="6"/>
    </row>
    <row r="502" ht="15.75" customHeight="1">
      <c r="A502" s="2" t="s">
        <v>645</v>
      </c>
      <c r="B502" s="2" t="s">
        <v>183</v>
      </c>
      <c r="C502" s="3">
        <v>43749.0</v>
      </c>
      <c r="D502" s="2">
        <v>121.0</v>
      </c>
      <c r="E502" s="2">
        <v>7.3</v>
      </c>
      <c r="F502" s="2" t="s">
        <v>17</v>
      </c>
      <c r="H502" s="6"/>
    </row>
    <row r="503" ht="15.75" customHeight="1">
      <c r="A503" s="2" t="s">
        <v>646</v>
      </c>
      <c r="B503" s="2" t="s">
        <v>7</v>
      </c>
      <c r="C503" s="3">
        <v>42626.0</v>
      </c>
      <c r="D503" s="2">
        <v>24.0</v>
      </c>
      <c r="E503" s="2">
        <v>7.3</v>
      </c>
      <c r="F503" s="2" t="s">
        <v>17</v>
      </c>
      <c r="H503" s="6"/>
    </row>
    <row r="504" ht="15.75" customHeight="1">
      <c r="A504" s="2" t="s">
        <v>647</v>
      </c>
      <c r="B504" s="2" t="s">
        <v>7</v>
      </c>
      <c r="C504" s="3">
        <v>44029.0</v>
      </c>
      <c r="D504" s="2">
        <v>100.0</v>
      </c>
      <c r="E504" s="2">
        <v>7.3</v>
      </c>
      <c r="F504" s="2" t="s">
        <v>17</v>
      </c>
      <c r="H504" s="6"/>
    </row>
    <row r="505" ht="15.75" customHeight="1">
      <c r="A505" s="2" t="s">
        <v>648</v>
      </c>
      <c r="B505" s="2" t="s">
        <v>7</v>
      </c>
      <c r="C505" s="3">
        <v>42867.0</v>
      </c>
      <c r="D505" s="2">
        <v>101.0</v>
      </c>
      <c r="E505" s="2">
        <v>7.3</v>
      </c>
      <c r="F505" s="2" t="s">
        <v>17</v>
      </c>
      <c r="H505" s="6"/>
    </row>
    <row r="506" ht="15.75" customHeight="1">
      <c r="A506" s="2" t="s">
        <v>649</v>
      </c>
      <c r="B506" s="2" t="s">
        <v>33</v>
      </c>
      <c r="C506" s="3">
        <v>43978.0</v>
      </c>
      <c r="D506" s="2">
        <v>105.0</v>
      </c>
      <c r="E506" s="2">
        <v>7.3</v>
      </c>
      <c r="F506" s="2" t="s">
        <v>11</v>
      </c>
      <c r="H506" s="6"/>
    </row>
    <row r="507" ht="15.75" customHeight="1">
      <c r="A507" s="2" t="s">
        <v>650</v>
      </c>
      <c r="B507" s="2" t="s">
        <v>7</v>
      </c>
      <c r="C507" s="3">
        <v>44020.0</v>
      </c>
      <c r="D507" s="2">
        <v>96.0</v>
      </c>
      <c r="E507" s="2">
        <v>7.3</v>
      </c>
      <c r="F507" s="2" t="s">
        <v>651</v>
      </c>
      <c r="H507" s="6"/>
    </row>
    <row r="508" ht="15.75" customHeight="1">
      <c r="A508" s="2" t="s">
        <v>652</v>
      </c>
      <c r="B508" s="2" t="s">
        <v>114</v>
      </c>
      <c r="C508" s="3">
        <v>44117.0</v>
      </c>
      <c r="D508" s="2">
        <v>47.0</v>
      </c>
      <c r="E508" s="2">
        <v>7.3</v>
      </c>
      <c r="F508" s="2" t="s">
        <v>17</v>
      </c>
      <c r="H508" s="6"/>
    </row>
    <row r="509" ht="15.75" customHeight="1">
      <c r="A509" s="2" t="s">
        <v>653</v>
      </c>
      <c r="B509" s="2" t="s">
        <v>654</v>
      </c>
      <c r="C509" s="3">
        <v>42914.0</v>
      </c>
      <c r="D509" s="2">
        <v>121.0</v>
      </c>
      <c r="E509" s="2">
        <v>7.3</v>
      </c>
      <c r="F509" s="2" t="s">
        <v>655</v>
      </c>
      <c r="H509" s="6"/>
    </row>
    <row r="510" ht="15.75" customHeight="1">
      <c r="A510" s="2" t="s">
        <v>656</v>
      </c>
      <c r="B510" s="2" t="s">
        <v>183</v>
      </c>
      <c r="C510" s="3">
        <v>43355.0</v>
      </c>
      <c r="D510" s="2">
        <v>100.0</v>
      </c>
      <c r="E510" s="2">
        <v>7.3</v>
      </c>
      <c r="F510" s="2" t="s">
        <v>14</v>
      </c>
      <c r="H510" s="6"/>
    </row>
    <row r="511" ht="15.75" customHeight="1">
      <c r="A511" s="2" t="s">
        <v>657</v>
      </c>
      <c r="B511" s="2" t="s">
        <v>10</v>
      </c>
      <c r="C511" s="3">
        <v>44043.0</v>
      </c>
      <c r="D511" s="2">
        <v>149.0</v>
      </c>
      <c r="E511" s="2">
        <v>7.3</v>
      </c>
      <c r="F511" s="2" t="s">
        <v>20</v>
      </c>
      <c r="H511" s="6"/>
    </row>
    <row r="512" ht="15.75" customHeight="1">
      <c r="A512" s="2" t="s">
        <v>658</v>
      </c>
      <c r="B512" s="2" t="s">
        <v>7</v>
      </c>
      <c r="C512" s="3">
        <v>43476.0</v>
      </c>
      <c r="D512" s="2">
        <v>64.0</v>
      </c>
      <c r="E512" s="2">
        <v>7.3</v>
      </c>
      <c r="F512" s="2" t="s">
        <v>63</v>
      </c>
      <c r="H512" s="6"/>
    </row>
    <row r="513" ht="15.75" customHeight="1">
      <c r="A513" s="2" t="s">
        <v>659</v>
      </c>
      <c r="B513" s="2" t="s">
        <v>7</v>
      </c>
      <c r="C513" s="3">
        <v>43504.0</v>
      </c>
      <c r="D513" s="2">
        <v>64.0</v>
      </c>
      <c r="E513" s="2">
        <v>7.3</v>
      </c>
      <c r="F513" s="2" t="s">
        <v>17</v>
      </c>
      <c r="H513" s="6"/>
    </row>
    <row r="514" ht="15.75" customHeight="1">
      <c r="A514" s="2" t="s">
        <v>660</v>
      </c>
      <c r="B514" s="2" t="s">
        <v>7</v>
      </c>
      <c r="C514" s="3">
        <v>44132.0</v>
      </c>
      <c r="D514" s="2">
        <v>114.0</v>
      </c>
      <c r="E514" s="2">
        <v>7.3</v>
      </c>
      <c r="F514" s="2" t="s">
        <v>661</v>
      </c>
      <c r="H514" s="6"/>
    </row>
    <row r="515" ht="15.75" customHeight="1">
      <c r="A515" s="2" t="s">
        <v>662</v>
      </c>
      <c r="B515" s="2" t="s">
        <v>443</v>
      </c>
      <c r="C515" s="3">
        <v>43898.0</v>
      </c>
      <c r="D515" s="2">
        <v>15.0</v>
      </c>
      <c r="E515" s="2">
        <v>7.3</v>
      </c>
      <c r="F515" s="2" t="s">
        <v>17</v>
      </c>
      <c r="H515" s="6"/>
    </row>
    <row r="516" ht="15.75" customHeight="1">
      <c r="A516" s="2" t="s">
        <v>663</v>
      </c>
      <c r="B516" s="2" t="s">
        <v>7</v>
      </c>
      <c r="C516" s="3">
        <v>42657.0</v>
      </c>
      <c r="D516" s="2">
        <v>79.0</v>
      </c>
      <c r="E516" s="2">
        <v>7.3</v>
      </c>
      <c r="F516" s="2" t="s">
        <v>526</v>
      </c>
      <c r="H516" s="6"/>
    </row>
    <row r="517" ht="15.75" customHeight="1">
      <c r="A517" s="2" t="s">
        <v>664</v>
      </c>
      <c r="B517" s="2" t="s">
        <v>7</v>
      </c>
      <c r="C517" s="3">
        <v>42489.0</v>
      </c>
      <c r="D517" s="2">
        <v>90.0</v>
      </c>
      <c r="E517" s="2">
        <v>7.3</v>
      </c>
      <c r="F517" s="2" t="s">
        <v>665</v>
      </c>
      <c r="H517" s="6"/>
    </row>
    <row r="518" ht="15.75" customHeight="1">
      <c r="A518" s="2" t="s">
        <v>666</v>
      </c>
      <c r="B518" s="2" t="s">
        <v>92</v>
      </c>
      <c r="C518" s="3">
        <v>43420.0</v>
      </c>
      <c r="D518" s="2">
        <v>132.0</v>
      </c>
      <c r="E518" s="2">
        <v>7.3</v>
      </c>
      <c r="F518" s="2" t="s">
        <v>17</v>
      </c>
      <c r="H518" s="6"/>
    </row>
    <row r="519" ht="15.75" customHeight="1">
      <c r="A519" s="2" t="s">
        <v>667</v>
      </c>
      <c r="B519" s="2" t="s">
        <v>7</v>
      </c>
      <c r="C519" s="3">
        <v>43014.0</v>
      </c>
      <c r="D519" s="2">
        <v>105.0</v>
      </c>
      <c r="E519" s="2">
        <v>7.3</v>
      </c>
      <c r="F519" s="2" t="s">
        <v>17</v>
      </c>
      <c r="H519" s="6"/>
    </row>
    <row r="520" ht="15.75" customHeight="1">
      <c r="A520" s="2" t="s">
        <v>668</v>
      </c>
      <c r="B520" s="2" t="s">
        <v>139</v>
      </c>
      <c r="C520" s="3">
        <v>42545.0</v>
      </c>
      <c r="D520" s="2">
        <v>97.0</v>
      </c>
      <c r="E520" s="2">
        <v>7.3</v>
      </c>
      <c r="F520" s="2" t="s">
        <v>17</v>
      </c>
      <c r="H520" s="6"/>
    </row>
    <row r="521" ht="15.75" customHeight="1">
      <c r="A521" s="2" t="s">
        <v>669</v>
      </c>
      <c r="B521" s="2" t="s">
        <v>7</v>
      </c>
      <c r="C521" s="3">
        <v>42146.0</v>
      </c>
      <c r="D521" s="2">
        <v>83.0</v>
      </c>
      <c r="E521" s="2">
        <v>7.3</v>
      </c>
      <c r="F521" s="2" t="s">
        <v>17</v>
      </c>
      <c r="H521" s="6"/>
    </row>
    <row r="522" ht="15.75" customHeight="1">
      <c r="A522" s="2" t="s">
        <v>670</v>
      </c>
      <c r="B522" s="2" t="s">
        <v>7</v>
      </c>
      <c r="C522" s="3">
        <v>43698.0</v>
      </c>
      <c r="D522" s="2">
        <v>110.0</v>
      </c>
      <c r="E522" s="2">
        <v>7.4</v>
      </c>
      <c r="F522" s="2" t="s">
        <v>17</v>
      </c>
      <c r="H522" s="6"/>
    </row>
    <row r="523" ht="15.75" customHeight="1">
      <c r="A523" s="2" t="s">
        <v>671</v>
      </c>
      <c r="B523" s="2" t="s">
        <v>7</v>
      </c>
      <c r="C523" s="3">
        <v>43770.0</v>
      </c>
      <c r="D523" s="2">
        <v>39.0</v>
      </c>
      <c r="E523" s="2">
        <v>7.4</v>
      </c>
      <c r="F523" s="2" t="s">
        <v>17</v>
      </c>
      <c r="H523" s="6"/>
    </row>
    <row r="524" ht="15.75" customHeight="1">
      <c r="A524" s="2" t="s">
        <v>672</v>
      </c>
      <c r="B524" s="2" t="s">
        <v>7</v>
      </c>
      <c r="C524" s="3">
        <v>43007.0</v>
      </c>
      <c r="D524" s="2">
        <v>40.0</v>
      </c>
      <c r="E524" s="2">
        <v>7.4</v>
      </c>
      <c r="F524" s="2" t="s">
        <v>17</v>
      </c>
      <c r="H524" s="6"/>
    </row>
    <row r="525" ht="15.75" customHeight="1">
      <c r="A525" s="2" t="s">
        <v>673</v>
      </c>
      <c r="B525" s="2" t="s">
        <v>7</v>
      </c>
      <c r="C525" s="3">
        <v>43861.0</v>
      </c>
      <c r="D525" s="2">
        <v>85.0</v>
      </c>
      <c r="E525" s="2">
        <v>7.4</v>
      </c>
      <c r="F525" s="2" t="s">
        <v>17</v>
      </c>
      <c r="H525" s="6"/>
    </row>
    <row r="526" ht="15.75" customHeight="1">
      <c r="A526" s="2" t="s">
        <v>674</v>
      </c>
      <c r="B526" s="2" t="s">
        <v>7</v>
      </c>
      <c r="C526" s="3">
        <v>43508.0</v>
      </c>
      <c r="D526" s="2">
        <v>26.0</v>
      </c>
      <c r="E526" s="2">
        <v>7.4</v>
      </c>
      <c r="F526" s="2" t="s">
        <v>625</v>
      </c>
      <c r="H526" s="6"/>
    </row>
    <row r="527" ht="15.75" customHeight="1">
      <c r="A527" s="2" t="s">
        <v>675</v>
      </c>
      <c r="B527" s="2" t="s">
        <v>403</v>
      </c>
      <c r="C527" s="3">
        <v>44160.0</v>
      </c>
      <c r="D527" s="2">
        <v>87.0</v>
      </c>
      <c r="E527" s="2">
        <v>7.4</v>
      </c>
      <c r="F527" s="2" t="s">
        <v>17</v>
      </c>
      <c r="H527" s="6"/>
    </row>
    <row r="528" ht="15.75" customHeight="1">
      <c r="A528" s="2" t="s">
        <v>676</v>
      </c>
      <c r="B528" s="2" t="s">
        <v>7</v>
      </c>
      <c r="C528" s="3">
        <v>43399.0</v>
      </c>
      <c r="D528" s="2">
        <v>97.0</v>
      </c>
      <c r="E528" s="2">
        <v>7.4</v>
      </c>
      <c r="F528" s="2" t="s">
        <v>17</v>
      </c>
      <c r="H528" s="6"/>
    </row>
    <row r="529" ht="15.75" customHeight="1">
      <c r="A529" s="2" t="s">
        <v>677</v>
      </c>
      <c r="B529" s="2" t="s">
        <v>7</v>
      </c>
      <c r="C529" s="3">
        <v>43623.0</v>
      </c>
      <c r="D529" s="2">
        <v>118.0</v>
      </c>
      <c r="E529" s="2">
        <v>7.4</v>
      </c>
      <c r="F529" s="2" t="s">
        <v>17</v>
      </c>
      <c r="H529" s="6"/>
    </row>
    <row r="530" ht="15.75" customHeight="1">
      <c r="A530" s="2" t="s">
        <v>678</v>
      </c>
      <c r="B530" s="2" t="s">
        <v>117</v>
      </c>
      <c r="C530" s="3">
        <v>43796.0</v>
      </c>
      <c r="D530" s="2">
        <v>23.0</v>
      </c>
      <c r="E530" s="2">
        <v>7.4</v>
      </c>
      <c r="F530" s="2" t="s">
        <v>17</v>
      </c>
      <c r="H530" s="6"/>
    </row>
    <row r="531" ht="15.75" customHeight="1">
      <c r="A531" s="2" t="s">
        <v>679</v>
      </c>
      <c r="B531" s="2" t="s">
        <v>7</v>
      </c>
      <c r="C531" s="3">
        <v>44041.0</v>
      </c>
      <c r="D531" s="2">
        <v>40.0</v>
      </c>
      <c r="E531" s="2">
        <v>7.4</v>
      </c>
      <c r="F531" s="2" t="s">
        <v>17</v>
      </c>
      <c r="H531" s="6"/>
    </row>
    <row r="532" ht="15.75" customHeight="1">
      <c r="A532" s="2" t="s">
        <v>680</v>
      </c>
      <c r="B532" s="2" t="s">
        <v>7</v>
      </c>
      <c r="C532" s="3">
        <v>43406.0</v>
      </c>
      <c r="D532" s="2">
        <v>98.0</v>
      </c>
      <c r="E532" s="2">
        <v>7.4</v>
      </c>
      <c r="F532" s="2" t="s">
        <v>17</v>
      </c>
      <c r="H532" s="6"/>
    </row>
    <row r="533" ht="15.75" customHeight="1">
      <c r="A533" s="2" t="s">
        <v>681</v>
      </c>
      <c r="B533" s="2" t="s">
        <v>7</v>
      </c>
      <c r="C533" s="3">
        <v>42202.0</v>
      </c>
      <c r="D533" s="2">
        <v>80.0</v>
      </c>
      <c r="E533" s="2">
        <v>7.4</v>
      </c>
      <c r="F533" s="2" t="s">
        <v>17</v>
      </c>
      <c r="H533" s="6"/>
    </row>
    <row r="534" ht="15.75" customHeight="1">
      <c r="A534" s="2" t="s">
        <v>682</v>
      </c>
      <c r="B534" s="2" t="s">
        <v>403</v>
      </c>
      <c r="C534" s="3">
        <v>43061.0</v>
      </c>
      <c r="D534" s="2">
        <v>108.0</v>
      </c>
      <c r="E534" s="2">
        <v>7.5</v>
      </c>
      <c r="F534" s="2" t="s">
        <v>17</v>
      </c>
      <c r="H534" s="6"/>
    </row>
    <row r="535" ht="15.75" customHeight="1">
      <c r="A535" s="2" t="s">
        <v>683</v>
      </c>
      <c r="B535" s="2" t="s">
        <v>7</v>
      </c>
      <c r="C535" s="3">
        <v>44118.0</v>
      </c>
      <c r="D535" s="2">
        <v>79.0</v>
      </c>
      <c r="E535" s="2">
        <v>7.5</v>
      </c>
      <c r="F535" s="2" t="s">
        <v>34</v>
      </c>
      <c r="H535" s="6"/>
    </row>
    <row r="536" ht="15.75" customHeight="1">
      <c r="A536" s="2" t="s">
        <v>684</v>
      </c>
      <c r="B536" s="2" t="s">
        <v>7</v>
      </c>
      <c r="C536" s="3">
        <v>43350.0</v>
      </c>
      <c r="D536" s="2">
        <v>74.0</v>
      </c>
      <c r="E536" s="2">
        <v>7.5</v>
      </c>
      <c r="F536" s="2" t="s">
        <v>17</v>
      </c>
      <c r="H536" s="6"/>
    </row>
    <row r="537" ht="15.75" customHeight="1">
      <c r="A537" s="2" t="s">
        <v>685</v>
      </c>
      <c r="B537" s="2" t="s">
        <v>7</v>
      </c>
      <c r="C537" s="3">
        <v>44106.0</v>
      </c>
      <c r="D537" s="2">
        <v>90.0</v>
      </c>
      <c r="E537" s="2">
        <v>7.5</v>
      </c>
      <c r="F537" s="2" t="s">
        <v>17</v>
      </c>
      <c r="H537" s="6"/>
    </row>
    <row r="538" ht="15.75" customHeight="1">
      <c r="A538" s="2" t="s">
        <v>686</v>
      </c>
      <c r="B538" s="2" t="s">
        <v>7</v>
      </c>
      <c r="C538" s="3">
        <v>43572.0</v>
      </c>
      <c r="D538" s="2">
        <v>137.0</v>
      </c>
      <c r="E538" s="2">
        <v>7.5</v>
      </c>
      <c r="F538" s="2" t="s">
        <v>17</v>
      </c>
      <c r="H538" s="6"/>
    </row>
    <row r="539" ht="15.75" customHeight="1">
      <c r="A539" s="2" t="s">
        <v>687</v>
      </c>
      <c r="B539" s="2" t="s">
        <v>688</v>
      </c>
      <c r="C539" s="3">
        <v>43693.0</v>
      </c>
      <c r="D539" s="2">
        <v>71.0</v>
      </c>
      <c r="E539" s="2">
        <v>7.5</v>
      </c>
      <c r="F539" s="2" t="s">
        <v>17</v>
      </c>
      <c r="H539" s="6"/>
    </row>
    <row r="540" ht="15.75" customHeight="1">
      <c r="A540" s="2" t="s">
        <v>689</v>
      </c>
      <c r="B540" s="2" t="s">
        <v>7</v>
      </c>
      <c r="C540" s="7">
        <v>43035.0</v>
      </c>
      <c r="D540" s="2">
        <v>98.0</v>
      </c>
      <c r="E540" s="2">
        <v>7.5</v>
      </c>
      <c r="F540" s="2" t="s">
        <v>17</v>
      </c>
      <c r="H540" s="6"/>
    </row>
    <row r="541" ht="15.75" customHeight="1">
      <c r="A541" s="2" t="s">
        <v>690</v>
      </c>
      <c r="B541" s="2" t="s">
        <v>136</v>
      </c>
      <c r="C541" s="3">
        <v>43823.0</v>
      </c>
      <c r="D541" s="2">
        <v>70.0</v>
      </c>
      <c r="E541" s="2">
        <v>7.5</v>
      </c>
      <c r="F541" s="2" t="s">
        <v>17</v>
      </c>
      <c r="H541" s="6"/>
    </row>
    <row r="542" ht="15.75" customHeight="1">
      <c r="A542" s="2" t="s">
        <v>691</v>
      </c>
      <c r="B542" s="2" t="s">
        <v>7</v>
      </c>
      <c r="C542" s="3">
        <v>43356.0</v>
      </c>
      <c r="D542" s="2">
        <v>99.0</v>
      </c>
      <c r="E542" s="2">
        <v>7.5</v>
      </c>
      <c r="F542" s="2" t="s">
        <v>17</v>
      </c>
      <c r="H542" s="6"/>
    </row>
    <row r="543" ht="15.75" customHeight="1">
      <c r="A543" s="2" t="s">
        <v>692</v>
      </c>
      <c r="B543" s="2" t="s">
        <v>7</v>
      </c>
      <c r="C543" s="7">
        <v>42629.0</v>
      </c>
      <c r="D543" s="2">
        <v>40.0</v>
      </c>
      <c r="E543" s="2">
        <v>7.5</v>
      </c>
      <c r="F543" s="2" t="s">
        <v>17</v>
      </c>
      <c r="H543" s="6"/>
    </row>
    <row r="544" ht="15.75" customHeight="1">
      <c r="A544" s="2" t="s">
        <v>693</v>
      </c>
      <c r="B544" s="2" t="s">
        <v>7</v>
      </c>
      <c r="C544" s="3">
        <v>44006.0</v>
      </c>
      <c r="D544" s="2">
        <v>104.0</v>
      </c>
      <c r="E544" s="2">
        <v>7.6</v>
      </c>
      <c r="F544" s="2" t="s">
        <v>17</v>
      </c>
      <c r="H544" s="6"/>
    </row>
    <row r="545" ht="15.75" customHeight="1">
      <c r="A545" s="2" t="s">
        <v>694</v>
      </c>
      <c r="B545" s="2" t="s">
        <v>695</v>
      </c>
      <c r="C545" s="3">
        <v>44147.0</v>
      </c>
      <c r="D545" s="2">
        <v>149.0</v>
      </c>
      <c r="E545" s="2">
        <v>7.6</v>
      </c>
      <c r="F545" s="2" t="s">
        <v>20</v>
      </c>
      <c r="H545" s="6"/>
    </row>
    <row r="546" ht="15.75" customHeight="1">
      <c r="A546" s="2" t="s">
        <v>696</v>
      </c>
      <c r="B546" s="2" t="s">
        <v>7</v>
      </c>
      <c r="C546" s="3">
        <v>43364.0</v>
      </c>
      <c r="D546" s="2">
        <v>124.0</v>
      </c>
      <c r="E546" s="2">
        <v>7.6</v>
      </c>
      <c r="F546" s="2" t="s">
        <v>17</v>
      </c>
      <c r="H546" s="6"/>
    </row>
    <row r="547" ht="15.75" customHeight="1">
      <c r="A547" s="2" t="s">
        <v>697</v>
      </c>
      <c r="B547" s="2" t="s">
        <v>7</v>
      </c>
      <c r="C547" s="3">
        <v>43628.0</v>
      </c>
      <c r="D547" s="2">
        <v>144.0</v>
      </c>
      <c r="E547" s="2">
        <v>7.6</v>
      </c>
      <c r="F547" s="2" t="s">
        <v>17</v>
      </c>
      <c r="H547" s="6"/>
    </row>
    <row r="548" ht="15.75" customHeight="1">
      <c r="A548" s="2" t="s">
        <v>698</v>
      </c>
      <c r="B548" s="2" t="s">
        <v>7</v>
      </c>
      <c r="C548" s="3">
        <v>43756.0</v>
      </c>
      <c r="D548" s="2">
        <v>85.0</v>
      </c>
      <c r="E548" s="2">
        <v>7.6</v>
      </c>
      <c r="F548" s="2" t="s">
        <v>17</v>
      </c>
      <c r="H548" s="6"/>
    </row>
    <row r="549" ht="15.75" customHeight="1">
      <c r="A549" s="2" t="s">
        <v>699</v>
      </c>
      <c r="B549" s="2" t="s">
        <v>7</v>
      </c>
      <c r="C549" s="3">
        <v>43308.0</v>
      </c>
      <c r="D549" s="2">
        <v>100.0</v>
      </c>
      <c r="E549" s="2">
        <v>7.6</v>
      </c>
      <c r="F549" s="2" t="s">
        <v>17</v>
      </c>
      <c r="H549" s="6"/>
    </row>
    <row r="550" ht="15.75" customHeight="1">
      <c r="A550" s="2" t="s">
        <v>700</v>
      </c>
      <c r="B550" s="2" t="s">
        <v>7</v>
      </c>
      <c r="C550" s="3">
        <v>44083.0</v>
      </c>
      <c r="D550" s="2">
        <v>94.0</v>
      </c>
      <c r="E550" s="2">
        <v>7.6</v>
      </c>
      <c r="F550" s="2" t="s">
        <v>17</v>
      </c>
      <c r="H550" s="6"/>
    </row>
    <row r="551" ht="15.75" customHeight="1">
      <c r="A551" s="2" t="s">
        <v>701</v>
      </c>
      <c r="B551" s="2" t="s">
        <v>33</v>
      </c>
      <c r="C551" s="3">
        <v>43819.0</v>
      </c>
      <c r="D551" s="2">
        <v>125.0</v>
      </c>
      <c r="E551" s="2">
        <v>7.6</v>
      </c>
      <c r="F551" s="2" t="s">
        <v>17</v>
      </c>
      <c r="H551" s="6"/>
    </row>
    <row r="552" ht="15.75" customHeight="1">
      <c r="A552" s="2" t="s">
        <v>702</v>
      </c>
      <c r="B552" s="2" t="s">
        <v>7</v>
      </c>
      <c r="C552" s="3">
        <v>42181.0</v>
      </c>
      <c r="D552" s="2">
        <v>84.0</v>
      </c>
      <c r="E552" s="2">
        <v>7.6</v>
      </c>
      <c r="F552" s="2" t="s">
        <v>17</v>
      </c>
      <c r="H552" s="6"/>
    </row>
    <row r="553" ht="15.75" customHeight="1">
      <c r="A553" s="2" t="s">
        <v>703</v>
      </c>
      <c r="B553" s="2" t="s">
        <v>33</v>
      </c>
      <c r="C553" s="3">
        <v>43882.0</v>
      </c>
      <c r="D553" s="2">
        <v>117.0</v>
      </c>
      <c r="E553" s="2">
        <v>7.6</v>
      </c>
      <c r="F553" s="2" t="s">
        <v>20</v>
      </c>
      <c r="H553" s="6"/>
    </row>
    <row r="554" ht="15.75" customHeight="1">
      <c r="A554" s="2" t="s">
        <v>704</v>
      </c>
      <c r="B554" s="2" t="s">
        <v>705</v>
      </c>
      <c r="C554" s="3">
        <v>43643.0</v>
      </c>
      <c r="D554" s="2">
        <v>15.0</v>
      </c>
      <c r="E554" s="2">
        <v>7.7</v>
      </c>
      <c r="F554" s="2" t="s">
        <v>17</v>
      </c>
      <c r="H554" s="6"/>
    </row>
    <row r="555" ht="15.75" customHeight="1">
      <c r="A555" s="2" t="s">
        <v>706</v>
      </c>
      <c r="B555" s="2" t="s">
        <v>447</v>
      </c>
      <c r="C555" s="3">
        <v>42293.0</v>
      </c>
      <c r="D555" s="2">
        <v>136.0</v>
      </c>
      <c r="E555" s="2">
        <v>7.7</v>
      </c>
      <c r="F555" s="2" t="s">
        <v>707</v>
      </c>
      <c r="H555" s="6"/>
    </row>
    <row r="556" ht="15.75" customHeight="1">
      <c r="A556" s="2" t="s">
        <v>708</v>
      </c>
      <c r="B556" s="2" t="s">
        <v>7</v>
      </c>
      <c r="C556" s="3">
        <v>43574.0</v>
      </c>
      <c r="D556" s="2">
        <v>76.0</v>
      </c>
      <c r="E556" s="2">
        <v>7.7</v>
      </c>
      <c r="F556" s="2" t="s">
        <v>17</v>
      </c>
      <c r="H556" s="6"/>
    </row>
    <row r="557" ht="15.75" customHeight="1">
      <c r="A557" s="2" t="s">
        <v>709</v>
      </c>
      <c r="B557" s="2" t="s">
        <v>7</v>
      </c>
      <c r="C557" s="3">
        <v>43915.0</v>
      </c>
      <c r="D557" s="2">
        <v>108.0</v>
      </c>
      <c r="E557" s="2">
        <v>7.7</v>
      </c>
      <c r="F557" s="2" t="s">
        <v>17</v>
      </c>
      <c r="H557" s="6"/>
    </row>
    <row r="558" ht="15.75" customHeight="1">
      <c r="A558" s="2" t="s">
        <v>710</v>
      </c>
      <c r="B558" s="2" t="s">
        <v>7</v>
      </c>
      <c r="C558" s="3">
        <v>43056.0</v>
      </c>
      <c r="D558" s="2">
        <v>94.0</v>
      </c>
      <c r="E558" s="2">
        <v>7.7</v>
      </c>
      <c r="F558" s="2" t="s">
        <v>17</v>
      </c>
      <c r="H558" s="6"/>
    </row>
    <row r="559" ht="15.75" customHeight="1">
      <c r="A559" s="2" t="s">
        <v>711</v>
      </c>
      <c r="B559" s="2" t="s">
        <v>403</v>
      </c>
      <c r="C559" s="3">
        <v>42655.0</v>
      </c>
      <c r="D559" s="2">
        <v>90.0</v>
      </c>
      <c r="E559" s="2">
        <v>7.7</v>
      </c>
      <c r="F559" s="2" t="s">
        <v>17</v>
      </c>
      <c r="H559" s="6"/>
    </row>
    <row r="560" ht="15.75" customHeight="1">
      <c r="A560" s="2" t="s">
        <v>712</v>
      </c>
      <c r="B560" s="2" t="s">
        <v>641</v>
      </c>
      <c r="C560" s="3">
        <v>43872.0</v>
      </c>
      <c r="D560" s="2">
        <v>72.0</v>
      </c>
      <c r="E560" s="2">
        <v>7.7</v>
      </c>
      <c r="F560" s="2" t="s">
        <v>11</v>
      </c>
      <c r="H560" s="6"/>
    </row>
    <row r="561" ht="15.75" customHeight="1">
      <c r="A561" s="2" t="s">
        <v>713</v>
      </c>
      <c r="B561" s="2" t="s">
        <v>33</v>
      </c>
      <c r="C561" s="3">
        <v>43448.0</v>
      </c>
      <c r="D561" s="2">
        <v>135.0</v>
      </c>
      <c r="E561" s="2">
        <v>7.7</v>
      </c>
      <c r="F561" s="2" t="s">
        <v>11</v>
      </c>
      <c r="H561" s="6"/>
    </row>
    <row r="562" ht="15.75" customHeight="1">
      <c r="A562" s="2" t="s">
        <v>714</v>
      </c>
      <c r="B562" s="2" t="s">
        <v>443</v>
      </c>
      <c r="C562" s="3">
        <v>44155.0</v>
      </c>
      <c r="D562" s="2">
        <v>12.0</v>
      </c>
      <c r="E562" s="2">
        <v>7.8</v>
      </c>
      <c r="F562" s="2" t="s">
        <v>17</v>
      </c>
      <c r="H562" s="6"/>
    </row>
    <row r="563" ht="15.75" customHeight="1">
      <c r="A563" s="2" t="s">
        <v>715</v>
      </c>
      <c r="B563" s="2" t="s">
        <v>183</v>
      </c>
      <c r="C563" s="3">
        <v>43796.0</v>
      </c>
      <c r="D563" s="2">
        <v>209.0</v>
      </c>
      <c r="E563" s="2">
        <v>7.8</v>
      </c>
      <c r="F563" s="2" t="s">
        <v>17</v>
      </c>
      <c r="H563" s="6"/>
    </row>
    <row r="564" ht="15.75" customHeight="1">
      <c r="A564" s="2" t="s">
        <v>716</v>
      </c>
      <c r="B564" s="2" t="s">
        <v>33</v>
      </c>
      <c r="C564" s="3">
        <v>44120.0</v>
      </c>
      <c r="D564" s="2">
        <v>130.0</v>
      </c>
      <c r="E564" s="2">
        <v>7.8</v>
      </c>
      <c r="F564" s="2" t="s">
        <v>17</v>
      </c>
      <c r="H564" s="6"/>
    </row>
    <row r="565" ht="15.75" customHeight="1">
      <c r="A565" s="2" t="s">
        <v>717</v>
      </c>
      <c r="B565" s="2" t="s">
        <v>7</v>
      </c>
      <c r="C565" s="3">
        <v>43950.0</v>
      </c>
      <c r="D565" s="2">
        <v>82.0</v>
      </c>
      <c r="E565" s="2">
        <v>7.9</v>
      </c>
      <c r="F565" s="2" t="s">
        <v>17</v>
      </c>
      <c r="H565" s="6"/>
    </row>
    <row r="566" ht="15.75" customHeight="1">
      <c r="A566" s="2" t="s">
        <v>718</v>
      </c>
      <c r="B566" s="2" t="s">
        <v>7</v>
      </c>
      <c r="C566" s="3">
        <v>42951.0</v>
      </c>
      <c r="D566" s="2">
        <v>120.0</v>
      </c>
      <c r="E566" s="2">
        <v>7.9</v>
      </c>
      <c r="F566" s="2" t="s">
        <v>17</v>
      </c>
      <c r="H566" s="6"/>
    </row>
    <row r="567" ht="15.75" customHeight="1">
      <c r="A567" s="2" t="s">
        <v>719</v>
      </c>
      <c r="B567" s="2" t="s">
        <v>33</v>
      </c>
      <c r="C567" s="3">
        <v>43805.0</v>
      </c>
      <c r="D567" s="2">
        <v>136.0</v>
      </c>
      <c r="E567" s="2">
        <v>7.9</v>
      </c>
      <c r="F567" s="2" t="s">
        <v>17</v>
      </c>
      <c r="H567" s="6"/>
    </row>
    <row r="568" ht="15.75" customHeight="1">
      <c r="A568" s="2" t="s">
        <v>720</v>
      </c>
      <c r="B568" s="2" t="s">
        <v>7</v>
      </c>
      <c r="C568" s="3">
        <v>42678.0</v>
      </c>
      <c r="D568" s="2">
        <v>112.0</v>
      </c>
      <c r="E568" s="2">
        <v>7.9</v>
      </c>
      <c r="F568" s="2" t="s">
        <v>17</v>
      </c>
      <c r="H568" s="6"/>
    </row>
    <row r="569" ht="15.75" customHeight="1">
      <c r="A569" s="2" t="s">
        <v>721</v>
      </c>
      <c r="B569" s="2" t="s">
        <v>7</v>
      </c>
      <c r="C569" s="3">
        <v>43455.0</v>
      </c>
      <c r="D569" s="2">
        <v>105.0</v>
      </c>
      <c r="E569" s="2">
        <v>8.0</v>
      </c>
      <c r="F569" s="2" t="s">
        <v>17</v>
      </c>
      <c r="H569" s="6"/>
    </row>
    <row r="570" ht="15.75" customHeight="1">
      <c r="A570" s="2" t="s">
        <v>722</v>
      </c>
      <c r="B570" s="2" t="s">
        <v>7</v>
      </c>
      <c r="C570" s="3">
        <v>42930.0</v>
      </c>
      <c r="D570" s="2">
        <v>89.0</v>
      </c>
      <c r="E570" s="2">
        <v>8.1</v>
      </c>
      <c r="F570" s="2" t="s">
        <v>17</v>
      </c>
      <c r="H570" s="6"/>
    </row>
    <row r="571" ht="15.75" customHeight="1">
      <c r="A571" s="2" t="s">
        <v>723</v>
      </c>
      <c r="B571" s="2" t="s">
        <v>7</v>
      </c>
      <c r="C571" s="3">
        <v>44081.0</v>
      </c>
      <c r="D571" s="2">
        <v>85.0</v>
      </c>
      <c r="E571" s="2">
        <v>8.1</v>
      </c>
      <c r="F571" s="2" t="s">
        <v>17</v>
      </c>
      <c r="H571" s="6"/>
    </row>
    <row r="572" ht="15.75" customHeight="1">
      <c r="A572" s="2" t="s">
        <v>724</v>
      </c>
      <c r="B572" s="2" t="s">
        <v>7</v>
      </c>
      <c r="C572" s="3">
        <v>44069.0</v>
      </c>
      <c r="D572" s="2">
        <v>106.0</v>
      </c>
      <c r="E572" s="2">
        <v>8.1</v>
      </c>
      <c r="F572" s="2" t="s">
        <v>17</v>
      </c>
      <c r="H572" s="6"/>
    </row>
    <row r="573" ht="15.75" customHeight="1">
      <c r="A573" s="2" t="s">
        <v>725</v>
      </c>
      <c r="B573" s="2" t="s">
        <v>7</v>
      </c>
      <c r="C573" s="3">
        <v>42650.0</v>
      </c>
      <c r="D573" s="2">
        <v>100.0</v>
      </c>
      <c r="E573" s="2">
        <v>8.2</v>
      </c>
      <c r="F573" s="2" t="s">
        <v>17</v>
      </c>
      <c r="H573" s="6"/>
    </row>
    <row r="574" ht="15.75" customHeight="1">
      <c r="A574" s="2" t="s">
        <v>726</v>
      </c>
      <c r="B574" s="2" t="s">
        <v>7</v>
      </c>
      <c r="C574" s="3">
        <v>44001.0</v>
      </c>
      <c r="D574" s="2">
        <v>107.0</v>
      </c>
      <c r="E574" s="2">
        <v>8.2</v>
      </c>
      <c r="F574" s="2" t="s">
        <v>17</v>
      </c>
      <c r="H574" s="6"/>
    </row>
    <row r="575" ht="15.75" customHeight="1">
      <c r="A575" s="2" t="s">
        <v>727</v>
      </c>
      <c r="B575" s="2" t="s">
        <v>728</v>
      </c>
      <c r="C575" s="3">
        <v>43784.0</v>
      </c>
      <c r="D575" s="2">
        <v>97.0</v>
      </c>
      <c r="E575" s="2">
        <v>8.2</v>
      </c>
      <c r="F575" s="2" t="s">
        <v>17</v>
      </c>
      <c r="H575" s="6"/>
    </row>
    <row r="576" ht="15.75" customHeight="1">
      <c r="A576" s="2" t="s">
        <v>729</v>
      </c>
      <c r="B576" s="2" t="s">
        <v>7</v>
      </c>
      <c r="C576" s="3">
        <v>44279.0</v>
      </c>
      <c r="D576" s="2">
        <v>89.0</v>
      </c>
      <c r="E576" s="2">
        <v>8.2</v>
      </c>
      <c r="F576" s="2" t="s">
        <v>17</v>
      </c>
      <c r="H576" s="6"/>
    </row>
    <row r="577" ht="15.75" customHeight="1">
      <c r="A577" s="2" t="s">
        <v>730</v>
      </c>
      <c r="B577" s="2" t="s">
        <v>7</v>
      </c>
      <c r="C577" s="3">
        <v>44118.0</v>
      </c>
      <c r="D577" s="2">
        <v>109.0</v>
      </c>
      <c r="E577" s="2">
        <v>8.2</v>
      </c>
      <c r="F577" s="2" t="s">
        <v>11</v>
      </c>
      <c r="H577" s="6"/>
    </row>
    <row r="578" ht="15.75" customHeight="1">
      <c r="A578" s="2" t="s">
        <v>731</v>
      </c>
      <c r="B578" s="2" t="s">
        <v>7</v>
      </c>
      <c r="C578" s="3">
        <v>43063.0</v>
      </c>
      <c r="D578" s="2">
        <v>114.0</v>
      </c>
      <c r="E578" s="2">
        <v>8.3</v>
      </c>
      <c r="F578" s="2" t="s">
        <v>17</v>
      </c>
      <c r="H578" s="6"/>
    </row>
    <row r="579" ht="15.75" customHeight="1">
      <c r="A579" s="2" t="s">
        <v>732</v>
      </c>
      <c r="B579" s="2" t="s">
        <v>7</v>
      </c>
      <c r="C579" s="3">
        <v>43761.0</v>
      </c>
      <c r="D579" s="2">
        <v>51.0</v>
      </c>
      <c r="E579" s="2">
        <v>8.3</v>
      </c>
      <c r="F579" s="2" t="s">
        <v>17</v>
      </c>
      <c r="H579" s="6"/>
    </row>
    <row r="580" ht="15.75" customHeight="1">
      <c r="A580" s="2" t="s">
        <v>733</v>
      </c>
      <c r="B580" s="2" t="s">
        <v>403</v>
      </c>
      <c r="C580" s="3">
        <v>43971.0</v>
      </c>
      <c r="D580" s="2">
        <v>85.0</v>
      </c>
      <c r="E580" s="2">
        <v>8.4</v>
      </c>
      <c r="F580" s="2" t="s">
        <v>17</v>
      </c>
      <c r="H580" s="6"/>
    </row>
    <row r="581" ht="15.75" customHeight="1">
      <c r="A581" s="2" t="s">
        <v>734</v>
      </c>
      <c r="B581" s="2" t="s">
        <v>403</v>
      </c>
      <c r="C581" s="3">
        <v>43465.0</v>
      </c>
      <c r="D581" s="2">
        <v>125.0</v>
      </c>
      <c r="E581" s="2">
        <v>8.4</v>
      </c>
      <c r="F581" s="2" t="s">
        <v>17</v>
      </c>
      <c r="H581" s="6"/>
    </row>
    <row r="582" ht="15.75" customHeight="1">
      <c r="A582" s="2" t="s">
        <v>735</v>
      </c>
      <c r="B582" s="2" t="s">
        <v>7</v>
      </c>
      <c r="C582" s="3">
        <v>42286.0</v>
      </c>
      <c r="D582" s="2">
        <v>91.0</v>
      </c>
      <c r="E582" s="2">
        <v>8.4</v>
      </c>
      <c r="F582" s="2" t="s">
        <v>736</v>
      </c>
      <c r="H582" s="6"/>
    </row>
    <row r="583" ht="15.75" customHeight="1">
      <c r="A583" s="2" t="s">
        <v>737</v>
      </c>
      <c r="B583" s="2" t="s">
        <v>264</v>
      </c>
      <c r="C583" s="3">
        <v>43450.0</v>
      </c>
      <c r="D583" s="2">
        <v>153.0</v>
      </c>
      <c r="E583" s="2">
        <v>8.5</v>
      </c>
      <c r="F583" s="2" t="s">
        <v>17</v>
      </c>
      <c r="H583" s="6"/>
    </row>
    <row r="584" ht="15.75" customHeight="1">
      <c r="A584" s="2" t="s">
        <v>738</v>
      </c>
      <c r="B584" s="2" t="s">
        <v>7</v>
      </c>
      <c r="C584" s="3">
        <v>44173.0</v>
      </c>
      <c r="D584" s="2">
        <v>89.0</v>
      </c>
      <c r="E584" s="2">
        <v>8.6</v>
      </c>
      <c r="F584" s="2" t="s">
        <v>69</v>
      </c>
      <c r="H584" s="6"/>
    </row>
    <row r="585" ht="15.75" customHeight="1">
      <c r="A585" s="2" t="s">
        <v>739</v>
      </c>
      <c r="B585" s="2" t="s">
        <v>7</v>
      </c>
      <c r="C585" s="3">
        <v>44108.0</v>
      </c>
      <c r="D585" s="2">
        <v>83.0</v>
      </c>
      <c r="E585" s="2">
        <v>9.0</v>
      </c>
      <c r="F585" s="2" t="s">
        <v>17</v>
      </c>
      <c r="H585" s="6"/>
    </row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25.63"/>
    <col customWidth="1" min="3" max="3" width="21.63"/>
  </cols>
  <sheetData>
    <row r="1">
      <c r="A1" s="1" t="s">
        <v>0</v>
      </c>
      <c r="B1" s="1" t="s">
        <v>1</v>
      </c>
      <c r="C1" s="1" t="s">
        <v>5</v>
      </c>
    </row>
    <row r="2">
      <c r="A2" s="2" t="s">
        <v>6</v>
      </c>
      <c r="B2" s="2" t="s">
        <v>7</v>
      </c>
      <c r="C2" s="2" t="s">
        <v>8</v>
      </c>
    </row>
    <row r="3">
      <c r="A3" s="2" t="s">
        <v>9</v>
      </c>
      <c r="B3" s="2" t="s">
        <v>10</v>
      </c>
      <c r="C3" s="2" t="s">
        <v>11</v>
      </c>
    </row>
    <row r="4">
      <c r="A4" s="2" t="s">
        <v>12</v>
      </c>
      <c r="B4" s="2" t="s">
        <v>13</v>
      </c>
      <c r="C4" s="2" t="s">
        <v>14</v>
      </c>
    </row>
    <row r="5">
      <c r="A5" s="2" t="s">
        <v>15</v>
      </c>
      <c r="B5" s="2" t="s">
        <v>16</v>
      </c>
      <c r="C5" s="2" t="s">
        <v>17</v>
      </c>
    </row>
    <row r="6">
      <c r="A6" s="2" t="s">
        <v>18</v>
      </c>
      <c r="B6" s="2" t="s">
        <v>19</v>
      </c>
      <c r="C6" s="2" t="s">
        <v>20</v>
      </c>
    </row>
    <row r="7">
      <c r="A7" s="2" t="s">
        <v>21</v>
      </c>
      <c r="B7" s="2" t="s">
        <v>22</v>
      </c>
      <c r="C7" s="2" t="s">
        <v>20</v>
      </c>
    </row>
    <row r="8">
      <c r="A8" s="2" t="s">
        <v>23</v>
      </c>
      <c r="B8" s="2" t="s">
        <v>24</v>
      </c>
      <c r="C8" s="2" t="s">
        <v>25</v>
      </c>
    </row>
    <row r="9">
      <c r="A9" s="2" t="s">
        <v>26</v>
      </c>
      <c r="B9" s="2" t="s">
        <v>27</v>
      </c>
      <c r="C9" s="2" t="s">
        <v>17</v>
      </c>
    </row>
    <row r="10">
      <c r="A10" s="2" t="s">
        <v>28</v>
      </c>
      <c r="B10" s="2" t="s">
        <v>29</v>
      </c>
      <c r="C10" s="2" t="s">
        <v>17</v>
      </c>
    </row>
    <row r="11">
      <c r="A11" s="2" t="s">
        <v>30</v>
      </c>
      <c r="B11" s="2" t="s">
        <v>24</v>
      </c>
      <c r="C11" s="2" t="s">
        <v>20</v>
      </c>
    </row>
    <row r="12">
      <c r="A12" s="2" t="s">
        <v>31</v>
      </c>
      <c r="B12" s="2" t="s">
        <v>7</v>
      </c>
      <c r="C12" s="2" t="s">
        <v>17</v>
      </c>
    </row>
    <row r="13">
      <c r="A13" s="2" t="s">
        <v>32</v>
      </c>
      <c r="B13" s="2" t="s">
        <v>33</v>
      </c>
      <c r="C13" s="2" t="s">
        <v>34</v>
      </c>
    </row>
    <row r="14">
      <c r="A14" s="2" t="s">
        <v>35</v>
      </c>
      <c r="B14" s="2" t="s">
        <v>36</v>
      </c>
      <c r="C14" s="2" t="s">
        <v>37</v>
      </c>
    </row>
    <row r="15">
      <c r="A15" s="2" t="s">
        <v>38</v>
      </c>
      <c r="B15" s="2" t="s">
        <v>39</v>
      </c>
      <c r="C15" s="2" t="s">
        <v>40</v>
      </c>
    </row>
    <row r="16">
      <c r="A16" s="2" t="s">
        <v>41</v>
      </c>
      <c r="B16" s="2" t="s">
        <v>10</v>
      </c>
      <c r="C16" s="2" t="s">
        <v>17</v>
      </c>
    </row>
    <row r="17">
      <c r="A17" s="2" t="s">
        <v>42</v>
      </c>
      <c r="B17" s="2" t="s">
        <v>7</v>
      </c>
      <c r="C17" s="2" t="s">
        <v>11</v>
      </c>
    </row>
    <row r="18">
      <c r="A18" s="2" t="s">
        <v>43</v>
      </c>
      <c r="B18" s="2" t="s">
        <v>44</v>
      </c>
      <c r="C18" s="2" t="s">
        <v>20</v>
      </c>
    </row>
    <row r="19">
      <c r="A19" s="2" t="s">
        <v>45</v>
      </c>
      <c r="B19" s="2" t="s">
        <v>46</v>
      </c>
      <c r="C19" s="2" t="s">
        <v>17</v>
      </c>
    </row>
    <row r="20">
      <c r="A20" s="2" t="s">
        <v>47</v>
      </c>
      <c r="B20" s="2" t="s">
        <v>24</v>
      </c>
      <c r="C20" s="2" t="s">
        <v>34</v>
      </c>
    </row>
    <row r="21">
      <c r="A21" s="2" t="s">
        <v>48</v>
      </c>
      <c r="B21" s="2" t="s">
        <v>16</v>
      </c>
      <c r="C21" s="2" t="s">
        <v>17</v>
      </c>
    </row>
    <row r="22">
      <c r="A22" s="2" t="s">
        <v>49</v>
      </c>
      <c r="B22" s="2" t="s">
        <v>7</v>
      </c>
      <c r="C22" s="2" t="s">
        <v>17</v>
      </c>
    </row>
    <row r="23">
      <c r="A23" s="2" t="s">
        <v>50</v>
      </c>
      <c r="B23" s="2" t="s">
        <v>10</v>
      </c>
      <c r="C23" s="2" t="s">
        <v>17</v>
      </c>
    </row>
    <row r="24">
      <c r="A24" s="2" t="s">
        <v>51</v>
      </c>
      <c r="B24" s="2" t="s">
        <v>24</v>
      </c>
      <c r="C24" s="2" t="s">
        <v>17</v>
      </c>
    </row>
    <row r="25">
      <c r="A25" s="2" t="s">
        <v>52</v>
      </c>
      <c r="B25" s="2" t="s">
        <v>10</v>
      </c>
      <c r="C25" s="2" t="s">
        <v>20</v>
      </c>
    </row>
    <row r="26">
      <c r="A26" s="2" t="s">
        <v>53</v>
      </c>
      <c r="B26" s="2" t="s">
        <v>54</v>
      </c>
      <c r="C26" s="2" t="s">
        <v>17</v>
      </c>
    </row>
    <row r="27">
      <c r="A27" s="2" t="s">
        <v>55</v>
      </c>
      <c r="B27" s="2" t="s">
        <v>10</v>
      </c>
      <c r="C27" s="2" t="s">
        <v>17</v>
      </c>
    </row>
    <row r="28">
      <c r="A28" s="2" t="s">
        <v>56</v>
      </c>
      <c r="B28" s="2" t="s">
        <v>36</v>
      </c>
      <c r="C28" s="2" t="s">
        <v>57</v>
      </c>
    </row>
    <row r="29">
      <c r="A29" s="2" t="s">
        <v>58</v>
      </c>
      <c r="B29" s="2" t="s">
        <v>24</v>
      </c>
      <c r="C29" s="2" t="s">
        <v>17</v>
      </c>
    </row>
    <row r="30">
      <c r="A30" s="2" t="s">
        <v>59</v>
      </c>
      <c r="B30" s="2" t="s">
        <v>24</v>
      </c>
      <c r="C30" s="2" t="s">
        <v>60</v>
      </c>
    </row>
    <row r="31">
      <c r="A31" s="2" t="s">
        <v>61</v>
      </c>
      <c r="B31" s="2" t="s">
        <v>24</v>
      </c>
      <c r="C31" s="2" t="s">
        <v>14</v>
      </c>
    </row>
    <row r="32">
      <c r="A32" s="2" t="s">
        <v>62</v>
      </c>
      <c r="B32" s="2" t="s">
        <v>7</v>
      </c>
      <c r="C32" s="2" t="s">
        <v>63</v>
      </c>
    </row>
    <row r="33">
      <c r="A33" s="2" t="s">
        <v>64</v>
      </c>
      <c r="B33" s="2" t="s">
        <v>65</v>
      </c>
      <c r="C33" s="2" t="s">
        <v>17</v>
      </c>
    </row>
    <row r="34">
      <c r="A34" s="2" t="s">
        <v>66</v>
      </c>
      <c r="B34" s="2" t="s">
        <v>67</v>
      </c>
      <c r="C34" s="2" t="s">
        <v>60</v>
      </c>
    </row>
    <row r="35">
      <c r="A35" s="2" t="s">
        <v>68</v>
      </c>
      <c r="B35" s="2" t="s">
        <v>24</v>
      </c>
      <c r="C35" s="2" t="s">
        <v>69</v>
      </c>
    </row>
    <row r="36">
      <c r="A36" s="2" t="s">
        <v>70</v>
      </c>
      <c r="B36" s="2" t="s">
        <v>65</v>
      </c>
      <c r="C36" s="2" t="s">
        <v>17</v>
      </c>
    </row>
    <row r="37">
      <c r="A37" s="2" t="s">
        <v>71</v>
      </c>
      <c r="B37" s="2" t="s">
        <v>24</v>
      </c>
      <c r="C37" s="2" t="s">
        <v>14</v>
      </c>
    </row>
    <row r="38">
      <c r="A38" s="2" t="s">
        <v>72</v>
      </c>
      <c r="B38" s="2" t="s">
        <v>7</v>
      </c>
      <c r="C38" s="2" t="s">
        <v>60</v>
      </c>
    </row>
    <row r="39">
      <c r="A39" s="2" t="s">
        <v>73</v>
      </c>
      <c r="B39" s="2" t="s">
        <v>33</v>
      </c>
      <c r="C39" s="2" t="s">
        <v>74</v>
      </c>
    </row>
    <row r="40">
      <c r="A40" s="2" t="s">
        <v>75</v>
      </c>
      <c r="B40" s="2" t="s">
        <v>13</v>
      </c>
      <c r="C40" s="2" t="s">
        <v>17</v>
      </c>
    </row>
    <row r="41">
      <c r="A41" s="2" t="s">
        <v>76</v>
      </c>
      <c r="B41" s="2" t="s">
        <v>22</v>
      </c>
      <c r="C41" s="2" t="s">
        <v>60</v>
      </c>
    </row>
    <row r="42">
      <c r="A42" s="2" t="s">
        <v>77</v>
      </c>
      <c r="B42" s="2" t="s">
        <v>78</v>
      </c>
      <c r="C42" s="2" t="s">
        <v>17</v>
      </c>
    </row>
    <row r="43">
      <c r="A43" s="2" t="s">
        <v>79</v>
      </c>
      <c r="B43" s="2" t="s">
        <v>33</v>
      </c>
      <c r="C43" s="2" t="s">
        <v>14</v>
      </c>
    </row>
    <row r="44">
      <c r="A44" s="2" t="s">
        <v>80</v>
      </c>
      <c r="B44" s="2" t="s">
        <v>81</v>
      </c>
      <c r="C44" s="2" t="s">
        <v>17</v>
      </c>
    </row>
    <row r="45">
      <c r="A45" s="2" t="s">
        <v>82</v>
      </c>
      <c r="B45" s="2" t="s">
        <v>10</v>
      </c>
      <c r="C45" s="2" t="s">
        <v>83</v>
      </c>
    </row>
    <row r="46">
      <c r="A46" s="2" t="s">
        <v>84</v>
      </c>
      <c r="B46" s="2" t="s">
        <v>85</v>
      </c>
      <c r="C46" s="2" t="s">
        <v>17</v>
      </c>
    </row>
    <row r="47">
      <c r="A47" s="2" t="s">
        <v>86</v>
      </c>
      <c r="B47" s="2" t="s">
        <v>10</v>
      </c>
      <c r="C47" s="2" t="s">
        <v>20</v>
      </c>
    </row>
    <row r="48">
      <c r="A48" s="2" t="s">
        <v>87</v>
      </c>
      <c r="B48" s="2" t="s">
        <v>65</v>
      </c>
      <c r="C48" s="2" t="s">
        <v>88</v>
      </c>
    </row>
    <row r="49">
      <c r="A49" s="2" t="s">
        <v>89</v>
      </c>
      <c r="B49" s="2" t="s">
        <v>24</v>
      </c>
      <c r="C49" s="2" t="s">
        <v>17</v>
      </c>
    </row>
    <row r="50">
      <c r="A50" s="2" t="s">
        <v>90</v>
      </c>
      <c r="B50" s="2" t="s">
        <v>24</v>
      </c>
      <c r="C50" s="2" t="s">
        <v>17</v>
      </c>
    </row>
    <row r="51">
      <c r="A51" s="2" t="s">
        <v>91</v>
      </c>
      <c r="B51" s="2" t="s">
        <v>92</v>
      </c>
      <c r="C51" s="2" t="s">
        <v>17</v>
      </c>
    </row>
    <row r="52">
      <c r="A52" s="2" t="s">
        <v>93</v>
      </c>
      <c r="B52" s="2" t="s">
        <v>22</v>
      </c>
      <c r="C52" s="2" t="s">
        <v>60</v>
      </c>
    </row>
    <row r="53">
      <c r="A53" s="2" t="s">
        <v>94</v>
      </c>
      <c r="B53" s="2" t="s">
        <v>95</v>
      </c>
      <c r="C53" s="2" t="s">
        <v>17</v>
      </c>
    </row>
    <row r="54">
      <c r="A54" s="2" t="s">
        <v>96</v>
      </c>
      <c r="B54" s="2" t="s">
        <v>97</v>
      </c>
      <c r="C54" s="2" t="s">
        <v>17</v>
      </c>
    </row>
    <row r="55">
      <c r="A55" s="2" t="s">
        <v>98</v>
      </c>
      <c r="B55" s="2" t="s">
        <v>33</v>
      </c>
      <c r="C55" s="2" t="s">
        <v>11</v>
      </c>
    </row>
    <row r="56">
      <c r="A56" s="2" t="s">
        <v>99</v>
      </c>
      <c r="B56" s="2" t="s">
        <v>24</v>
      </c>
      <c r="C56" s="2" t="s">
        <v>69</v>
      </c>
    </row>
    <row r="57">
      <c r="A57" s="2" t="s">
        <v>100</v>
      </c>
      <c r="B57" s="2" t="s">
        <v>101</v>
      </c>
      <c r="C57" s="2" t="s">
        <v>17</v>
      </c>
    </row>
    <row r="58">
      <c r="A58" s="2" t="s">
        <v>102</v>
      </c>
      <c r="B58" s="2" t="s">
        <v>33</v>
      </c>
      <c r="C58" s="2" t="s">
        <v>37</v>
      </c>
    </row>
    <row r="59">
      <c r="A59" s="2" t="s">
        <v>103</v>
      </c>
      <c r="B59" s="2" t="s">
        <v>10</v>
      </c>
      <c r="C59" s="2" t="s">
        <v>17</v>
      </c>
    </row>
    <row r="60">
      <c r="A60" s="2" t="s">
        <v>104</v>
      </c>
      <c r="B60" s="2" t="s">
        <v>36</v>
      </c>
      <c r="C60" s="2" t="s">
        <v>88</v>
      </c>
    </row>
    <row r="61">
      <c r="A61" s="2" t="s">
        <v>105</v>
      </c>
      <c r="B61" s="2" t="s">
        <v>65</v>
      </c>
      <c r="C61" s="2" t="s">
        <v>106</v>
      </c>
    </row>
    <row r="62">
      <c r="A62" s="2" t="s">
        <v>107</v>
      </c>
      <c r="B62" s="2" t="s">
        <v>10</v>
      </c>
      <c r="C62" s="2" t="s">
        <v>17</v>
      </c>
    </row>
    <row r="63">
      <c r="A63" s="2" t="s">
        <v>108</v>
      </c>
      <c r="B63" s="2" t="s">
        <v>39</v>
      </c>
      <c r="C63" s="2" t="s">
        <v>17</v>
      </c>
    </row>
    <row r="64">
      <c r="A64" s="2" t="s">
        <v>109</v>
      </c>
      <c r="B64" s="2" t="s">
        <v>110</v>
      </c>
      <c r="C64" s="2" t="s">
        <v>17</v>
      </c>
    </row>
    <row r="65">
      <c r="A65" s="2" t="s">
        <v>111</v>
      </c>
      <c r="B65" s="2" t="s">
        <v>112</v>
      </c>
      <c r="C65" s="2" t="s">
        <v>37</v>
      </c>
    </row>
    <row r="66">
      <c r="A66" s="2" t="s">
        <v>113</v>
      </c>
      <c r="B66" s="2" t="s">
        <v>114</v>
      </c>
      <c r="C66" s="2" t="s">
        <v>17</v>
      </c>
    </row>
    <row r="67">
      <c r="A67" s="2" t="s">
        <v>115</v>
      </c>
      <c r="B67" s="2" t="s">
        <v>24</v>
      </c>
      <c r="C67" s="2" t="s">
        <v>17</v>
      </c>
    </row>
    <row r="68">
      <c r="A68" s="2" t="s">
        <v>116</v>
      </c>
      <c r="B68" s="2" t="s">
        <v>117</v>
      </c>
      <c r="C68" s="2" t="s">
        <v>17</v>
      </c>
    </row>
    <row r="69">
      <c r="A69" s="2" t="s">
        <v>118</v>
      </c>
      <c r="B69" s="2" t="s">
        <v>36</v>
      </c>
      <c r="C69" s="2" t="s">
        <v>17</v>
      </c>
    </row>
    <row r="70">
      <c r="A70" s="2" t="s">
        <v>119</v>
      </c>
      <c r="B70" s="2" t="s">
        <v>120</v>
      </c>
      <c r="C70" s="2" t="s">
        <v>17</v>
      </c>
    </row>
    <row r="71">
      <c r="A71" s="2" t="s">
        <v>121</v>
      </c>
      <c r="B71" s="2" t="s">
        <v>24</v>
      </c>
      <c r="C71" s="2" t="s">
        <v>17</v>
      </c>
    </row>
    <row r="72">
      <c r="A72" s="2" t="s">
        <v>122</v>
      </c>
      <c r="B72" s="2" t="s">
        <v>33</v>
      </c>
      <c r="C72" s="2" t="s">
        <v>123</v>
      </c>
    </row>
    <row r="73">
      <c r="A73" s="2" t="s">
        <v>124</v>
      </c>
      <c r="B73" s="2" t="s">
        <v>65</v>
      </c>
      <c r="C73" s="2" t="s">
        <v>125</v>
      </c>
    </row>
    <row r="74">
      <c r="A74" s="2" t="s">
        <v>126</v>
      </c>
      <c r="B74" s="2" t="s">
        <v>24</v>
      </c>
      <c r="C74" s="2" t="s">
        <v>17</v>
      </c>
    </row>
    <row r="75">
      <c r="A75" s="2" t="s">
        <v>127</v>
      </c>
      <c r="B75" s="2" t="s">
        <v>24</v>
      </c>
      <c r="C75" s="2" t="s">
        <v>17</v>
      </c>
    </row>
    <row r="76">
      <c r="A76" s="2" t="s">
        <v>128</v>
      </c>
      <c r="B76" s="2" t="s">
        <v>24</v>
      </c>
      <c r="C76" s="2" t="s">
        <v>17</v>
      </c>
    </row>
    <row r="77">
      <c r="A77" s="2" t="s">
        <v>129</v>
      </c>
      <c r="B77" s="2" t="s">
        <v>24</v>
      </c>
      <c r="C77" s="2" t="s">
        <v>17</v>
      </c>
    </row>
    <row r="78">
      <c r="A78" s="2" t="s">
        <v>130</v>
      </c>
      <c r="B78" s="2" t="s">
        <v>131</v>
      </c>
      <c r="C78" s="2" t="s">
        <v>17</v>
      </c>
    </row>
    <row r="79">
      <c r="A79" s="2" t="s">
        <v>132</v>
      </c>
      <c r="B79" s="2" t="s">
        <v>24</v>
      </c>
      <c r="C79" s="2" t="s">
        <v>17</v>
      </c>
    </row>
    <row r="80">
      <c r="A80" s="2" t="s">
        <v>133</v>
      </c>
      <c r="B80" s="2" t="s">
        <v>134</v>
      </c>
      <c r="C80" s="2" t="s">
        <v>17</v>
      </c>
    </row>
    <row r="81">
      <c r="A81" s="2" t="s">
        <v>135</v>
      </c>
      <c r="B81" s="2" t="s">
        <v>136</v>
      </c>
      <c r="C81" s="2" t="s">
        <v>17</v>
      </c>
    </row>
    <row r="82">
      <c r="A82" s="2" t="s">
        <v>137</v>
      </c>
      <c r="B82" s="2" t="s">
        <v>7</v>
      </c>
      <c r="C82" s="2" t="s">
        <v>17</v>
      </c>
    </row>
    <row r="83">
      <c r="A83" s="2" t="s">
        <v>138</v>
      </c>
      <c r="B83" s="2" t="s">
        <v>139</v>
      </c>
      <c r="C83" s="2" t="s">
        <v>17</v>
      </c>
    </row>
    <row r="84">
      <c r="A84" s="2" t="s">
        <v>140</v>
      </c>
      <c r="B84" s="2" t="s">
        <v>33</v>
      </c>
      <c r="C84" s="2" t="s">
        <v>14</v>
      </c>
    </row>
    <row r="85">
      <c r="A85" s="2" t="s">
        <v>141</v>
      </c>
      <c r="B85" s="2" t="s">
        <v>24</v>
      </c>
      <c r="C85" s="2" t="s">
        <v>17</v>
      </c>
    </row>
    <row r="86">
      <c r="A86" s="2" t="s">
        <v>142</v>
      </c>
      <c r="B86" s="2" t="s">
        <v>36</v>
      </c>
      <c r="C86" s="2" t="s">
        <v>17</v>
      </c>
    </row>
    <row r="87">
      <c r="A87" s="2" t="s">
        <v>143</v>
      </c>
      <c r="B87" s="2" t="s">
        <v>24</v>
      </c>
      <c r="C87" s="2" t="s">
        <v>60</v>
      </c>
    </row>
    <row r="88">
      <c r="A88" s="2" t="s">
        <v>144</v>
      </c>
      <c r="B88" s="2" t="s">
        <v>10</v>
      </c>
      <c r="C88" s="2" t="s">
        <v>17</v>
      </c>
    </row>
    <row r="89">
      <c r="A89" s="2" t="s">
        <v>145</v>
      </c>
      <c r="B89" s="2" t="s">
        <v>33</v>
      </c>
      <c r="C89" s="2" t="s">
        <v>20</v>
      </c>
    </row>
    <row r="90">
      <c r="A90" s="2" t="s">
        <v>146</v>
      </c>
      <c r="B90" s="2" t="s">
        <v>10</v>
      </c>
      <c r="C90" s="2" t="s">
        <v>11</v>
      </c>
    </row>
    <row r="91">
      <c r="A91" s="2" t="s">
        <v>147</v>
      </c>
      <c r="B91" s="2" t="s">
        <v>10</v>
      </c>
      <c r="C91" s="2" t="s">
        <v>60</v>
      </c>
    </row>
    <row r="92">
      <c r="A92" s="2" t="s">
        <v>148</v>
      </c>
      <c r="B92" s="2" t="s">
        <v>65</v>
      </c>
      <c r="C92" s="2" t="s">
        <v>17</v>
      </c>
    </row>
    <row r="93">
      <c r="A93" s="2" t="s">
        <v>149</v>
      </c>
      <c r="B93" s="2" t="s">
        <v>36</v>
      </c>
      <c r="C93" s="2" t="s">
        <v>60</v>
      </c>
    </row>
    <row r="94">
      <c r="A94" s="2" t="s">
        <v>150</v>
      </c>
      <c r="B94" s="2" t="s">
        <v>33</v>
      </c>
      <c r="C94" s="2" t="s">
        <v>11</v>
      </c>
    </row>
    <row r="95">
      <c r="A95" s="2" t="s">
        <v>151</v>
      </c>
      <c r="B95" s="2" t="s">
        <v>33</v>
      </c>
      <c r="C95" s="2" t="s">
        <v>17</v>
      </c>
    </row>
    <row r="96">
      <c r="A96" s="2" t="s">
        <v>152</v>
      </c>
      <c r="B96" s="2" t="s">
        <v>153</v>
      </c>
      <c r="C96" s="2" t="s">
        <v>17</v>
      </c>
    </row>
    <row r="97">
      <c r="A97" s="2" t="s">
        <v>154</v>
      </c>
      <c r="B97" s="2" t="s">
        <v>36</v>
      </c>
      <c r="C97" s="2" t="s">
        <v>17</v>
      </c>
    </row>
    <row r="98">
      <c r="A98" s="2" t="s">
        <v>155</v>
      </c>
      <c r="B98" s="2" t="s">
        <v>24</v>
      </c>
      <c r="C98" s="2" t="s">
        <v>11</v>
      </c>
    </row>
    <row r="99">
      <c r="A99" s="2" t="s">
        <v>156</v>
      </c>
      <c r="B99" s="2" t="s">
        <v>33</v>
      </c>
      <c r="C99" s="2" t="s">
        <v>20</v>
      </c>
    </row>
    <row r="100">
      <c r="A100" s="2" t="s">
        <v>157</v>
      </c>
      <c r="B100" s="2" t="s">
        <v>158</v>
      </c>
      <c r="C100" s="2" t="s">
        <v>83</v>
      </c>
    </row>
    <row r="101">
      <c r="A101" s="2" t="s">
        <v>159</v>
      </c>
      <c r="B101" s="2" t="s">
        <v>160</v>
      </c>
      <c r="C101" s="2" t="s">
        <v>17</v>
      </c>
    </row>
    <row r="102">
      <c r="A102" s="2" t="s">
        <v>161</v>
      </c>
      <c r="B102" s="2" t="s">
        <v>10</v>
      </c>
      <c r="C102" s="2" t="s">
        <v>20</v>
      </c>
    </row>
    <row r="103">
      <c r="A103" s="2" t="s">
        <v>162</v>
      </c>
      <c r="B103" s="2" t="s">
        <v>65</v>
      </c>
      <c r="C103" s="2" t="s">
        <v>17</v>
      </c>
    </row>
    <row r="104">
      <c r="A104" s="2" t="s">
        <v>163</v>
      </c>
      <c r="B104" s="2" t="s">
        <v>33</v>
      </c>
      <c r="C104" s="2" t="s">
        <v>60</v>
      </c>
    </row>
    <row r="105">
      <c r="A105" s="2" t="s">
        <v>164</v>
      </c>
      <c r="B105" s="2" t="s">
        <v>24</v>
      </c>
      <c r="C105" s="2" t="s">
        <v>17</v>
      </c>
    </row>
    <row r="106">
      <c r="A106" s="2" t="s">
        <v>165</v>
      </c>
      <c r="B106" s="2" t="s">
        <v>166</v>
      </c>
      <c r="C106" s="2" t="s">
        <v>17</v>
      </c>
    </row>
    <row r="107">
      <c r="A107" s="2" t="s">
        <v>167</v>
      </c>
      <c r="B107" s="2" t="s">
        <v>36</v>
      </c>
      <c r="C107" s="2" t="s">
        <v>17</v>
      </c>
    </row>
    <row r="108">
      <c r="A108" s="2" t="s">
        <v>168</v>
      </c>
      <c r="B108" s="2" t="s">
        <v>169</v>
      </c>
      <c r="C108" s="2" t="s">
        <v>14</v>
      </c>
    </row>
    <row r="109">
      <c r="A109" s="2" t="s">
        <v>170</v>
      </c>
      <c r="B109" s="2" t="s">
        <v>171</v>
      </c>
      <c r="C109" s="2" t="s">
        <v>17</v>
      </c>
    </row>
    <row r="110">
      <c r="A110" s="2" t="s">
        <v>172</v>
      </c>
      <c r="B110" s="2" t="s">
        <v>173</v>
      </c>
      <c r="C110" s="2" t="s">
        <v>17</v>
      </c>
    </row>
    <row r="111">
      <c r="A111" s="2" t="s">
        <v>174</v>
      </c>
      <c r="B111" s="2" t="s">
        <v>10</v>
      </c>
      <c r="C111" s="2" t="s">
        <v>74</v>
      </c>
    </row>
    <row r="112">
      <c r="A112" s="2" t="s">
        <v>175</v>
      </c>
      <c r="B112" s="2" t="s">
        <v>24</v>
      </c>
      <c r="C112" s="2" t="s">
        <v>69</v>
      </c>
    </row>
    <row r="113">
      <c r="A113" s="2" t="s">
        <v>176</v>
      </c>
      <c r="B113" s="2" t="s">
        <v>7</v>
      </c>
      <c r="C113" s="2" t="s">
        <v>17</v>
      </c>
    </row>
    <row r="114">
      <c r="A114" s="2" t="s">
        <v>177</v>
      </c>
      <c r="B114" s="2" t="s">
        <v>24</v>
      </c>
      <c r="C114" s="2" t="s">
        <v>20</v>
      </c>
    </row>
    <row r="115">
      <c r="A115" s="2" t="s">
        <v>178</v>
      </c>
      <c r="B115" s="2" t="s">
        <v>136</v>
      </c>
      <c r="C115" s="2" t="s">
        <v>17</v>
      </c>
    </row>
    <row r="116">
      <c r="A116" s="2" t="s">
        <v>179</v>
      </c>
      <c r="B116" s="2" t="s">
        <v>36</v>
      </c>
      <c r="C116" s="2" t="s">
        <v>17</v>
      </c>
    </row>
    <row r="117">
      <c r="A117" s="2" t="s">
        <v>180</v>
      </c>
      <c r="B117" s="2" t="s">
        <v>181</v>
      </c>
      <c r="C117" s="2" t="s">
        <v>17</v>
      </c>
    </row>
    <row r="118">
      <c r="A118" s="2" t="s">
        <v>182</v>
      </c>
      <c r="B118" s="2" t="s">
        <v>183</v>
      </c>
      <c r="C118" s="2" t="s">
        <v>17</v>
      </c>
    </row>
    <row r="119">
      <c r="A119" s="2" t="s">
        <v>184</v>
      </c>
      <c r="B119" s="2" t="s">
        <v>10</v>
      </c>
      <c r="C119" s="2" t="s">
        <v>185</v>
      </c>
    </row>
    <row r="120">
      <c r="A120" s="2" t="s">
        <v>186</v>
      </c>
      <c r="B120" s="2" t="s">
        <v>187</v>
      </c>
      <c r="C120" s="2" t="s">
        <v>188</v>
      </c>
    </row>
    <row r="121">
      <c r="A121" s="2" t="s">
        <v>189</v>
      </c>
      <c r="B121" s="2" t="s">
        <v>24</v>
      </c>
      <c r="C121" s="2" t="s">
        <v>17</v>
      </c>
    </row>
    <row r="122">
      <c r="A122" s="2" t="s">
        <v>190</v>
      </c>
      <c r="B122" s="2" t="s">
        <v>134</v>
      </c>
      <c r="C122" s="2" t="s">
        <v>17</v>
      </c>
    </row>
    <row r="123">
      <c r="A123" s="2" t="s">
        <v>191</v>
      </c>
      <c r="B123" s="2" t="s">
        <v>36</v>
      </c>
      <c r="C123" s="2" t="s">
        <v>17</v>
      </c>
    </row>
    <row r="124">
      <c r="A124" s="2" t="s">
        <v>192</v>
      </c>
      <c r="B124" s="2" t="s">
        <v>193</v>
      </c>
      <c r="C124" s="2" t="s">
        <v>17</v>
      </c>
    </row>
    <row r="125">
      <c r="A125" s="2" t="s">
        <v>194</v>
      </c>
      <c r="B125" s="2" t="s">
        <v>195</v>
      </c>
      <c r="C125" s="2" t="s">
        <v>17</v>
      </c>
    </row>
    <row r="126">
      <c r="A126" s="2" t="s">
        <v>196</v>
      </c>
      <c r="B126" s="2" t="s">
        <v>24</v>
      </c>
      <c r="C126" s="2" t="s">
        <v>17</v>
      </c>
    </row>
    <row r="127">
      <c r="A127" s="2" t="s">
        <v>197</v>
      </c>
      <c r="B127" s="2" t="s">
        <v>24</v>
      </c>
      <c r="C127" s="2" t="s">
        <v>17</v>
      </c>
    </row>
    <row r="128">
      <c r="A128" s="2" t="s">
        <v>198</v>
      </c>
      <c r="B128" s="2" t="s">
        <v>195</v>
      </c>
      <c r="C128" s="2" t="s">
        <v>199</v>
      </c>
    </row>
    <row r="129">
      <c r="A129" s="2" t="s">
        <v>200</v>
      </c>
      <c r="B129" s="2" t="s">
        <v>24</v>
      </c>
      <c r="C129" s="2" t="s">
        <v>17</v>
      </c>
    </row>
    <row r="130">
      <c r="A130" s="2" t="s">
        <v>201</v>
      </c>
      <c r="B130" s="2" t="s">
        <v>139</v>
      </c>
      <c r="C130" s="2" t="s">
        <v>69</v>
      </c>
    </row>
    <row r="131">
      <c r="A131" s="2" t="s">
        <v>202</v>
      </c>
      <c r="B131" s="2" t="s">
        <v>36</v>
      </c>
      <c r="C131" s="2" t="s">
        <v>17</v>
      </c>
    </row>
    <row r="132">
      <c r="A132" s="2" t="s">
        <v>203</v>
      </c>
      <c r="B132" s="2" t="s">
        <v>10</v>
      </c>
      <c r="C132" s="2" t="s">
        <v>17</v>
      </c>
    </row>
    <row r="133">
      <c r="A133" s="2" t="s">
        <v>204</v>
      </c>
      <c r="B133" s="2" t="s">
        <v>36</v>
      </c>
      <c r="C133" s="2" t="s">
        <v>17</v>
      </c>
    </row>
    <row r="134">
      <c r="A134" s="2" t="s">
        <v>205</v>
      </c>
      <c r="B134" s="2" t="s">
        <v>206</v>
      </c>
      <c r="C134" s="2" t="s">
        <v>25</v>
      </c>
    </row>
    <row r="135">
      <c r="A135" s="2" t="s">
        <v>207</v>
      </c>
      <c r="B135" s="2" t="s">
        <v>136</v>
      </c>
      <c r="C135" s="2" t="s">
        <v>17</v>
      </c>
    </row>
    <row r="136">
      <c r="A136" s="2" t="s">
        <v>208</v>
      </c>
      <c r="B136" s="2" t="s">
        <v>139</v>
      </c>
      <c r="C136" s="2" t="s">
        <v>17</v>
      </c>
    </row>
    <row r="137">
      <c r="A137" s="2" t="s">
        <v>209</v>
      </c>
      <c r="B137" s="2" t="s">
        <v>112</v>
      </c>
      <c r="C137" s="2" t="s">
        <v>14</v>
      </c>
    </row>
    <row r="138">
      <c r="A138" s="2" t="s">
        <v>210</v>
      </c>
      <c r="B138" s="2" t="s">
        <v>134</v>
      </c>
      <c r="C138" s="2" t="s">
        <v>17</v>
      </c>
    </row>
    <row r="139">
      <c r="A139" s="2" t="s">
        <v>211</v>
      </c>
      <c r="B139" s="2" t="s">
        <v>10</v>
      </c>
      <c r="C139" s="2" t="s">
        <v>11</v>
      </c>
    </row>
    <row r="140">
      <c r="A140" s="2" t="s">
        <v>212</v>
      </c>
      <c r="B140" s="2" t="s">
        <v>24</v>
      </c>
      <c r="C140" s="2" t="s">
        <v>17</v>
      </c>
    </row>
    <row r="141">
      <c r="A141" s="2" t="s">
        <v>213</v>
      </c>
      <c r="B141" s="2" t="s">
        <v>214</v>
      </c>
      <c r="C141" s="2" t="s">
        <v>17</v>
      </c>
    </row>
    <row r="142">
      <c r="A142" s="2" t="s">
        <v>215</v>
      </c>
      <c r="B142" s="2" t="s">
        <v>7</v>
      </c>
      <c r="C142" s="2" t="s">
        <v>17</v>
      </c>
    </row>
    <row r="143">
      <c r="A143" s="2" t="s">
        <v>216</v>
      </c>
      <c r="B143" s="2" t="s">
        <v>217</v>
      </c>
      <c r="C143" s="2" t="s">
        <v>17</v>
      </c>
    </row>
    <row r="144">
      <c r="A144" s="2" t="s">
        <v>218</v>
      </c>
      <c r="B144" s="2" t="s">
        <v>219</v>
      </c>
      <c r="C144" s="2" t="s">
        <v>14</v>
      </c>
    </row>
    <row r="145">
      <c r="A145" s="2" t="s">
        <v>220</v>
      </c>
      <c r="B145" s="2" t="s">
        <v>112</v>
      </c>
      <c r="C145" s="2" t="s">
        <v>17</v>
      </c>
    </row>
    <row r="146">
      <c r="A146" s="2" t="s">
        <v>221</v>
      </c>
      <c r="B146" s="2" t="s">
        <v>222</v>
      </c>
      <c r="C146" s="2" t="s">
        <v>11</v>
      </c>
    </row>
    <row r="147">
      <c r="A147" s="2" t="s">
        <v>223</v>
      </c>
      <c r="B147" s="2" t="s">
        <v>224</v>
      </c>
      <c r="C147" s="2" t="s">
        <v>17</v>
      </c>
    </row>
    <row r="148">
      <c r="A148" s="2" t="s">
        <v>225</v>
      </c>
      <c r="B148" s="2" t="s">
        <v>65</v>
      </c>
      <c r="C148" s="2" t="s">
        <v>17</v>
      </c>
    </row>
    <row r="149">
      <c r="A149" s="2" t="s">
        <v>226</v>
      </c>
      <c r="B149" s="2" t="s">
        <v>36</v>
      </c>
      <c r="C149" s="2" t="s">
        <v>20</v>
      </c>
    </row>
    <row r="150">
      <c r="A150" s="2" t="s">
        <v>227</v>
      </c>
      <c r="B150" s="2" t="s">
        <v>33</v>
      </c>
      <c r="C150" s="2" t="s">
        <v>17</v>
      </c>
    </row>
    <row r="151">
      <c r="A151" s="2" t="s">
        <v>228</v>
      </c>
      <c r="B151" s="2" t="s">
        <v>24</v>
      </c>
      <c r="C151" s="2" t="s">
        <v>17</v>
      </c>
    </row>
    <row r="152">
      <c r="A152" s="2" t="s">
        <v>229</v>
      </c>
      <c r="B152" s="2" t="s">
        <v>230</v>
      </c>
      <c r="C152" s="2" t="s">
        <v>17</v>
      </c>
    </row>
    <row r="153">
      <c r="A153" s="2" t="s">
        <v>231</v>
      </c>
      <c r="B153" s="2" t="s">
        <v>7</v>
      </c>
      <c r="C153" s="2" t="s">
        <v>125</v>
      </c>
    </row>
    <row r="154">
      <c r="A154" s="2" t="s">
        <v>232</v>
      </c>
      <c r="B154" s="2" t="s">
        <v>7</v>
      </c>
      <c r="C154" s="2" t="s">
        <v>17</v>
      </c>
    </row>
    <row r="155">
      <c r="A155" s="2" t="s">
        <v>233</v>
      </c>
      <c r="B155" s="2" t="s">
        <v>22</v>
      </c>
      <c r="C155" s="2" t="s">
        <v>17</v>
      </c>
    </row>
    <row r="156">
      <c r="A156" s="2" t="s">
        <v>234</v>
      </c>
      <c r="B156" s="2" t="s">
        <v>10</v>
      </c>
      <c r="C156" s="2" t="s">
        <v>88</v>
      </c>
    </row>
    <row r="157">
      <c r="A157" s="2" t="s">
        <v>235</v>
      </c>
      <c r="B157" s="2" t="s">
        <v>39</v>
      </c>
      <c r="C157" s="2" t="s">
        <v>17</v>
      </c>
    </row>
    <row r="158">
      <c r="A158" s="2" t="s">
        <v>236</v>
      </c>
      <c r="B158" s="2" t="s">
        <v>36</v>
      </c>
      <c r="C158" s="2" t="s">
        <v>17</v>
      </c>
    </row>
    <row r="159">
      <c r="A159" s="2" t="s">
        <v>237</v>
      </c>
      <c r="B159" s="2" t="s">
        <v>238</v>
      </c>
      <c r="C159" s="2" t="s">
        <v>17</v>
      </c>
    </row>
    <row r="160">
      <c r="A160" s="2" t="s">
        <v>239</v>
      </c>
      <c r="B160" s="2" t="s">
        <v>24</v>
      </c>
      <c r="C160" s="2" t="s">
        <v>17</v>
      </c>
    </row>
    <row r="161">
      <c r="A161" s="2" t="s">
        <v>240</v>
      </c>
      <c r="B161" s="2" t="s">
        <v>10</v>
      </c>
      <c r="C161" s="2" t="s">
        <v>17</v>
      </c>
    </row>
    <row r="162">
      <c r="A162" s="2" t="s">
        <v>241</v>
      </c>
      <c r="B162" s="2" t="s">
        <v>24</v>
      </c>
      <c r="C162" s="2" t="s">
        <v>17</v>
      </c>
    </row>
    <row r="163">
      <c r="A163" s="8">
        <v>44788.0</v>
      </c>
      <c r="B163" s="2" t="s">
        <v>139</v>
      </c>
      <c r="C163" s="2" t="s">
        <v>123</v>
      </c>
    </row>
    <row r="164">
      <c r="A164" s="2" t="s">
        <v>242</v>
      </c>
      <c r="B164" s="2" t="s">
        <v>36</v>
      </c>
      <c r="C164" s="2" t="s">
        <v>17</v>
      </c>
    </row>
    <row r="165">
      <c r="A165" s="2" t="s">
        <v>243</v>
      </c>
      <c r="B165" s="2" t="s">
        <v>36</v>
      </c>
      <c r="C165" s="2" t="s">
        <v>17</v>
      </c>
    </row>
    <row r="166">
      <c r="A166" s="2" t="s">
        <v>244</v>
      </c>
      <c r="B166" s="2" t="s">
        <v>33</v>
      </c>
      <c r="C166" s="2" t="s">
        <v>17</v>
      </c>
    </row>
    <row r="167">
      <c r="A167" s="2" t="s">
        <v>245</v>
      </c>
      <c r="B167" s="2" t="s">
        <v>33</v>
      </c>
      <c r="C167" s="2" t="s">
        <v>17</v>
      </c>
    </row>
    <row r="168">
      <c r="A168" s="2" t="s">
        <v>246</v>
      </c>
      <c r="B168" s="2" t="s">
        <v>247</v>
      </c>
      <c r="C168" s="2" t="s">
        <v>17</v>
      </c>
    </row>
    <row r="169">
      <c r="A169" s="2" t="s">
        <v>248</v>
      </c>
      <c r="B169" s="2" t="s">
        <v>24</v>
      </c>
      <c r="C169" s="2" t="s">
        <v>17</v>
      </c>
    </row>
    <row r="170">
      <c r="A170" s="2" t="s">
        <v>249</v>
      </c>
      <c r="B170" s="2" t="s">
        <v>33</v>
      </c>
      <c r="C170" s="2" t="s">
        <v>20</v>
      </c>
    </row>
    <row r="171">
      <c r="A171" s="2" t="s">
        <v>250</v>
      </c>
      <c r="B171" s="2" t="s">
        <v>33</v>
      </c>
      <c r="C171" s="2" t="s">
        <v>20</v>
      </c>
    </row>
    <row r="172">
      <c r="A172" s="2" t="s">
        <v>251</v>
      </c>
      <c r="B172" s="2" t="s">
        <v>252</v>
      </c>
      <c r="C172" s="2" t="s">
        <v>17</v>
      </c>
    </row>
    <row r="173">
      <c r="A173" s="2" t="s">
        <v>253</v>
      </c>
      <c r="B173" s="2" t="s">
        <v>36</v>
      </c>
      <c r="C173" s="2" t="s">
        <v>17</v>
      </c>
    </row>
    <row r="174">
      <c r="A174" s="2" t="s">
        <v>254</v>
      </c>
      <c r="B174" s="2" t="s">
        <v>10</v>
      </c>
      <c r="C174" s="2" t="s">
        <v>17</v>
      </c>
    </row>
    <row r="175">
      <c r="A175" s="2" t="s">
        <v>255</v>
      </c>
      <c r="B175" s="2" t="s">
        <v>36</v>
      </c>
      <c r="C175" s="2" t="s">
        <v>17</v>
      </c>
    </row>
    <row r="176">
      <c r="A176" s="2" t="s">
        <v>256</v>
      </c>
      <c r="B176" s="2" t="s">
        <v>257</v>
      </c>
      <c r="C176" s="2" t="s">
        <v>17</v>
      </c>
    </row>
    <row r="177">
      <c r="A177" s="2" t="s">
        <v>258</v>
      </c>
      <c r="B177" s="2" t="s">
        <v>36</v>
      </c>
      <c r="C177" s="2" t="s">
        <v>17</v>
      </c>
    </row>
    <row r="178">
      <c r="A178" s="2" t="s">
        <v>259</v>
      </c>
      <c r="B178" s="2" t="s">
        <v>139</v>
      </c>
      <c r="C178" s="2" t="s">
        <v>20</v>
      </c>
    </row>
    <row r="179">
      <c r="A179" s="2" t="s">
        <v>260</v>
      </c>
      <c r="B179" s="2" t="s">
        <v>36</v>
      </c>
      <c r="C179" s="2" t="s">
        <v>69</v>
      </c>
    </row>
    <row r="180">
      <c r="A180" s="2" t="s">
        <v>261</v>
      </c>
      <c r="B180" s="2" t="s">
        <v>262</v>
      </c>
      <c r="C180" s="2" t="s">
        <v>83</v>
      </c>
    </row>
    <row r="181">
      <c r="A181" s="2" t="s">
        <v>263</v>
      </c>
      <c r="B181" s="2" t="s">
        <v>264</v>
      </c>
      <c r="C181" s="2" t="s">
        <v>17</v>
      </c>
    </row>
    <row r="182">
      <c r="A182" s="2" t="s">
        <v>265</v>
      </c>
      <c r="B182" s="2" t="s">
        <v>266</v>
      </c>
      <c r="C182" s="2" t="s">
        <v>17</v>
      </c>
    </row>
    <row r="183">
      <c r="A183" s="2" t="s">
        <v>267</v>
      </c>
      <c r="B183" s="2" t="s">
        <v>224</v>
      </c>
      <c r="C183" s="2" t="s">
        <v>17</v>
      </c>
    </row>
    <row r="184">
      <c r="A184" s="2" t="s">
        <v>268</v>
      </c>
      <c r="B184" s="2" t="s">
        <v>262</v>
      </c>
      <c r="C184" s="2" t="s">
        <v>17</v>
      </c>
    </row>
    <row r="185">
      <c r="A185" s="2" t="s">
        <v>269</v>
      </c>
      <c r="B185" s="2" t="s">
        <v>252</v>
      </c>
      <c r="C185" s="2" t="s">
        <v>17</v>
      </c>
    </row>
    <row r="186">
      <c r="A186" s="2" t="s">
        <v>270</v>
      </c>
      <c r="B186" s="2" t="s">
        <v>24</v>
      </c>
      <c r="C186" s="2" t="s">
        <v>17</v>
      </c>
    </row>
    <row r="187">
      <c r="A187" s="2" t="s">
        <v>271</v>
      </c>
      <c r="B187" s="2" t="s">
        <v>272</v>
      </c>
      <c r="C187" s="2" t="s">
        <v>17</v>
      </c>
    </row>
    <row r="188">
      <c r="A188" s="2" t="s">
        <v>273</v>
      </c>
      <c r="B188" s="2" t="s">
        <v>274</v>
      </c>
      <c r="C188" s="2" t="s">
        <v>57</v>
      </c>
    </row>
    <row r="189">
      <c r="A189" s="2" t="s">
        <v>275</v>
      </c>
      <c r="B189" s="2" t="s">
        <v>36</v>
      </c>
      <c r="C189" s="2" t="s">
        <v>17</v>
      </c>
    </row>
    <row r="190">
      <c r="A190" s="2" t="s">
        <v>276</v>
      </c>
      <c r="B190" s="2" t="s">
        <v>36</v>
      </c>
      <c r="C190" s="2" t="s">
        <v>17</v>
      </c>
    </row>
    <row r="191">
      <c r="A191" s="2" t="s">
        <v>277</v>
      </c>
      <c r="B191" s="2" t="s">
        <v>33</v>
      </c>
      <c r="C191" s="2" t="s">
        <v>83</v>
      </c>
    </row>
    <row r="192">
      <c r="A192" s="2" t="s">
        <v>278</v>
      </c>
      <c r="B192" s="2" t="s">
        <v>36</v>
      </c>
      <c r="C192" s="2" t="s">
        <v>11</v>
      </c>
    </row>
    <row r="193">
      <c r="A193" s="2" t="s">
        <v>279</v>
      </c>
      <c r="B193" s="2" t="s">
        <v>33</v>
      </c>
      <c r="C193" s="2" t="s">
        <v>17</v>
      </c>
    </row>
    <row r="194">
      <c r="A194" s="2" t="s">
        <v>280</v>
      </c>
      <c r="B194" s="2" t="s">
        <v>10</v>
      </c>
      <c r="C194" s="2" t="s">
        <v>17</v>
      </c>
    </row>
    <row r="195">
      <c r="A195" s="2" t="s">
        <v>281</v>
      </c>
      <c r="B195" s="2" t="s">
        <v>282</v>
      </c>
      <c r="C195" s="2" t="s">
        <v>17</v>
      </c>
    </row>
    <row r="196">
      <c r="A196" s="2" t="s">
        <v>283</v>
      </c>
      <c r="B196" s="2" t="s">
        <v>284</v>
      </c>
      <c r="C196" s="2" t="s">
        <v>17</v>
      </c>
    </row>
    <row r="197">
      <c r="A197" s="2" t="s">
        <v>285</v>
      </c>
      <c r="B197" s="2" t="s">
        <v>286</v>
      </c>
      <c r="C197" s="2" t="s">
        <v>17</v>
      </c>
    </row>
    <row r="198">
      <c r="A198" s="2" t="s">
        <v>287</v>
      </c>
      <c r="B198" s="2" t="s">
        <v>19</v>
      </c>
      <c r="C198" s="2" t="s">
        <v>17</v>
      </c>
    </row>
    <row r="199">
      <c r="A199" s="2" t="s">
        <v>288</v>
      </c>
      <c r="B199" s="2" t="s">
        <v>257</v>
      </c>
      <c r="C199" s="2" t="s">
        <v>17</v>
      </c>
    </row>
    <row r="200">
      <c r="A200" s="2" t="s">
        <v>289</v>
      </c>
      <c r="B200" s="2" t="s">
        <v>33</v>
      </c>
      <c r="C200" s="2" t="s">
        <v>17</v>
      </c>
    </row>
    <row r="201">
      <c r="A201" s="2" t="s">
        <v>290</v>
      </c>
      <c r="B201" s="2" t="s">
        <v>7</v>
      </c>
      <c r="C201" s="2" t="s">
        <v>17</v>
      </c>
    </row>
    <row r="202">
      <c r="A202" s="2" t="s">
        <v>291</v>
      </c>
      <c r="B202" s="2" t="s">
        <v>36</v>
      </c>
      <c r="C202" s="2" t="s">
        <v>20</v>
      </c>
    </row>
    <row r="203">
      <c r="A203" s="2" t="s">
        <v>292</v>
      </c>
      <c r="B203" s="2" t="s">
        <v>10</v>
      </c>
      <c r="C203" s="2" t="s">
        <v>60</v>
      </c>
    </row>
    <row r="204">
      <c r="A204" s="2" t="s">
        <v>293</v>
      </c>
      <c r="B204" s="2" t="s">
        <v>7</v>
      </c>
      <c r="C204" s="2" t="s">
        <v>17</v>
      </c>
    </row>
    <row r="205">
      <c r="A205" s="2" t="s">
        <v>294</v>
      </c>
      <c r="B205" s="2" t="s">
        <v>139</v>
      </c>
      <c r="C205" s="2" t="s">
        <v>17</v>
      </c>
    </row>
    <row r="206">
      <c r="A206" s="2" t="s">
        <v>295</v>
      </c>
      <c r="B206" s="2" t="s">
        <v>173</v>
      </c>
      <c r="C206" s="2" t="s">
        <v>17</v>
      </c>
    </row>
    <row r="207">
      <c r="A207" s="2" t="s">
        <v>296</v>
      </c>
      <c r="B207" s="2" t="s">
        <v>39</v>
      </c>
      <c r="C207" s="2" t="s">
        <v>17</v>
      </c>
    </row>
    <row r="208">
      <c r="A208" s="2" t="s">
        <v>297</v>
      </c>
      <c r="B208" s="2" t="s">
        <v>298</v>
      </c>
      <c r="C208" s="2" t="s">
        <v>14</v>
      </c>
    </row>
    <row r="209">
      <c r="A209" s="2" t="s">
        <v>299</v>
      </c>
      <c r="B209" s="2" t="s">
        <v>247</v>
      </c>
      <c r="C209" s="2" t="s">
        <v>17</v>
      </c>
    </row>
    <row r="210">
      <c r="A210" s="2" t="s">
        <v>300</v>
      </c>
      <c r="B210" s="2" t="s">
        <v>33</v>
      </c>
      <c r="C210" s="2" t="s">
        <v>14</v>
      </c>
    </row>
    <row r="211">
      <c r="A211" s="2" t="s">
        <v>301</v>
      </c>
      <c r="B211" s="2" t="s">
        <v>252</v>
      </c>
      <c r="C211" s="2" t="s">
        <v>17</v>
      </c>
    </row>
    <row r="212">
      <c r="A212" s="2" t="s">
        <v>302</v>
      </c>
      <c r="B212" s="2" t="s">
        <v>33</v>
      </c>
      <c r="C212" s="2" t="s">
        <v>20</v>
      </c>
    </row>
    <row r="213">
      <c r="A213" s="2" t="s">
        <v>303</v>
      </c>
      <c r="B213" s="2" t="s">
        <v>33</v>
      </c>
      <c r="C213" s="2" t="s">
        <v>17</v>
      </c>
    </row>
    <row r="214">
      <c r="A214" s="2" t="s">
        <v>304</v>
      </c>
      <c r="B214" s="2" t="s">
        <v>305</v>
      </c>
      <c r="C214" s="2" t="s">
        <v>17</v>
      </c>
    </row>
    <row r="215">
      <c r="A215" s="2" t="s">
        <v>306</v>
      </c>
      <c r="B215" s="2" t="s">
        <v>81</v>
      </c>
      <c r="C215" s="2" t="s">
        <v>17</v>
      </c>
    </row>
    <row r="216">
      <c r="A216" s="2" t="s">
        <v>307</v>
      </c>
      <c r="B216" s="2" t="s">
        <v>308</v>
      </c>
      <c r="C216" s="2" t="s">
        <v>17</v>
      </c>
    </row>
    <row r="217">
      <c r="A217" s="2" t="s">
        <v>309</v>
      </c>
      <c r="B217" s="2" t="s">
        <v>310</v>
      </c>
      <c r="C217" s="2" t="s">
        <v>17</v>
      </c>
    </row>
    <row r="218">
      <c r="A218" s="2" t="s">
        <v>311</v>
      </c>
      <c r="B218" s="2" t="s">
        <v>36</v>
      </c>
      <c r="C218" s="2" t="s">
        <v>17</v>
      </c>
    </row>
    <row r="219">
      <c r="A219" s="2" t="s">
        <v>312</v>
      </c>
      <c r="B219" s="2" t="s">
        <v>36</v>
      </c>
      <c r="C219" s="2" t="s">
        <v>17</v>
      </c>
    </row>
    <row r="220">
      <c r="A220" s="2" t="s">
        <v>313</v>
      </c>
      <c r="B220" s="2" t="s">
        <v>36</v>
      </c>
      <c r="C220" s="2" t="s">
        <v>17</v>
      </c>
    </row>
    <row r="221">
      <c r="A221" s="2" t="s">
        <v>314</v>
      </c>
      <c r="B221" s="2" t="s">
        <v>315</v>
      </c>
      <c r="C221" s="2" t="s">
        <v>17</v>
      </c>
    </row>
    <row r="222">
      <c r="A222" s="2" t="s">
        <v>316</v>
      </c>
      <c r="B222" s="2" t="s">
        <v>22</v>
      </c>
      <c r="C222" s="2" t="s">
        <v>17</v>
      </c>
    </row>
    <row r="223">
      <c r="A223" s="2" t="s">
        <v>317</v>
      </c>
      <c r="B223" s="2" t="s">
        <v>24</v>
      </c>
      <c r="C223" s="2" t="s">
        <v>17</v>
      </c>
    </row>
    <row r="224">
      <c r="A224" s="2" t="s">
        <v>318</v>
      </c>
      <c r="B224" s="2" t="s">
        <v>33</v>
      </c>
      <c r="C224" s="2" t="s">
        <v>17</v>
      </c>
    </row>
    <row r="225">
      <c r="A225" s="2" t="s">
        <v>319</v>
      </c>
      <c r="B225" s="2" t="s">
        <v>7</v>
      </c>
      <c r="C225" s="2" t="s">
        <v>17</v>
      </c>
    </row>
    <row r="226">
      <c r="A226" s="2" t="s">
        <v>320</v>
      </c>
      <c r="B226" s="2" t="s">
        <v>33</v>
      </c>
      <c r="C226" s="2" t="s">
        <v>17</v>
      </c>
    </row>
    <row r="227">
      <c r="A227" s="2" t="s">
        <v>321</v>
      </c>
      <c r="B227" s="2" t="s">
        <v>222</v>
      </c>
      <c r="C227" s="2" t="s">
        <v>17</v>
      </c>
    </row>
    <row r="228">
      <c r="A228" s="2" t="s">
        <v>322</v>
      </c>
      <c r="B228" s="2" t="s">
        <v>323</v>
      </c>
      <c r="C228" s="2" t="s">
        <v>17</v>
      </c>
    </row>
    <row r="229">
      <c r="A229" s="2" t="s">
        <v>324</v>
      </c>
      <c r="B229" s="2" t="s">
        <v>325</v>
      </c>
      <c r="C229" s="2" t="s">
        <v>17</v>
      </c>
    </row>
    <row r="230">
      <c r="A230" s="2" t="s">
        <v>326</v>
      </c>
      <c r="B230" s="2" t="s">
        <v>7</v>
      </c>
      <c r="C230" s="2" t="s">
        <v>17</v>
      </c>
    </row>
    <row r="231">
      <c r="A231" s="2" t="s">
        <v>327</v>
      </c>
      <c r="B231" s="2" t="s">
        <v>24</v>
      </c>
      <c r="C231" s="2" t="s">
        <v>17</v>
      </c>
    </row>
    <row r="232">
      <c r="A232" s="2" t="s">
        <v>328</v>
      </c>
      <c r="B232" s="2" t="s">
        <v>183</v>
      </c>
      <c r="C232" s="2" t="s">
        <v>17</v>
      </c>
    </row>
    <row r="233">
      <c r="A233" s="2" t="s">
        <v>329</v>
      </c>
      <c r="B233" s="2" t="s">
        <v>24</v>
      </c>
      <c r="C233" s="2" t="s">
        <v>17</v>
      </c>
    </row>
    <row r="234">
      <c r="A234" s="2" t="s">
        <v>330</v>
      </c>
      <c r="B234" s="2" t="s">
        <v>331</v>
      </c>
      <c r="C234" s="2" t="s">
        <v>17</v>
      </c>
    </row>
    <row r="235">
      <c r="A235" s="2" t="s">
        <v>332</v>
      </c>
      <c r="B235" s="2" t="s">
        <v>183</v>
      </c>
      <c r="C235" s="2" t="s">
        <v>60</v>
      </c>
    </row>
    <row r="236">
      <c r="A236" s="2" t="s">
        <v>333</v>
      </c>
      <c r="B236" s="2" t="s">
        <v>247</v>
      </c>
      <c r="C236" s="2" t="s">
        <v>17</v>
      </c>
    </row>
    <row r="237">
      <c r="A237" s="2" t="s">
        <v>334</v>
      </c>
      <c r="B237" s="2" t="s">
        <v>33</v>
      </c>
      <c r="C237" s="2" t="s">
        <v>25</v>
      </c>
    </row>
    <row r="238">
      <c r="A238" s="2" t="s">
        <v>335</v>
      </c>
      <c r="B238" s="2" t="s">
        <v>33</v>
      </c>
      <c r="C238" s="2" t="s">
        <v>37</v>
      </c>
    </row>
    <row r="239">
      <c r="A239" s="2" t="s">
        <v>336</v>
      </c>
      <c r="B239" s="2" t="s">
        <v>92</v>
      </c>
      <c r="C239" s="2" t="s">
        <v>69</v>
      </c>
    </row>
    <row r="240">
      <c r="A240" s="2" t="s">
        <v>337</v>
      </c>
      <c r="B240" s="2" t="s">
        <v>36</v>
      </c>
      <c r="C240" s="2" t="s">
        <v>17</v>
      </c>
    </row>
    <row r="241">
      <c r="A241" s="2" t="s">
        <v>338</v>
      </c>
      <c r="B241" s="2" t="s">
        <v>247</v>
      </c>
      <c r="C241" s="2" t="s">
        <v>17</v>
      </c>
    </row>
    <row r="242">
      <c r="A242" s="2" t="s">
        <v>339</v>
      </c>
      <c r="B242" s="2" t="s">
        <v>340</v>
      </c>
      <c r="C242" s="2" t="s">
        <v>17</v>
      </c>
    </row>
    <row r="243">
      <c r="A243" s="2" t="s">
        <v>341</v>
      </c>
      <c r="B243" s="2" t="s">
        <v>33</v>
      </c>
      <c r="C243" s="2" t="s">
        <v>20</v>
      </c>
    </row>
    <row r="244">
      <c r="A244" s="2" t="s">
        <v>342</v>
      </c>
      <c r="B244" s="2" t="s">
        <v>10</v>
      </c>
      <c r="C244" s="2" t="s">
        <v>11</v>
      </c>
    </row>
    <row r="245">
      <c r="A245" s="2" t="s">
        <v>343</v>
      </c>
      <c r="B245" s="2" t="s">
        <v>344</v>
      </c>
      <c r="C245" s="2" t="s">
        <v>17</v>
      </c>
    </row>
    <row r="246">
      <c r="A246" s="2" t="s">
        <v>345</v>
      </c>
      <c r="B246" s="2" t="s">
        <v>346</v>
      </c>
      <c r="C246" s="2" t="s">
        <v>17</v>
      </c>
    </row>
    <row r="247">
      <c r="A247" s="2" t="s">
        <v>347</v>
      </c>
      <c r="B247" s="2" t="s">
        <v>247</v>
      </c>
      <c r="C247" s="2" t="s">
        <v>14</v>
      </c>
    </row>
    <row r="248">
      <c r="A248" s="2" t="s">
        <v>348</v>
      </c>
      <c r="B248" s="2" t="s">
        <v>33</v>
      </c>
      <c r="C248" s="2" t="s">
        <v>11</v>
      </c>
    </row>
    <row r="249">
      <c r="A249" s="2" t="s">
        <v>349</v>
      </c>
      <c r="B249" s="2" t="s">
        <v>33</v>
      </c>
      <c r="C249" s="2" t="s">
        <v>17</v>
      </c>
    </row>
    <row r="250">
      <c r="A250" s="2" t="s">
        <v>350</v>
      </c>
      <c r="B250" s="2" t="s">
        <v>139</v>
      </c>
      <c r="C250" s="2" t="s">
        <v>37</v>
      </c>
    </row>
    <row r="251">
      <c r="A251" s="2" t="s">
        <v>351</v>
      </c>
      <c r="B251" s="2" t="s">
        <v>24</v>
      </c>
      <c r="C251" s="2" t="s">
        <v>25</v>
      </c>
    </row>
    <row r="252">
      <c r="A252" s="2" t="s">
        <v>352</v>
      </c>
      <c r="B252" s="2" t="s">
        <v>282</v>
      </c>
      <c r="C252" s="2" t="s">
        <v>17</v>
      </c>
    </row>
    <row r="253">
      <c r="A253" s="2" t="s">
        <v>353</v>
      </c>
      <c r="B253" s="2" t="s">
        <v>10</v>
      </c>
      <c r="C253" s="2" t="s">
        <v>17</v>
      </c>
    </row>
    <row r="254">
      <c r="A254" s="2" t="s">
        <v>354</v>
      </c>
      <c r="B254" s="2" t="s">
        <v>10</v>
      </c>
      <c r="C254" s="2" t="s">
        <v>60</v>
      </c>
    </row>
    <row r="255">
      <c r="A255" s="2" t="s">
        <v>355</v>
      </c>
      <c r="B255" s="2" t="s">
        <v>114</v>
      </c>
      <c r="C255" s="2" t="s">
        <v>17</v>
      </c>
    </row>
    <row r="256">
      <c r="A256" s="2" t="s">
        <v>356</v>
      </c>
      <c r="B256" s="2" t="s">
        <v>10</v>
      </c>
      <c r="C256" s="2" t="s">
        <v>11</v>
      </c>
    </row>
    <row r="257">
      <c r="A257" s="2" t="s">
        <v>357</v>
      </c>
      <c r="B257" s="2" t="s">
        <v>247</v>
      </c>
      <c r="C257" s="2" t="s">
        <v>17</v>
      </c>
    </row>
    <row r="258">
      <c r="A258" s="2" t="s">
        <v>358</v>
      </c>
      <c r="B258" s="2" t="s">
        <v>36</v>
      </c>
      <c r="C258" s="2" t="s">
        <v>17</v>
      </c>
    </row>
    <row r="259">
      <c r="A259" s="2" t="s">
        <v>359</v>
      </c>
      <c r="B259" s="2" t="s">
        <v>39</v>
      </c>
      <c r="C259" s="2" t="s">
        <v>17</v>
      </c>
    </row>
    <row r="260">
      <c r="A260" s="2" t="s">
        <v>360</v>
      </c>
      <c r="B260" s="2" t="s">
        <v>33</v>
      </c>
      <c r="C260" s="2" t="s">
        <v>17</v>
      </c>
    </row>
    <row r="261">
      <c r="A261" s="2" t="s">
        <v>361</v>
      </c>
      <c r="B261" s="2" t="s">
        <v>7</v>
      </c>
      <c r="C261" s="2" t="s">
        <v>17</v>
      </c>
    </row>
    <row r="262">
      <c r="A262" s="2" t="s">
        <v>362</v>
      </c>
      <c r="B262" s="2" t="s">
        <v>7</v>
      </c>
      <c r="C262" s="2" t="s">
        <v>17</v>
      </c>
    </row>
    <row r="263">
      <c r="A263" s="2" t="s">
        <v>363</v>
      </c>
      <c r="B263" s="2" t="s">
        <v>24</v>
      </c>
      <c r="C263" s="2" t="s">
        <v>17</v>
      </c>
    </row>
    <row r="264">
      <c r="A264" s="2">
        <v>1922.0</v>
      </c>
      <c r="B264" s="2" t="s">
        <v>364</v>
      </c>
      <c r="C264" s="2" t="s">
        <v>17</v>
      </c>
    </row>
    <row r="265">
      <c r="A265" s="2" t="s">
        <v>365</v>
      </c>
      <c r="B265" s="2" t="s">
        <v>7</v>
      </c>
      <c r="C265" s="2" t="s">
        <v>63</v>
      </c>
    </row>
    <row r="266">
      <c r="A266" s="2" t="s">
        <v>366</v>
      </c>
      <c r="B266" s="2" t="s">
        <v>36</v>
      </c>
      <c r="C266" s="2" t="s">
        <v>17</v>
      </c>
    </row>
    <row r="267">
      <c r="A267" s="2" t="s">
        <v>367</v>
      </c>
      <c r="B267" s="2" t="s">
        <v>340</v>
      </c>
      <c r="C267" s="2" t="s">
        <v>17</v>
      </c>
    </row>
    <row r="268">
      <c r="A268" s="2" t="s">
        <v>368</v>
      </c>
      <c r="B268" s="2" t="s">
        <v>97</v>
      </c>
      <c r="C268" s="2" t="s">
        <v>17</v>
      </c>
    </row>
    <row r="269">
      <c r="A269" s="2" t="s">
        <v>369</v>
      </c>
      <c r="B269" s="2" t="s">
        <v>370</v>
      </c>
      <c r="C269" s="2" t="s">
        <v>17</v>
      </c>
    </row>
    <row r="270">
      <c r="A270" s="2" t="s">
        <v>371</v>
      </c>
      <c r="B270" s="2" t="s">
        <v>372</v>
      </c>
      <c r="C270" s="2" t="s">
        <v>17</v>
      </c>
    </row>
    <row r="271">
      <c r="A271" s="2" t="s">
        <v>373</v>
      </c>
      <c r="B271" s="2" t="s">
        <v>33</v>
      </c>
      <c r="C271" s="2" t="s">
        <v>17</v>
      </c>
    </row>
    <row r="272">
      <c r="A272" s="2" t="s">
        <v>374</v>
      </c>
      <c r="B272" s="2" t="s">
        <v>375</v>
      </c>
      <c r="C272" s="2" t="s">
        <v>17</v>
      </c>
    </row>
    <row r="273">
      <c r="A273" s="2" t="s">
        <v>376</v>
      </c>
      <c r="B273" s="2" t="s">
        <v>24</v>
      </c>
      <c r="C273" s="2" t="s">
        <v>69</v>
      </c>
    </row>
    <row r="274">
      <c r="A274" s="2" t="s">
        <v>377</v>
      </c>
      <c r="B274" s="2" t="s">
        <v>36</v>
      </c>
      <c r="C274" s="2" t="s">
        <v>60</v>
      </c>
    </row>
    <row r="275">
      <c r="A275" s="2" t="s">
        <v>378</v>
      </c>
      <c r="B275" s="2" t="s">
        <v>33</v>
      </c>
      <c r="C275" s="2" t="s">
        <v>37</v>
      </c>
    </row>
    <row r="276">
      <c r="A276" s="2" t="s">
        <v>379</v>
      </c>
      <c r="B276" s="2" t="s">
        <v>33</v>
      </c>
      <c r="C276" s="2" t="s">
        <v>20</v>
      </c>
    </row>
    <row r="277">
      <c r="A277" s="2" t="s">
        <v>380</v>
      </c>
      <c r="B277" s="2" t="s">
        <v>7</v>
      </c>
      <c r="C277" s="2" t="s">
        <v>17</v>
      </c>
    </row>
    <row r="278">
      <c r="A278" s="2" t="s">
        <v>381</v>
      </c>
      <c r="B278" s="2" t="s">
        <v>33</v>
      </c>
      <c r="C278" s="2" t="s">
        <v>11</v>
      </c>
    </row>
    <row r="279">
      <c r="A279" s="2" t="s">
        <v>382</v>
      </c>
      <c r="B279" s="2" t="s">
        <v>22</v>
      </c>
      <c r="C279" s="2" t="s">
        <v>17</v>
      </c>
    </row>
    <row r="280">
      <c r="A280" s="2" t="s">
        <v>383</v>
      </c>
      <c r="B280" s="2" t="s">
        <v>24</v>
      </c>
      <c r="C280" s="2" t="s">
        <v>69</v>
      </c>
    </row>
    <row r="281">
      <c r="A281" s="2" t="s">
        <v>384</v>
      </c>
      <c r="B281" s="2" t="s">
        <v>385</v>
      </c>
      <c r="C281" s="2" t="s">
        <v>17</v>
      </c>
    </row>
    <row r="282">
      <c r="A282" s="2" t="s">
        <v>386</v>
      </c>
      <c r="B282" s="2" t="s">
        <v>387</v>
      </c>
      <c r="C282" s="2" t="s">
        <v>17</v>
      </c>
    </row>
    <row r="283">
      <c r="A283" s="2" t="s">
        <v>388</v>
      </c>
      <c r="B283" s="2" t="s">
        <v>389</v>
      </c>
      <c r="C283" s="2" t="s">
        <v>17</v>
      </c>
    </row>
    <row r="284">
      <c r="A284" s="2" t="s">
        <v>390</v>
      </c>
      <c r="B284" s="2" t="s">
        <v>391</v>
      </c>
      <c r="C284" s="2" t="s">
        <v>17</v>
      </c>
    </row>
    <row r="285">
      <c r="A285" s="2" t="s">
        <v>392</v>
      </c>
      <c r="B285" s="2" t="s">
        <v>13</v>
      </c>
      <c r="C285" s="2" t="s">
        <v>17</v>
      </c>
    </row>
    <row r="286">
      <c r="A286" s="2" t="s">
        <v>393</v>
      </c>
      <c r="B286" s="2" t="s">
        <v>33</v>
      </c>
      <c r="C286" s="2" t="s">
        <v>188</v>
      </c>
    </row>
    <row r="287">
      <c r="A287" s="2" t="s">
        <v>394</v>
      </c>
      <c r="B287" s="2" t="s">
        <v>139</v>
      </c>
      <c r="C287" s="2" t="s">
        <v>17</v>
      </c>
    </row>
    <row r="288">
      <c r="A288" s="2" t="s">
        <v>395</v>
      </c>
      <c r="B288" s="2" t="s">
        <v>7</v>
      </c>
      <c r="C288" s="2" t="s">
        <v>17</v>
      </c>
    </row>
    <row r="289">
      <c r="A289" s="2" t="s">
        <v>396</v>
      </c>
      <c r="B289" s="2" t="s">
        <v>183</v>
      </c>
      <c r="C289" s="2" t="s">
        <v>8</v>
      </c>
    </row>
    <row r="290">
      <c r="A290" s="2" t="s">
        <v>397</v>
      </c>
      <c r="B290" s="2" t="s">
        <v>10</v>
      </c>
      <c r="C290" s="2" t="s">
        <v>34</v>
      </c>
    </row>
    <row r="291">
      <c r="A291" s="2" t="s">
        <v>398</v>
      </c>
      <c r="B291" s="2" t="s">
        <v>36</v>
      </c>
      <c r="C291" s="2" t="s">
        <v>17</v>
      </c>
    </row>
    <row r="292">
      <c r="A292" s="2" t="s">
        <v>399</v>
      </c>
      <c r="B292" s="2" t="s">
        <v>7</v>
      </c>
      <c r="C292" s="2" t="s">
        <v>17</v>
      </c>
    </row>
    <row r="293">
      <c r="A293" s="2" t="s">
        <v>400</v>
      </c>
      <c r="B293" s="2" t="s">
        <v>33</v>
      </c>
      <c r="C293" s="2" t="s">
        <v>17</v>
      </c>
    </row>
    <row r="294">
      <c r="A294" s="2" t="s">
        <v>401</v>
      </c>
      <c r="B294" s="2" t="s">
        <v>7</v>
      </c>
      <c r="C294" s="2" t="s">
        <v>60</v>
      </c>
    </row>
    <row r="295">
      <c r="A295" s="2" t="s">
        <v>402</v>
      </c>
      <c r="B295" s="2" t="s">
        <v>403</v>
      </c>
      <c r="C295" s="2" t="s">
        <v>17</v>
      </c>
    </row>
    <row r="296">
      <c r="A296" s="2" t="s">
        <v>404</v>
      </c>
      <c r="B296" s="2" t="s">
        <v>252</v>
      </c>
      <c r="C296" s="2" t="s">
        <v>17</v>
      </c>
    </row>
    <row r="297">
      <c r="A297" s="2" t="s">
        <v>405</v>
      </c>
      <c r="B297" s="2" t="s">
        <v>7</v>
      </c>
      <c r="C297" s="2" t="s">
        <v>63</v>
      </c>
    </row>
    <row r="298">
      <c r="A298" s="2" t="s">
        <v>406</v>
      </c>
      <c r="B298" s="2" t="s">
        <v>407</v>
      </c>
      <c r="C298" s="2" t="s">
        <v>11</v>
      </c>
    </row>
    <row r="299">
      <c r="A299" s="2" t="s">
        <v>408</v>
      </c>
      <c r="B299" s="2" t="s">
        <v>282</v>
      </c>
      <c r="C299" s="2" t="s">
        <v>17</v>
      </c>
    </row>
    <row r="300">
      <c r="A300" s="2" t="s">
        <v>409</v>
      </c>
      <c r="B300" s="2" t="s">
        <v>10</v>
      </c>
      <c r="C300" s="2" t="s">
        <v>17</v>
      </c>
    </row>
    <row r="301">
      <c r="A301" s="2" t="s">
        <v>410</v>
      </c>
      <c r="B301" s="2" t="s">
        <v>33</v>
      </c>
      <c r="C301" s="2" t="s">
        <v>17</v>
      </c>
    </row>
    <row r="302">
      <c r="A302" s="2" t="s">
        <v>411</v>
      </c>
      <c r="B302" s="2" t="s">
        <v>36</v>
      </c>
      <c r="C302" s="2" t="s">
        <v>83</v>
      </c>
    </row>
    <row r="303">
      <c r="A303" s="2" t="s">
        <v>412</v>
      </c>
      <c r="B303" s="2" t="s">
        <v>7</v>
      </c>
      <c r="C303" s="2" t="s">
        <v>17</v>
      </c>
    </row>
    <row r="304">
      <c r="A304" s="2" t="s">
        <v>413</v>
      </c>
      <c r="B304" s="2" t="s">
        <v>112</v>
      </c>
      <c r="C304" s="2" t="s">
        <v>37</v>
      </c>
    </row>
    <row r="305">
      <c r="A305" s="2" t="s">
        <v>414</v>
      </c>
      <c r="B305" s="2" t="s">
        <v>7</v>
      </c>
      <c r="C305" s="2" t="s">
        <v>17</v>
      </c>
    </row>
    <row r="306">
      <c r="A306" s="2" t="s">
        <v>415</v>
      </c>
      <c r="B306" s="2" t="s">
        <v>7</v>
      </c>
      <c r="C306" s="2" t="s">
        <v>17</v>
      </c>
    </row>
    <row r="307">
      <c r="A307" s="2" t="s">
        <v>416</v>
      </c>
      <c r="B307" s="2" t="s">
        <v>139</v>
      </c>
      <c r="C307" s="2" t="s">
        <v>17</v>
      </c>
    </row>
    <row r="308">
      <c r="A308" s="2" t="s">
        <v>417</v>
      </c>
      <c r="B308" s="2" t="s">
        <v>418</v>
      </c>
      <c r="C308" s="2" t="s">
        <v>17</v>
      </c>
    </row>
    <row r="309">
      <c r="A309" s="2" t="s">
        <v>419</v>
      </c>
      <c r="B309" s="2" t="s">
        <v>33</v>
      </c>
      <c r="C309" s="2" t="s">
        <v>60</v>
      </c>
    </row>
    <row r="310">
      <c r="A310" s="2" t="s">
        <v>420</v>
      </c>
      <c r="B310" s="2" t="s">
        <v>7</v>
      </c>
      <c r="C310" s="2" t="s">
        <v>17</v>
      </c>
    </row>
    <row r="311">
      <c r="A311" s="2" t="s">
        <v>421</v>
      </c>
      <c r="B311" s="2" t="s">
        <v>422</v>
      </c>
      <c r="C311" s="2" t="s">
        <v>17</v>
      </c>
    </row>
    <row r="312">
      <c r="A312" s="2" t="s">
        <v>423</v>
      </c>
      <c r="B312" s="2" t="s">
        <v>7</v>
      </c>
      <c r="C312" s="2" t="s">
        <v>17</v>
      </c>
    </row>
    <row r="313">
      <c r="A313" s="2" t="s">
        <v>424</v>
      </c>
      <c r="B313" s="2" t="s">
        <v>139</v>
      </c>
      <c r="C313" s="2" t="s">
        <v>37</v>
      </c>
    </row>
    <row r="314">
      <c r="A314" s="2" t="s">
        <v>425</v>
      </c>
      <c r="B314" s="2" t="s">
        <v>7</v>
      </c>
      <c r="C314" s="2" t="s">
        <v>17</v>
      </c>
    </row>
    <row r="315">
      <c r="A315" s="2" t="s">
        <v>426</v>
      </c>
      <c r="B315" s="2" t="s">
        <v>10</v>
      </c>
      <c r="C315" s="2" t="s">
        <v>11</v>
      </c>
    </row>
    <row r="316">
      <c r="A316" s="2" t="s">
        <v>427</v>
      </c>
      <c r="B316" s="2" t="s">
        <v>428</v>
      </c>
      <c r="C316" s="2" t="s">
        <v>17</v>
      </c>
    </row>
    <row r="317">
      <c r="A317" s="2" t="s">
        <v>429</v>
      </c>
      <c r="B317" s="2" t="s">
        <v>101</v>
      </c>
      <c r="C317" s="2" t="s">
        <v>17</v>
      </c>
    </row>
    <row r="318">
      <c r="A318" s="2" t="s">
        <v>430</v>
      </c>
      <c r="B318" s="2" t="s">
        <v>7</v>
      </c>
      <c r="C318" s="2" t="s">
        <v>431</v>
      </c>
    </row>
    <row r="319">
      <c r="A319" s="2" t="s">
        <v>432</v>
      </c>
      <c r="B319" s="2" t="s">
        <v>33</v>
      </c>
      <c r="C319" s="2" t="s">
        <v>17</v>
      </c>
    </row>
    <row r="320">
      <c r="A320" s="2" t="s">
        <v>433</v>
      </c>
      <c r="B320" s="2" t="s">
        <v>434</v>
      </c>
      <c r="C320" s="2" t="s">
        <v>17</v>
      </c>
    </row>
    <row r="321">
      <c r="A321" s="2" t="s">
        <v>435</v>
      </c>
      <c r="B321" s="2" t="s">
        <v>36</v>
      </c>
      <c r="C321" s="2" t="s">
        <v>17</v>
      </c>
    </row>
    <row r="322">
      <c r="A322" s="2" t="s">
        <v>436</v>
      </c>
      <c r="B322" s="2" t="s">
        <v>7</v>
      </c>
      <c r="C322" s="2" t="s">
        <v>63</v>
      </c>
    </row>
    <row r="323">
      <c r="A323" s="2" t="s">
        <v>437</v>
      </c>
      <c r="B323" s="2" t="s">
        <v>206</v>
      </c>
      <c r="C323" s="2" t="s">
        <v>17</v>
      </c>
    </row>
    <row r="324">
      <c r="A324" s="2" t="s">
        <v>438</v>
      </c>
      <c r="B324" s="2" t="s">
        <v>33</v>
      </c>
      <c r="C324" s="2" t="s">
        <v>17</v>
      </c>
    </row>
    <row r="325">
      <c r="A325" s="2" t="s">
        <v>439</v>
      </c>
      <c r="B325" s="2" t="s">
        <v>440</v>
      </c>
      <c r="C325" s="2" t="s">
        <v>188</v>
      </c>
    </row>
    <row r="326">
      <c r="A326" s="2" t="s">
        <v>441</v>
      </c>
      <c r="B326" s="2" t="s">
        <v>7</v>
      </c>
      <c r="C326" s="2" t="s">
        <v>60</v>
      </c>
    </row>
    <row r="327">
      <c r="A327" s="2" t="s">
        <v>442</v>
      </c>
      <c r="B327" s="2" t="s">
        <v>443</v>
      </c>
      <c r="C327" s="2" t="s">
        <v>17</v>
      </c>
    </row>
    <row r="328">
      <c r="A328" s="2" t="s">
        <v>444</v>
      </c>
      <c r="B328" s="2" t="s">
        <v>7</v>
      </c>
      <c r="C328" s="2" t="s">
        <v>17</v>
      </c>
    </row>
    <row r="329">
      <c r="A329" s="2" t="s">
        <v>445</v>
      </c>
      <c r="B329" s="2" t="s">
        <v>24</v>
      </c>
      <c r="C329" s="2" t="s">
        <v>20</v>
      </c>
    </row>
    <row r="330">
      <c r="A330" s="2" t="s">
        <v>446</v>
      </c>
      <c r="B330" s="2" t="s">
        <v>447</v>
      </c>
      <c r="C330" s="2" t="s">
        <v>17</v>
      </c>
    </row>
    <row r="331">
      <c r="A331" s="2" t="s">
        <v>448</v>
      </c>
      <c r="B331" s="2" t="s">
        <v>7</v>
      </c>
      <c r="C331" s="2" t="s">
        <v>17</v>
      </c>
    </row>
    <row r="332">
      <c r="A332" s="2" t="s">
        <v>449</v>
      </c>
      <c r="B332" s="2" t="s">
        <v>407</v>
      </c>
      <c r="C332" s="2" t="s">
        <v>17</v>
      </c>
    </row>
    <row r="333">
      <c r="A333" s="2" t="s">
        <v>450</v>
      </c>
      <c r="B333" s="2" t="s">
        <v>16</v>
      </c>
      <c r="C333" s="2" t="s">
        <v>17</v>
      </c>
    </row>
    <row r="334">
      <c r="A334" s="2" t="s">
        <v>451</v>
      </c>
      <c r="B334" s="2" t="s">
        <v>10</v>
      </c>
      <c r="C334" s="2" t="s">
        <v>17</v>
      </c>
    </row>
    <row r="335">
      <c r="A335" s="2" t="s">
        <v>452</v>
      </c>
      <c r="B335" s="2" t="s">
        <v>453</v>
      </c>
      <c r="C335" s="2" t="s">
        <v>17</v>
      </c>
    </row>
    <row r="336">
      <c r="A336" s="2" t="s">
        <v>454</v>
      </c>
      <c r="B336" s="2" t="s">
        <v>7</v>
      </c>
      <c r="C336" s="2" t="s">
        <v>455</v>
      </c>
    </row>
    <row r="337">
      <c r="A337" s="2" t="s">
        <v>456</v>
      </c>
      <c r="B337" s="2" t="s">
        <v>33</v>
      </c>
      <c r="C337" s="2" t="s">
        <v>20</v>
      </c>
    </row>
    <row r="338">
      <c r="A338" s="2" t="s">
        <v>457</v>
      </c>
      <c r="B338" s="2" t="s">
        <v>33</v>
      </c>
      <c r="C338" s="2" t="s">
        <v>17</v>
      </c>
    </row>
    <row r="339">
      <c r="A339" s="2" t="s">
        <v>458</v>
      </c>
      <c r="B339" s="2" t="s">
        <v>331</v>
      </c>
      <c r="C339" s="2" t="s">
        <v>17</v>
      </c>
    </row>
    <row r="340">
      <c r="A340" s="2" t="s">
        <v>459</v>
      </c>
      <c r="B340" s="2" t="s">
        <v>33</v>
      </c>
      <c r="C340" s="2" t="s">
        <v>11</v>
      </c>
    </row>
    <row r="341">
      <c r="A341" s="2" t="s">
        <v>460</v>
      </c>
      <c r="B341" s="2" t="s">
        <v>7</v>
      </c>
      <c r="C341" s="2" t="s">
        <v>17</v>
      </c>
    </row>
    <row r="342">
      <c r="A342" s="2" t="s">
        <v>461</v>
      </c>
      <c r="B342" s="2" t="s">
        <v>462</v>
      </c>
      <c r="C342" s="2" t="s">
        <v>60</v>
      </c>
    </row>
    <row r="343">
      <c r="A343" s="2" t="s">
        <v>463</v>
      </c>
      <c r="B343" s="2" t="s">
        <v>36</v>
      </c>
      <c r="C343" s="2" t="s">
        <v>17</v>
      </c>
    </row>
    <row r="344">
      <c r="A344" s="2" t="s">
        <v>464</v>
      </c>
      <c r="B344" s="2" t="s">
        <v>24</v>
      </c>
      <c r="C344" s="2" t="s">
        <v>17</v>
      </c>
    </row>
    <row r="345">
      <c r="A345" s="2" t="s">
        <v>465</v>
      </c>
      <c r="B345" s="2" t="s">
        <v>33</v>
      </c>
      <c r="C345" s="2" t="s">
        <v>466</v>
      </c>
    </row>
    <row r="346">
      <c r="A346" s="2" t="s">
        <v>467</v>
      </c>
      <c r="B346" s="2" t="s">
        <v>206</v>
      </c>
      <c r="C346" s="2" t="s">
        <v>17</v>
      </c>
    </row>
    <row r="347">
      <c r="A347" s="2" t="s">
        <v>468</v>
      </c>
      <c r="B347" s="2" t="s">
        <v>469</v>
      </c>
      <c r="C347" s="2" t="s">
        <v>17</v>
      </c>
    </row>
    <row r="348">
      <c r="A348" s="2" t="s">
        <v>470</v>
      </c>
      <c r="B348" s="2" t="s">
        <v>471</v>
      </c>
      <c r="C348" s="2" t="s">
        <v>17</v>
      </c>
    </row>
    <row r="349">
      <c r="A349" s="2" t="s">
        <v>472</v>
      </c>
      <c r="B349" s="2" t="s">
        <v>238</v>
      </c>
      <c r="C349" s="2" t="s">
        <v>17</v>
      </c>
    </row>
    <row r="350">
      <c r="A350" s="2" t="s">
        <v>473</v>
      </c>
      <c r="B350" s="2" t="s">
        <v>65</v>
      </c>
      <c r="C350" s="2" t="s">
        <v>20</v>
      </c>
    </row>
    <row r="351">
      <c r="A351" s="2" t="s">
        <v>474</v>
      </c>
      <c r="B351" s="2" t="s">
        <v>36</v>
      </c>
      <c r="C351" s="2" t="s">
        <v>11</v>
      </c>
    </row>
    <row r="352">
      <c r="A352" s="2" t="s">
        <v>475</v>
      </c>
      <c r="B352" s="2" t="s">
        <v>206</v>
      </c>
      <c r="C352" s="2" t="s">
        <v>11</v>
      </c>
    </row>
    <row r="353">
      <c r="A353" s="2" t="s">
        <v>476</v>
      </c>
      <c r="B353" s="2" t="s">
        <v>7</v>
      </c>
      <c r="C353" s="2" t="s">
        <v>17</v>
      </c>
    </row>
    <row r="354">
      <c r="A354" s="2" t="s">
        <v>477</v>
      </c>
      <c r="B354" s="2" t="s">
        <v>238</v>
      </c>
      <c r="C354" s="2" t="s">
        <v>17</v>
      </c>
    </row>
    <row r="355">
      <c r="A355" s="2" t="s">
        <v>478</v>
      </c>
      <c r="B355" s="2" t="s">
        <v>7</v>
      </c>
      <c r="C355" s="2" t="s">
        <v>17</v>
      </c>
    </row>
    <row r="356">
      <c r="A356" s="2" t="s">
        <v>479</v>
      </c>
      <c r="B356" s="2" t="s">
        <v>33</v>
      </c>
      <c r="C356" s="2" t="s">
        <v>20</v>
      </c>
    </row>
    <row r="357">
      <c r="A357" s="2" t="s">
        <v>480</v>
      </c>
      <c r="B357" s="2" t="s">
        <v>7</v>
      </c>
      <c r="C357" s="2" t="s">
        <v>17</v>
      </c>
    </row>
    <row r="358">
      <c r="A358" s="2" t="s">
        <v>481</v>
      </c>
      <c r="B358" s="2" t="s">
        <v>7</v>
      </c>
      <c r="C358" s="2" t="s">
        <v>17</v>
      </c>
    </row>
    <row r="359">
      <c r="A359" s="2" t="s">
        <v>482</v>
      </c>
      <c r="B359" s="2" t="s">
        <v>7</v>
      </c>
      <c r="C359" s="2" t="s">
        <v>17</v>
      </c>
    </row>
    <row r="360">
      <c r="A360" s="2" t="s">
        <v>483</v>
      </c>
      <c r="B360" s="2" t="s">
        <v>134</v>
      </c>
      <c r="C360" s="2" t="s">
        <v>34</v>
      </c>
    </row>
    <row r="361">
      <c r="A361" s="2" t="s">
        <v>484</v>
      </c>
      <c r="B361" s="2" t="s">
        <v>7</v>
      </c>
      <c r="C361" s="2" t="s">
        <v>17</v>
      </c>
    </row>
    <row r="362">
      <c r="A362" s="2" t="s">
        <v>485</v>
      </c>
      <c r="B362" s="2" t="s">
        <v>486</v>
      </c>
      <c r="C362" s="2" t="s">
        <v>17</v>
      </c>
    </row>
    <row r="363">
      <c r="A363" s="2" t="s">
        <v>487</v>
      </c>
      <c r="B363" s="2" t="s">
        <v>183</v>
      </c>
      <c r="C363" s="2" t="s">
        <v>11</v>
      </c>
    </row>
    <row r="364">
      <c r="A364" s="2" t="s">
        <v>488</v>
      </c>
      <c r="B364" s="2" t="s">
        <v>486</v>
      </c>
      <c r="C364" s="2" t="s">
        <v>17</v>
      </c>
    </row>
    <row r="365">
      <c r="A365" s="2" t="s">
        <v>489</v>
      </c>
      <c r="B365" s="2" t="s">
        <v>7</v>
      </c>
      <c r="C365" s="2" t="s">
        <v>17</v>
      </c>
    </row>
    <row r="366">
      <c r="A366" s="2" t="s">
        <v>490</v>
      </c>
      <c r="B366" s="2" t="s">
        <v>491</v>
      </c>
      <c r="C366" s="2" t="s">
        <v>188</v>
      </c>
    </row>
    <row r="367">
      <c r="A367" s="2" t="s">
        <v>492</v>
      </c>
      <c r="B367" s="2" t="s">
        <v>33</v>
      </c>
      <c r="C367" s="2" t="s">
        <v>20</v>
      </c>
    </row>
    <row r="368">
      <c r="A368" s="2" t="s">
        <v>493</v>
      </c>
      <c r="B368" s="2" t="s">
        <v>494</v>
      </c>
      <c r="C368" s="2" t="s">
        <v>17</v>
      </c>
    </row>
    <row r="369">
      <c r="A369" s="2" t="s">
        <v>495</v>
      </c>
      <c r="B369" s="2" t="s">
        <v>7</v>
      </c>
      <c r="C369" s="2" t="s">
        <v>17</v>
      </c>
    </row>
    <row r="370">
      <c r="A370" s="2" t="s">
        <v>496</v>
      </c>
      <c r="B370" s="2" t="s">
        <v>440</v>
      </c>
      <c r="C370" s="2" t="s">
        <v>188</v>
      </c>
    </row>
    <row r="371">
      <c r="A371" s="2" t="s">
        <v>497</v>
      </c>
      <c r="B371" s="2" t="s">
        <v>33</v>
      </c>
      <c r="C371" s="2" t="s">
        <v>17</v>
      </c>
    </row>
    <row r="372">
      <c r="A372" s="2" t="s">
        <v>498</v>
      </c>
      <c r="B372" s="2" t="s">
        <v>7</v>
      </c>
      <c r="C372" s="2" t="s">
        <v>17</v>
      </c>
    </row>
    <row r="373">
      <c r="A373" s="2" t="s">
        <v>499</v>
      </c>
      <c r="B373" s="2" t="s">
        <v>7</v>
      </c>
      <c r="C373" s="2" t="s">
        <v>17</v>
      </c>
    </row>
    <row r="374">
      <c r="A374" s="2" t="s">
        <v>500</v>
      </c>
      <c r="B374" s="2" t="s">
        <v>22</v>
      </c>
      <c r="C374" s="2" t="s">
        <v>17</v>
      </c>
    </row>
    <row r="375">
      <c r="A375" s="2" t="s">
        <v>501</v>
      </c>
      <c r="B375" s="2" t="s">
        <v>7</v>
      </c>
      <c r="C375" s="2" t="s">
        <v>17</v>
      </c>
    </row>
    <row r="376">
      <c r="A376" s="2" t="s">
        <v>502</v>
      </c>
      <c r="B376" s="2" t="s">
        <v>33</v>
      </c>
      <c r="C376" s="2" t="s">
        <v>17</v>
      </c>
    </row>
    <row r="377">
      <c r="A377" s="2" t="s">
        <v>503</v>
      </c>
      <c r="B377" s="2" t="s">
        <v>7</v>
      </c>
      <c r="C377" s="2" t="s">
        <v>504</v>
      </c>
    </row>
    <row r="378">
      <c r="A378" s="2" t="s">
        <v>505</v>
      </c>
      <c r="B378" s="2" t="s">
        <v>33</v>
      </c>
      <c r="C378" s="2" t="s">
        <v>17</v>
      </c>
    </row>
    <row r="379">
      <c r="A379" s="2" t="s">
        <v>506</v>
      </c>
      <c r="B379" s="2" t="s">
        <v>24</v>
      </c>
      <c r="C379" s="2" t="s">
        <v>69</v>
      </c>
    </row>
    <row r="380">
      <c r="A380" s="2" t="s">
        <v>507</v>
      </c>
      <c r="B380" s="2" t="s">
        <v>7</v>
      </c>
      <c r="C380" s="2" t="s">
        <v>188</v>
      </c>
    </row>
    <row r="381">
      <c r="A381" s="2" t="s">
        <v>508</v>
      </c>
      <c r="B381" s="2" t="s">
        <v>112</v>
      </c>
      <c r="C381" s="2" t="s">
        <v>17</v>
      </c>
    </row>
    <row r="382">
      <c r="A382" s="2" t="s">
        <v>509</v>
      </c>
      <c r="B382" s="2" t="s">
        <v>510</v>
      </c>
      <c r="C382" s="2" t="s">
        <v>17</v>
      </c>
    </row>
    <row r="383">
      <c r="A383" s="2" t="s">
        <v>511</v>
      </c>
      <c r="B383" s="2" t="s">
        <v>33</v>
      </c>
      <c r="C383" s="2" t="s">
        <v>17</v>
      </c>
    </row>
    <row r="384">
      <c r="A384" s="2" t="s">
        <v>512</v>
      </c>
      <c r="B384" s="2" t="s">
        <v>33</v>
      </c>
      <c r="C384" s="2" t="s">
        <v>34</v>
      </c>
    </row>
    <row r="385">
      <c r="A385" s="2" t="s">
        <v>513</v>
      </c>
      <c r="B385" s="2" t="s">
        <v>33</v>
      </c>
      <c r="C385" s="2" t="s">
        <v>25</v>
      </c>
    </row>
    <row r="386">
      <c r="A386" s="2" t="s">
        <v>514</v>
      </c>
      <c r="B386" s="2" t="s">
        <v>7</v>
      </c>
      <c r="C386" s="2" t="s">
        <v>11</v>
      </c>
    </row>
    <row r="387">
      <c r="A387" s="2" t="s">
        <v>515</v>
      </c>
      <c r="B387" s="2" t="s">
        <v>139</v>
      </c>
      <c r="C387" s="2" t="s">
        <v>17</v>
      </c>
    </row>
    <row r="388">
      <c r="A388" s="2" t="s">
        <v>516</v>
      </c>
      <c r="B388" s="2" t="s">
        <v>517</v>
      </c>
      <c r="C388" s="2" t="s">
        <v>17</v>
      </c>
    </row>
    <row r="389">
      <c r="A389" s="2" t="s">
        <v>518</v>
      </c>
      <c r="B389" s="2" t="s">
        <v>7</v>
      </c>
      <c r="C389" s="2" t="s">
        <v>17</v>
      </c>
    </row>
    <row r="390">
      <c r="A390" s="2" t="s">
        <v>519</v>
      </c>
      <c r="B390" s="2" t="s">
        <v>33</v>
      </c>
      <c r="C390" s="2" t="s">
        <v>20</v>
      </c>
    </row>
    <row r="391">
      <c r="A391" s="8">
        <v>44764.0</v>
      </c>
      <c r="B391" s="2" t="s">
        <v>33</v>
      </c>
      <c r="C391" s="2" t="s">
        <v>17</v>
      </c>
    </row>
    <row r="392">
      <c r="A392" s="2" t="s">
        <v>520</v>
      </c>
      <c r="B392" s="2" t="s">
        <v>33</v>
      </c>
      <c r="C392" s="2" t="s">
        <v>11</v>
      </c>
    </row>
    <row r="393">
      <c r="A393" s="2" t="s">
        <v>521</v>
      </c>
      <c r="B393" s="2" t="s">
        <v>522</v>
      </c>
      <c r="C393" s="2" t="s">
        <v>17</v>
      </c>
    </row>
    <row r="394">
      <c r="A394" s="2" t="s">
        <v>523</v>
      </c>
      <c r="B394" s="2" t="s">
        <v>7</v>
      </c>
      <c r="C394" s="2" t="s">
        <v>11</v>
      </c>
    </row>
    <row r="395">
      <c r="A395" s="2" t="s">
        <v>524</v>
      </c>
      <c r="B395" s="2" t="s">
        <v>7</v>
      </c>
      <c r="C395" s="2" t="s">
        <v>17</v>
      </c>
    </row>
    <row r="396">
      <c r="A396" s="2" t="s">
        <v>525</v>
      </c>
      <c r="B396" s="2" t="s">
        <v>7</v>
      </c>
      <c r="C396" s="2" t="s">
        <v>526</v>
      </c>
    </row>
    <row r="397">
      <c r="A397" s="2" t="s">
        <v>527</v>
      </c>
      <c r="B397" s="2" t="s">
        <v>36</v>
      </c>
      <c r="C397" s="2" t="s">
        <v>17</v>
      </c>
    </row>
    <row r="398">
      <c r="A398" s="2" t="s">
        <v>528</v>
      </c>
      <c r="B398" s="2" t="s">
        <v>7</v>
      </c>
      <c r="C398" s="2" t="s">
        <v>17</v>
      </c>
    </row>
    <row r="399">
      <c r="A399" s="2" t="s">
        <v>529</v>
      </c>
      <c r="B399" s="2" t="s">
        <v>24</v>
      </c>
      <c r="C399" s="2" t="s">
        <v>20</v>
      </c>
    </row>
    <row r="400">
      <c r="A400" s="2" t="s">
        <v>530</v>
      </c>
      <c r="B400" s="2" t="s">
        <v>10</v>
      </c>
      <c r="C400" s="2" t="s">
        <v>17</v>
      </c>
    </row>
    <row r="401">
      <c r="A401" s="2" t="s">
        <v>531</v>
      </c>
      <c r="B401" s="2" t="s">
        <v>24</v>
      </c>
      <c r="C401" s="2" t="s">
        <v>17</v>
      </c>
    </row>
    <row r="402">
      <c r="A402" s="2" t="s">
        <v>532</v>
      </c>
      <c r="B402" s="2" t="s">
        <v>7</v>
      </c>
      <c r="C402" s="2" t="s">
        <v>60</v>
      </c>
    </row>
    <row r="403">
      <c r="A403" s="2" t="s">
        <v>533</v>
      </c>
      <c r="B403" s="2" t="s">
        <v>7</v>
      </c>
      <c r="C403" s="2" t="s">
        <v>17</v>
      </c>
    </row>
    <row r="404">
      <c r="A404" s="2" t="s">
        <v>534</v>
      </c>
      <c r="B404" s="2" t="s">
        <v>7</v>
      </c>
      <c r="C404" s="2" t="s">
        <v>17</v>
      </c>
    </row>
    <row r="405">
      <c r="A405" s="2" t="s">
        <v>535</v>
      </c>
      <c r="B405" s="2" t="s">
        <v>7</v>
      </c>
      <c r="C405" s="2" t="s">
        <v>17</v>
      </c>
    </row>
    <row r="406">
      <c r="A406" s="2" t="s">
        <v>536</v>
      </c>
      <c r="B406" s="2" t="s">
        <v>7</v>
      </c>
      <c r="C406" s="2" t="s">
        <v>17</v>
      </c>
    </row>
    <row r="407">
      <c r="A407" s="2" t="s">
        <v>537</v>
      </c>
      <c r="B407" s="2" t="s">
        <v>33</v>
      </c>
      <c r="C407" s="2" t="s">
        <v>20</v>
      </c>
    </row>
    <row r="408">
      <c r="A408" s="2" t="s">
        <v>538</v>
      </c>
      <c r="B408" s="2" t="s">
        <v>33</v>
      </c>
      <c r="C408" s="2" t="s">
        <v>17</v>
      </c>
    </row>
    <row r="409">
      <c r="A409" s="2" t="s">
        <v>539</v>
      </c>
      <c r="B409" s="2" t="s">
        <v>117</v>
      </c>
      <c r="C409" s="2" t="s">
        <v>17</v>
      </c>
    </row>
    <row r="410">
      <c r="A410" s="2" t="s">
        <v>540</v>
      </c>
      <c r="B410" s="2" t="s">
        <v>33</v>
      </c>
      <c r="C410" s="2" t="s">
        <v>14</v>
      </c>
    </row>
    <row r="411">
      <c r="A411" s="2" t="s">
        <v>541</v>
      </c>
      <c r="B411" s="2" t="s">
        <v>33</v>
      </c>
      <c r="C411" s="2" t="s">
        <v>17</v>
      </c>
    </row>
    <row r="412">
      <c r="A412" s="2" t="s">
        <v>542</v>
      </c>
      <c r="B412" s="2" t="s">
        <v>7</v>
      </c>
      <c r="C412" s="2" t="s">
        <v>543</v>
      </c>
    </row>
    <row r="413">
      <c r="A413" s="2" t="s">
        <v>544</v>
      </c>
      <c r="B413" s="2" t="s">
        <v>33</v>
      </c>
      <c r="C413" s="2" t="s">
        <v>17</v>
      </c>
    </row>
    <row r="414">
      <c r="A414" s="2" t="s">
        <v>545</v>
      </c>
      <c r="B414" s="2" t="s">
        <v>7</v>
      </c>
      <c r="C414" s="2" t="s">
        <v>60</v>
      </c>
    </row>
    <row r="415">
      <c r="A415" s="2" t="s">
        <v>546</v>
      </c>
      <c r="B415" s="2" t="s">
        <v>10</v>
      </c>
      <c r="C415" s="2" t="s">
        <v>20</v>
      </c>
    </row>
    <row r="416">
      <c r="A416" s="2" t="s">
        <v>547</v>
      </c>
      <c r="B416" s="2" t="s">
        <v>7</v>
      </c>
      <c r="C416" s="2" t="s">
        <v>17</v>
      </c>
    </row>
    <row r="417">
      <c r="A417" s="2" t="s">
        <v>548</v>
      </c>
      <c r="B417" s="2" t="s">
        <v>7</v>
      </c>
      <c r="C417" s="2" t="s">
        <v>60</v>
      </c>
    </row>
    <row r="418">
      <c r="A418" s="2" t="s">
        <v>549</v>
      </c>
      <c r="B418" s="2" t="s">
        <v>7</v>
      </c>
      <c r="C418" s="2" t="s">
        <v>17</v>
      </c>
    </row>
    <row r="419">
      <c r="A419" s="2" t="s">
        <v>550</v>
      </c>
      <c r="B419" s="2" t="s">
        <v>443</v>
      </c>
      <c r="C419" s="2" t="s">
        <v>17</v>
      </c>
    </row>
    <row r="420">
      <c r="A420" s="2" t="s">
        <v>551</v>
      </c>
      <c r="B420" s="2" t="s">
        <v>33</v>
      </c>
      <c r="C420" s="2" t="s">
        <v>17</v>
      </c>
    </row>
    <row r="421">
      <c r="A421" s="2" t="s">
        <v>552</v>
      </c>
      <c r="B421" s="2" t="s">
        <v>7</v>
      </c>
      <c r="C421" s="2" t="s">
        <v>69</v>
      </c>
    </row>
    <row r="422">
      <c r="A422" s="2" t="s">
        <v>553</v>
      </c>
      <c r="B422" s="2" t="s">
        <v>247</v>
      </c>
      <c r="C422" s="2" t="s">
        <v>17</v>
      </c>
    </row>
    <row r="423">
      <c r="A423" s="2" t="s">
        <v>554</v>
      </c>
      <c r="B423" s="2" t="s">
        <v>206</v>
      </c>
      <c r="C423" s="2" t="s">
        <v>17</v>
      </c>
    </row>
    <row r="424">
      <c r="A424" s="2" t="s">
        <v>555</v>
      </c>
      <c r="B424" s="2" t="s">
        <v>556</v>
      </c>
      <c r="C424" s="2" t="s">
        <v>17</v>
      </c>
    </row>
    <row r="425">
      <c r="A425" s="2" t="s">
        <v>557</v>
      </c>
      <c r="B425" s="2" t="s">
        <v>139</v>
      </c>
      <c r="C425" s="2" t="s">
        <v>20</v>
      </c>
    </row>
    <row r="426">
      <c r="A426" s="2" t="s">
        <v>558</v>
      </c>
      <c r="B426" s="2" t="s">
        <v>7</v>
      </c>
      <c r="C426" s="2" t="s">
        <v>17</v>
      </c>
    </row>
    <row r="427">
      <c r="A427" s="2" t="s">
        <v>559</v>
      </c>
      <c r="B427" s="2" t="s">
        <v>7</v>
      </c>
      <c r="C427" s="2" t="s">
        <v>17</v>
      </c>
    </row>
    <row r="428">
      <c r="A428" s="2" t="s">
        <v>560</v>
      </c>
      <c r="B428" s="2" t="s">
        <v>7</v>
      </c>
      <c r="C428" s="2" t="s">
        <v>17</v>
      </c>
    </row>
    <row r="429">
      <c r="A429" s="2" t="s">
        <v>561</v>
      </c>
      <c r="B429" s="2" t="s">
        <v>7</v>
      </c>
      <c r="C429" s="2" t="s">
        <v>17</v>
      </c>
    </row>
    <row r="430">
      <c r="A430" s="2" t="s">
        <v>562</v>
      </c>
      <c r="B430" s="2" t="s">
        <v>206</v>
      </c>
      <c r="C430" s="2" t="s">
        <v>17</v>
      </c>
    </row>
    <row r="431">
      <c r="A431" s="2" t="s">
        <v>563</v>
      </c>
      <c r="B431" s="2" t="s">
        <v>183</v>
      </c>
      <c r="C431" s="2" t="s">
        <v>17</v>
      </c>
    </row>
    <row r="432">
      <c r="A432" s="2" t="s">
        <v>564</v>
      </c>
      <c r="B432" s="2" t="s">
        <v>171</v>
      </c>
      <c r="C432" s="2" t="s">
        <v>17</v>
      </c>
    </row>
    <row r="433">
      <c r="A433" s="2" t="s">
        <v>565</v>
      </c>
      <c r="B433" s="2" t="s">
        <v>139</v>
      </c>
      <c r="C433" s="2" t="s">
        <v>17</v>
      </c>
    </row>
    <row r="434">
      <c r="A434" s="2" t="s">
        <v>566</v>
      </c>
      <c r="B434" s="2" t="s">
        <v>7</v>
      </c>
      <c r="C434" s="2" t="s">
        <v>17</v>
      </c>
    </row>
    <row r="435">
      <c r="A435" s="2" t="s">
        <v>567</v>
      </c>
      <c r="B435" s="2" t="s">
        <v>7</v>
      </c>
      <c r="C435" s="2" t="s">
        <v>17</v>
      </c>
    </row>
    <row r="436">
      <c r="A436" s="2" t="s">
        <v>568</v>
      </c>
      <c r="B436" s="2" t="s">
        <v>117</v>
      </c>
      <c r="C436" s="2" t="s">
        <v>17</v>
      </c>
    </row>
    <row r="437">
      <c r="A437" s="2" t="s">
        <v>569</v>
      </c>
      <c r="B437" s="2" t="s">
        <v>7</v>
      </c>
      <c r="C437" s="2" t="s">
        <v>17</v>
      </c>
    </row>
    <row r="438">
      <c r="A438" s="2" t="s">
        <v>570</v>
      </c>
      <c r="B438" s="2" t="s">
        <v>7</v>
      </c>
      <c r="C438" s="2" t="s">
        <v>11</v>
      </c>
    </row>
    <row r="439">
      <c r="A439" s="2" t="s">
        <v>571</v>
      </c>
      <c r="B439" s="2" t="s">
        <v>7</v>
      </c>
      <c r="C439" s="2" t="s">
        <v>11</v>
      </c>
    </row>
    <row r="440">
      <c r="A440" s="2" t="s">
        <v>572</v>
      </c>
      <c r="B440" s="2" t="s">
        <v>33</v>
      </c>
      <c r="C440" s="2" t="s">
        <v>17</v>
      </c>
    </row>
    <row r="441">
      <c r="A441" s="2" t="s">
        <v>573</v>
      </c>
      <c r="B441" s="2" t="s">
        <v>117</v>
      </c>
      <c r="C441" s="2" t="s">
        <v>17</v>
      </c>
    </row>
    <row r="442">
      <c r="A442" s="2" t="s">
        <v>574</v>
      </c>
      <c r="B442" s="2" t="s">
        <v>7</v>
      </c>
      <c r="C442" s="2" t="s">
        <v>17</v>
      </c>
    </row>
    <row r="443">
      <c r="A443" s="2" t="s">
        <v>575</v>
      </c>
      <c r="B443" s="2" t="s">
        <v>7</v>
      </c>
      <c r="C443" s="2" t="s">
        <v>17</v>
      </c>
    </row>
    <row r="444">
      <c r="A444" s="2" t="s">
        <v>576</v>
      </c>
      <c r="B444" s="2" t="s">
        <v>7</v>
      </c>
      <c r="C444" s="2" t="s">
        <v>17</v>
      </c>
    </row>
    <row r="445">
      <c r="A445" s="2" t="s">
        <v>577</v>
      </c>
      <c r="B445" s="2" t="s">
        <v>7</v>
      </c>
      <c r="C445" s="2" t="s">
        <v>17</v>
      </c>
    </row>
    <row r="446">
      <c r="A446" s="2" t="s">
        <v>578</v>
      </c>
      <c r="B446" s="2" t="s">
        <v>7</v>
      </c>
      <c r="C446" s="2" t="s">
        <v>17</v>
      </c>
    </row>
    <row r="447">
      <c r="A447" s="2" t="s">
        <v>579</v>
      </c>
      <c r="B447" s="2" t="s">
        <v>7</v>
      </c>
      <c r="C447" s="2" t="s">
        <v>17</v>
      </c>
    </row>
    <row r="448">
      <c r="A448" s="2" t="s">
        <v>580</v>
      </c>
      <c r="B448" s="2" t="s">
        <v>581</v>
      </c>
      <c r="C448" s="2" t="s">
        <v>17</v>
      </c>
    </row>
    <row r="449">
      <c r="A449" s="2" t="s">
        <v>582</v>
      </c>
      <c r="B449" s="2" t="s">
        <v>24</v>
      </c>
      <c r="C449" s="2" t="s">
        <v>14</v>
      </c>
    </row>
    <row r="450">
      <c r="A450" s="2" t="s">
        <v>583</v>
      </c>
      <c r="B450" s="2" t="s">
        <v>584</v>
      </c>
      <c r="C450" s="2" t="s">
        <v>17</v>
      </c>
    </row>
    <row r="451">
      <c r="A451" s="2" t="s">
        <v>585</v>
      </c>
      <c r="B451" s="2" t="s">
        <v>247</v>
      </c>
      <c r="C451" s="2" t="s">
        <v>17</v>
      </c>
    </row>
    <row r="452">
      <c r="A452" s="2" t="s">
        <v>586</v>
      </c>
      <c r="B452" s="2" t="s">
        <v>101</v>
      </c>
      <c r="C452" s="2" t="s">
        <v>37</v>
      </c>
    </row>
    <row r="453">
      <c r="A453" s="2" t="s">
        <v>587</v>
      </c>
      <c r="B453" s="2" t="s">
        <v>117</v>
      </c>
      <c r="C453" s="2" t="s">
        <v>17</v>
      </c>
    </row>
    <row r="454">
      <c r="A454" s="2" t="s">
        <v>588</v>
      </c>
      <c r="B454" s="2" t="s">
        <v>114</v>
      </c>
      <c r="C454" s="2" t="s">
        <v>17</v>
      </c>
    </row>
    <row r="455">
      <c r="A455" s="2" t="s">
        <v>589</v>
      </c>
      <c r="B455" s="2" t="s">
        <v>114</v>
      </c>
      <c r="C455" s="2" t="s">
        <v>17</v>
      </c>
    </row>
    <row r="456">
      <c r="A456" s="2" t="s">
        <v>590</v>
      </c>
      <c r="B456" s="2" t="s">
        <v>33</v>
      </c>
      <c r="C456" s="2" t="s">
        <v>17</v>
      </c>
    </row>
    <row r="457">
      <c r="A457" s="2" t="s">
        <v>591</v>
      </c>
      <c r="B457" s="2" t="s">
        <v>7</v>
      </c>
      <c r="C457" s="2" t="s">
        <v>17</v>
      </c>
    </row>
    <row r="458">
      <c r="A458" s="2" t="s">
        <v>592</v>
      </c>
      <c r="B458" s="2" t="s">
        <v>7</v>
      </c>
      <c r="C458" s="2" t="s">
        <v>17</v>
      </c>
    </row>
    <row r="459">
      <c r="A459" s="2" t="s">
        <v>593</v>
      </c>
      <c r="B459" s="2" t="s">
        <v>594</v>
      </c>
      <c r="C459" s="2" t="s">
        <v>17</v>
      </c>
    </row>
    <row r="460">
      <c r="A460" s="2" t="s">
        <v>595</v>
      </c>
      <c r="B460" s="2" t="s">
        <v>7</v>
      </c>
      <c r="C460" s="2" t="s">
        <v>11</v>
      </c>
    </row>
    <row r="461">
      <c r="A461" s="2" t="s">
        <v>596</v>
      </c>
      <c r="B461" s="2" t="s">
        <v>7</v>
      </c>
      <c r="C461" s="2" t="s">
        <v>17</v>
      </c>
    </row>
    <row r="462">
      <c r="A462" s="2" t="s">
        <v>597</v>
      </c>
      <c r="B462" s="2" t="s">
        <v>7</v>
      </c>
      <c r="C462" s="2" t="s">
        <v>17</v>
      </c>
    </row>
    <row r="463">
      <c r="A463" s="2" t="s">
        <v>598</v>
      </c>
      <c r="B463" s="2" t="s">
        <v>183</v>
      </c>
      <c r="C463" s="2" t="s">
        <v>57</v>
      </c>
    </row>
    <row r="464">
      <c r="A464" s="2" t="s">
        <v>599</v>
      </c>
      <c r="B464" s="2" t="s">
        <v>7</v>
      </c>
      <c r="C464" s="2" t="s">
        <v>17</v>
      </c>
    </row>
    <row r="465">
      <c r="A465" s="2" t="s">
        <v>600</v>
      </c>
      <c r="B465" s="2" t="s">
        <v>7</v>
      </c>
      <c r="C465" s="2" t="s">
        <v>11</v>
      </c>
    </row>
    <row r="466">
      <c r="A466" s="2" t="s">
        <v>601</v>
      </c>
      <c r="B466" s="2" t="s">
        <v>7</v>
      </c>
      <c r="C466" s="2" t="s">
        <v>17</v>
      </c>
    </row>
    <row r="467">
      <c r="A467" s="2" t="s">
        <v>602</v>
      </c>
      <c r="B467" s="2" t="s">
        <v>7</v>
      </c>
      <c r="C467" s="2" t="s">
        <v>17</v>
      </c>
    </row>
    <row r="468">
      <c r="A468" s="2" t="s">
        <v>603</v>
      </c>
      <c r="B468" s="2" t="s">
        <v>7</v>
      </c>
      <c r="C468" s="2" t="s">
        <v>17</v>
      </c>
    </row>
    <row r="469">
      <c r="A469" s="2" t="s">
        <v>604</v>
      </c>
      <c r="B469" s="2" t="s">
        <v>264</v>
      </c>
      <c r="C469" s="2" t="s">
        <v>17</v>
      </c>
    </row>
    <row r="470">
      <c r="A470" s="2" t="s">
        <v>605</v>
      </c>
      <c r="B470" s="2" t="s">
        <v>7</v>
      </c>
      <c r="C470" s="2" t="s">
        <v>17</v>
      </c>
    </row>
    <row r="471">
      <c r="A471" s="2" t="s">
        <v>606</v>
      </c>
      <c r="B471" s="2" t="s">
        <v>7</v>
      </c>
      <c r="C471" s="2" t="s">
        <v>17</v>
      </c>
    </row>
    <row r="472">
      <c r="A472" s="2" t="s">
        <v>607</v>
      </c>
      <c r="B472" s="2" t="s">
        <v>33</v>
      </c>
      <c r="C472" s="2" t="s">
        <v>17</v>
      </c>
    </row>
    <row r="473">
      <c r="A473" s="2" t="s">
        <v>608</v>
      </c>
      <c r="B473" s="2" t="s">
        <v>7</v>
      </c>
      <c r="C473" s="2" t="s">
        <v>17</v>
      </c>
    </row>
    <row r="474">
      <c r="A474" s="2" t="s">
        <v>609</v>
      </c>
      <c r="B474" s="2" t="s">
        <v>7</v>
      </c>
      <c r="C474" s="2" t="s">
        <v>17</v>
      </c>
    </row>
    <row r="475">
      <c r="A475" s="2" t="s">
        <v>610</v>
      </c>
      <c r="B475" s="2" t="s">
        <v>7</v>
      </c>
      <c r="C475" s="2" t="s">
        <v>611</v>
      </c>
    </row>
    <row r="476">
      <c r="A476" s="2" t="s">
        <v>612</v>
      </c>
      <c r="B476" s="2" t="s">
        <v>238</v>
      </c>
      <c r="C476" s="2" t="s">
        <v>17</v>
      </c>
    </row>
    <row r="477">
      <c r="A477" s="2" t="s">
        <v>613</v>
      </c>
      <c r="B477" s="2" t="s">
        <v>33</v>
      </c>
      <c r="C477" s="2" t="s">
        <v>17</v>
      </c>
    </row>
    <row r="478">
      <c r="A478" s="2" t="s">
        <v>614</v>
      </c>
      <c r="B478" s="2" t="s">
        <v>7</v>
      </c>
      <c r="C478" s="2" t="s">
        <v>17</v>
      </c>
    </row>
    <row r="479">
      <c r="A479" s="2" t="s">
        <v>615</v>
      </c>
      <c r="B479" s="2" t="s">
        <v>33</v>
      </c>
      <c r="C479" s="2" t="s">
        <v>17</v>
      </c>
    </row>
    <row r="480">
      <c r="A480" s="2" t="s">
        <v>616</v>
      </c>
      <c r="B480" s="2" t="s">
        <v>36</v>
      </c>
      <c r="C480" s="2" t="s">
        <v>17</v>
      </c>
    </row>
    <row r="481">
      <c r="A481" s="2" t="s">
        <v>617</v>
      </c>
      <c r="B481" s="2" t="s">
        <v>7</v>
      </c>
      <c r="C481" s="2" t="s">
        <v>17</v>
      </c>
    </row>
    <row r="482">
      <c r="A482" s="2" t="s">
        <v>618</v>
      </c>
      <c r="B482" s="2" t="s">
        <v>7</v>
      </c>
      <c r="C482" s="2" t="s">
        <v>17</v>
      </c>
    </row>
    <row r="483">
      <c r="A483" s="2" t="s">
        <v>619</v>
      </c>
      <c r="B483" s="2" t="s">
        <v>33</v>
      </c>
      <c r="C483" s="2" t="s">
        <v>620</v>
      </c>
    </row>
    <row r="484">
      <c r="A484" s="2" t="s">
        <v>621</v>
      </c>
      <c r="B484" s="2" t="s">
        <v>7</v>
      </c>
      <c r="C484" s="2" t="s">
        <v>17</v>
      </c>
    </row>
    <row r="485">
      <c r="A485" s="2" t="s">
        <v>622</v>
      </c>
      <c r="B485" s="2" t="s">
        <v>7</v>
      </c>
      <c r="C485" s="2" t="s">
        <v>17</v>
      </c>
    </row>
    <row r="486">
      <c r="A486" s="2" t="s">
        <v>623</v>
      </c>
      <c r="B486" s="2" t="s">
        <v>7</v>
      </c>
      <c r="C486" s="2" t="s">
        <v>17</v>
      </c>
    </row>
    <row r="487">
      <c r="A487" s="2" t="s">
        <v>624</v>
      </c>
      <c r="B487" s="2" t="s">
        <v>7</v>
      </c>
      <c r="C487" s="2" t="s">
        <v>625</v>
      </c>
    </row>
    <row r="488">
      <c r="A488" s="2" t="s">
        <v>626</v>
      </c>
      <c r="B488" s="2" t="s">
        <v>36</v>
      </c>
      <c r="C488" s="2" t="s">
        <v>20</v>
      </c>
    </row>
    <row r="489">
      <c r="A489" s="2" t="s">
        <v>627</v>
      </c>
      <c r="B489" s="2" t="s">
        <v>628</v>
      </c>
      <c r="C489" s="2" t="s">
        <v>17</v>
      </c>
    </row>
    <row r="490">
      <c r="A490" s="2" t="s">
        <v>629</v>
      </c>
      <c r="B490" s="2" t="s">
        <v>33</v>
      </c>
      <c r="C490" s="2" t="s">
        <v>17</v>
      </c>
    </row>
    <row r="491">
      <c r="A491" s="2" t="s">
        <v>630</v>
      </c>
      <c r="B491" s="2" t="s">
        <v>631</v>
      </c>
      <c r="C491" s="2" t="s">
        <v>11</v>
      </c>
    </row>
    <row r="492">
      <c r="A492" s="2" t="s">
        <v>632</v>
      </c>
      <c r="B492" s="2" t="s">
        <v>33</v>
      </c>
      <c r="C492" s="2" t="s">
        <v>633</v>
      </c>
    </row>
    <row r="493">
      <c r="A493" s="2" t="s">
        <v>634</v>
      </c>
      <c r="B493" s="2" t="s">
        <v>183</v>
      </c>
      <c r="C493" s="2" t="s">
        <v>20</v>
      </c>
    </row>
    <row r="494">
      <c r="A494" s="2" t="s">
        <v>635</v>
      </c>
      <c r="B494" s="2" t="s">
        <v>24</v>
      </c>
      <c r="C494" s="2" t="s">
        <v>17</v>
      </c>
    </row>
    <row r="495">
      <c r="A495" s="2" t="s">
        <v>636</v>
      </c>
      <c r="B495" s="2" t="s">
        <v>33</v>
      </c>
      <c r="C495" s="2" t="s">
        <v>123</v>
      </c>
    </row>
    <row r="496">
      <c r="A496" s="2" t="s">
        <v>637</v>
      </c>
      <c r="B496" s="2" t="s">
        <v>7</v>
      </c>
      <c r="C496" s="2" t="s">
        <v>69</v>
      </c>
    </row>
    <row r="497">
      <c r="A497" s="2" t="s">
        <v>638</v>
      </c>
      <c r="B497" s="2" t="s">
        <v>639</v>
      </c>
      <c r="C497" s="2" t="s">
        <v>17</v>
      </c>
    </row>
    <row r="498">
      <c r="A498" s="2" t="s">
        <v>640</v>
      </c>
      <c r="B498" s="2" t="s">
        <v>641</v>
      </c>
      <c r="C498" s="2" t="s">
        <v>17</v>
      </c>
    </row>
    <row r="499">
      <c r="A499" s="2" t="s">
        <v>642</v>
      </c>
      <c r="B499" s="2" t="s">
        <v>385</v>
      </c>
      <c r="C499" s="2" t="s">
        <v>17</v>
      </c>
    </row>
    <row r="500">
      <c r="A500" s="2" t="s">
        <v>643</v>
      </c>
      <c r="B500" s="2" t="s">
        <v>7</v>
      </c>
      <c r="C500" s="2" t="s">
        <v>17</v>
      </c>
    </row>
    <row r="501">
      <c r="A501" s="2" t="s">
        <v>644</v>
      </c>
      <c r="B501" s="2" t="s">
        <v>247</v>
      </c>
      <c r="C501" s="2" t="s">
        <v>17</v>
      </c>
    </row>
    <row r="502">
      <c r="A502" s="2" t="s">
        <v>645</v>
      </c>
      <c r="B502" s="2" t="s">
        <v>183</v>
      </c>
      <c r="C502" s="2" t="s">
        <v>17</v>
      </c>
    </row>
    <row r="503">
      <c r="A503" s="2" t="s">
        <v>646</v>
      </c>
      <c r="B503" s="2" t="s">
        <v>7</v>
      </c>
      <c r="C503" s="2" t="s">
        <v>17</v>
      </c>
    </row>
    <row r="504">
      <c r="A504" s="2" t="s">
        <v>647</v>
      </c>
      <c r="B504" s="2" t="s">
        <v>7</v>
      </c>
      <c r="C504" s="2" t="s">
        <v>17</v>
      </c>
    </row>
    <row r="505">
      <c r="A505" s="2" t="s">
        <v>648</v>
      </c>
      <c r="B505" s="2" t="s">
        <v>7</v>
      </c>
      <c r="C505" s="2" t="s">
        <v>17</v>
      </c>
    </row>
    <row r="506">
      <c r="A506" s="2" t="s">
        <v>649</v>
      </c>
      <c r="B506" s="2" t="s">
        <v>33</v>
      </c>
      <c r="C506" s="2" t="s">
        <v>11</v>
      </c>
    </row>
    <row r="507">
      <c r="A507" s="2" t="s">
        <v>650</v>
      </c>
      <c r="B507" s="2" t="s">
        <v>7</v>
      </c>
      <c r="C507" s="2" t="s">
        <v>651</v>
      </c>
    </row>
    <row r="508">
      <c r="A508" s="2" t="s">
        <v>652</v>
      </c>
      <c r="B508" s="2" t="s">
        <v>114</v>
      </c>
      <c r="C508" s="2" t="s">
        <v>17</v>
      </c>
    </row>
    <row r="509">
      <c r="A509" s="2" t="s">
        <v>653</v>
      </c>
      <c r="B509" s="2" t="s">
        <v>654</v>
      </c>
      <c r="C509" s="2" t="s">
        <v>655</v>
      </c>
    </row>
    <row r="510">
      <c r="A510" s="2" t="s">
        <v>656</v>
      </c>
      <c r="B510" s="2" t="s">
        <v>183</v>
      </c>
      <c r="C510" s="2" t="s">
        <v>14</v>
      </c>
    </row>
    <row r="511">
      <c r="A511" s="2" t="s">
        <v>657</v>
      </c>
      <c r="B511" s="2" t="s">
        <v>10</v>
      </c>
      <c r="C511" s="2" t="s">
        <v>20</v>
      </c>
    </row>
    <row r="512">
      <c r="A512" s="2" t="s">
        <v>658</v>
      </c>
      <c r="B512" s="2" t="s">
        <v>7</v>
      </c>
      <c r="C512" s="2" t="s">
        <v>63</v>
      </c>
    </row>
    <row r="513">
      <c r="A513" s="2" t="s">
        <v>659</v>
      </c>
      <c r="B513" s="2" t="s">
        <v>7</v>
      </c>
      <c r="C513" s="2" t="s">
        <v>17</v>
      </c>
    </row>
    <row r="514">
      <c r="A514" s="2" t="s">
        <v>660</v>
      </c>
      <c r="B514" s="2" t="s">
        <v>7</v>
      </c>
      <c r="C514" s="2" t="s">
        <v>661</v>
      </c>
    </row>
    <row r="515">
      <c r="A515" s="2" t="s">
        <v>662</v>
      </c>
      <c r="B515" s="2" t="s">
        <v>443</v>
      </c>
      <c r="C515" s="2" t="s">
        <v>17</v>
      </c>
    </row>
    <row r="516">
      <c r="A516" s="2" t="s">
        <v>663</v>
      </c>
      <c r="B516" s="2" t="s">
        <v>7</v>
      </c>
      <c r="C516" s="2" t="s">
        <v>526</v>
      </c>
    </row>
    <row r="517">
      <c r="A517" s="2" t="s">
        <v>664</v>
      </c>
      <c r="B517" s="2" t="s">
        <v>7</v>
      </c>
      <c r="C517" s="2" t="s">
        <v>665</v>
      </c>
    </row>
    <row r="518">
      <c r="A518" s="2" t="s">
        <v>666</v>
      </c>
      <c r="B518" s="2" t="s">
        <v>92</v>
      </c>
      <c r="C518" s="2" t="s">
        <v>17</v>
      </c>
    </row>
    <row r="519">
      <c r="A519" s="2" t="s">
        <v>667</v>
      </c>
      <c r="B519" s="2" t="s">
        <v>7</v>
      </c>
      <c r="C519" s="2" t="s">
        <v>17</v>
      </c>
    </row>
    <row r="520">
      <c r="A520" s="2" t="s">
        <v>668</v>
      </c>
      <c r="B520" s="2" t="s">
        <v>139</v>
      </c>
      <c r="C520" s="2" t="s">
        <v>17</v>
      </c>
    </row>
    <row r="521">
      <c r="A521" s="2" t="s">
        <v>669</v>
      </c>
      <c r="B521" s="2" t="s">
        <v>7</v>
      </c>
      <c r="C521" s="2" t="s">
        <v>17</v>
      </c>
    </row>
    <row r="522">
      <c r="A522" s="2" t="s">
        <v>670</v>
      </c>
      <c r="B522" s="2" t="s">
        <v>7</v>
      </c>
      <c r="C522" s="2" t="s">
        <v>17</v>
      </c>
    </row>
    <row r="523">
      <c r="A523" s="2" t="s">
        <v>671</v>
      </c>
      <c r="B523" s="2" t="s">
        <v>7</v>
      </c>
      <c r="C523" s="2" t="s">
        <v>17</v>
      </c>
    </row>
    <row r="524">
      <c r="A524" s="2" t="s">
        <v>672</v>
      </c>
      <c r="B524" s="2" t="s">
        <v>7</v>
      </c>
      <c r="C524" s="2" t="s">
        <v>17</v>
      </c>
    </row>
    <row r="525">
      <c r="A525" s="2" t="s">
        <v>673</v>
      </c>
      <c r="B525" s="2" t="s">
        <v>7</v>
      </c>
      <c r="C525" s="2" t="s">
        <v>17</v>
      </c>
    </row>
    <row r="526">
      <c r="A526" s="2" t="s">
        <v>674</v>
      </c>
      <c r="B526" s="2" t="s">
        <v>7</v>
      </c>
      <c r="C526" s="2" t="s">
        <v>625</v>
      </c>
    </row>
    <row r="527">
      <c r="A527" s="2" t="s">
        <v>675</v>
      </c>
      <c r="B527" s="2" t="s">
        <v>403</v>
      </c>
      <c r="C527" s="2" t="s">
        <v>17</v>
      </c>
    </row>
    <row r="528">
      <c r="A528" s="2" t="s">
        <v>676</v>
      </c>
      <c r="B528" s="2" t="s">
        <v>7</v>
      </c>
      <c r="C528" s="2" t="s">
        <v>17</v>
      </c>
    </row>
    <row r="529">
      <c r="A529" s="2" t="s">
        <v>677</v>
      </c>
      <c r="B529" s="2" t="s">
        <v>7</v>
      </c>
      <c r="C529" s="2" t="s">
        <v>17</v>
      </c>
    </row>
    <row r="530">
      <c r="A530" s="2" t="s">
        <v>678</v>
      </c>
      <c r="B530" s="2" t="s">
        <v>117</v>
      </c>
      <c r="C530" s="2" t="s">
        <v>17</v>
      </c>
    </row>
    <row r="531">
      <c r="A531" s="2" t="s">
        <v>679</v>
      </c>
      <c r="B531" s="2" t="s">
        <v>7</v>
      </c>
      <c r="C531" s="2" t="s">
        <v>17</v>
      </c>
    </row>
    <row r="532">
      <c r="A532" s="2" t="s">
        <v>680</v>
      </c>
      <c r="B532" s="2" t="s">
        <v>7</v>
      </c>
      <c r="C532" s="2" t="s">
        <v>17</v>
      </c>
    </row>
    <row r="533">
      <c r="A533" s="2" t="s">
        <v>681</v>
      </c>
      <c r="B533" s="2" t="s">
        <v>7</v>
      </c>
      <c r="C533" s="2" t="s">
        <v>17</v>
      </c>
    </row>
    <row r="534">
      <c r="A534" s="2" t="s">
        <v>682</v>
      </c>
      <c r="B534" s="2" t="s">
        <v>403</v>
      </c>
      <c r="C534" s="2" t="s">
        <v>17</v>
      </c>
    </row>
    <row r="535">
      <c r="A535" s="2" t="s">
        <v>683</v>
      </c>
      <c r="B535" s="2" t="s">
        <v>7</v>
      </c>
      <c r="C535" s="2" t="s">
        <v>34</v>
      </c>
    </row>
    <row r="536">
      <c r="A536" s="2" t="s">
        <v>684</v>
      </c>
      <c r="B536" s="2" t="s">
        <v>7</v>
      </c>
      <c r="C536" s="2" t="s">
        <v>17</v>
      </c>
    </row>
    <row r="537">
      <c r="A537" s="2" t="s">
        <v>685</v>
      </c>
      <c r="B537" s="2" t="s">
        <v>7</v>
      </c>
      <c r="C537" s="2" t="s">
        <v>17</v>
      </c>
    </row>
    <row r="538">
      <c r="A538" s="2" t="s">
        <v>686</v>
      </c>
      <c r="B538" s="2" t="s">
        <v>7</v>
      </c>
      <c r="C538" s="2" t="s">
        <v>17</v>
      </c>
    </row>
    <row r="539">
      <c r="A539" s="2" t="s">
        <v>687</v>
      </c>
      <c r="B539" s="2" t="s">
        <v>688</v>
      </c>
      <c r="C539" s="2" t="s">
        <v>17</v>
      </c>
    </row>
    <row r="540">
      <c r="A540" s="2" t="s">
        <v>689</v>
      </c>
      <c r="B540" s="2" t="s">
        <v>7</v>
      </c>
      <c r="C540" s="2" t="s">
        <v>17</v>
      </c>
    </row>
    <row r="541">
      <c r="A541" s="2" t="s">
        <v>690</v>
      </c>
      <c r="B541" s="2" t="s">
        <v>136</v>
      </c>
      <c r="C541" s="2" t="s">
        <v>17</v>
      </c>
    </row>
    <row r="542">
      <c r="A542" s="2" t="s">
        <v>691</v>
      </c>
      <c r="B542" s="2" t="s">
        <v>7</v>
      </c>
      <c r="C542" s="2" t="s">
        <v>17</v>
      </c>
    </row>
    <row r="543">
      <c r="A543" s="2" t="s">
        <v>692</v>
      </c>
      <c r="B543" s="2" t="s">
        <v>7</v>
      </c>
      <c r="C543" s="2" t="s">
        <v>17</v>
      </c>
    </row>
    <row r="544">
      <c r="A544" s="2" t="s">
        <v>693</v>
      </c>
      <c r="B544" s="2" t="s">
        <v>7</v>
      </c>
      <c r="C544" s="2" t="s">
        <v>17</v>
      </c>
    </row>
    <row r="545">
      <c r="A545" s="2" t="s">
        <v>694</v>
      </c>
      <c r="B545" s="2" t="s">
        <v>695</v>
      </c>
      <c r="C545" s="2" t="s">
        <v>20</v>
      </c>
    </row>
    <row r="546">
      <c r="A546" s="2" t="s">
        <v>696</v>
      </c>
      <c r="B546" s="2" t="s">
        <v>7</v>
      </c>
      <c r="C546" s="2" t="s">
        <v>17</v>
      </c>
    </row>
    <row r="547">
      <c r="A547" s="2" t="s">
        <v>697</v>
      </c>
      <c r="B547" s="2" t="s">
        <v>7</v>
      </c>
      <c r="C547" s="2" t="s">
        <v>17</v>
      </c>
    </row>
    <row r="548">
      <c r="A548" s="2" t="s">
        <v>698</v>
      </c>
      <c r="B548" s="2" t="s">
        <v>7</v>
      </c>
      <c r="C548" s="2" t="s">
        <v>17</v>
      </c>
    </row>
    <row r="549">
      <c r="A549" s="2" t="s">
        <v>699</v>
      </c>
      <c r="B549" s="2" t="s">
        <v>7</v>
      </c>
      <c r="C549" s="2" t="s">
        <v>17</v>
      </c>
    </row>
    <row r="550">
      <c r="A550" s="2" t="s">
        <v>700</v>
      </c>
      <c r="B550" s="2" t="s">
        <v>7</v>
      </c>
      <c r="C550" s="2" t="s">
        <v>17</v>
      </c>
    </row>
    <row r="551">
      <c r="A551" s="2" t="s">
        <v>701</v>
      </c>
      <c r="B551" s="2" t="s">
        <v>33</v>
      </c>
      <c r="C551" s="2" t="s">
        <v>17</v>
      </c>
    </row>
    <row r="552">
      <c r="A552" s="2" t="s">
        <v>702</v>
      </c>
      <c r="B552" s="2" t="s">
        <v>7</v>
      </c>
      <c r="C552" s="2" t="s">
        <v>17</v>
      </c>
    </row>
    <row r="553">
      <c r="A553" s="2" t="s">
        <v>703</v>
      </c>
      <c r="B553" s="2" t="s">
        <v>33</v>
      </c>
      <c r="C553" s="2" t="s">
        <v>20</v>
      </c>
    </row>
    <row r="554">
      <c r="A554" s="2" t="s">
        <v>704</v>
      </c>
      <c r="B554" s="2" t="s">
        <v>705</v>
      </c>
      <c r="C554" s="2" t="s">
        <v>17</v>
      </c>
    </row>
    <row r="555">
      <c r="A555" s="2" t="s">
        <v>706</v>
      </c>
      <c r="B555" s="2" t="s">
        <v>447</v>
      </c>
      <c r="C555" s="2" t="s">
        <v>707</v>
      </c>
    </row>
    <row r="556">
      <c r="A556" s="2" t="s">
        <v>708</v>
      </c>
      <c r="B556" s="2" t="s">
        <v>7</v>
      </c>
      <c r="C556" s="2" t="s">
        <v>17</v>
      </c>
    </row>
    <row r="557">
      <c r="A557" s="2" t="s">
        <v>709</v>
      </c>
      <c r="B557" s="2" t="s">
        <v>7</v>
      </c>
      <c r="C557" s="2" t="s">
        <v>17</v>
      </c>
    </row>
    <row r="558">
      <c r="A558" s="2" t="s">
        <v>710</v>
      </c>
      <c r="B558" s="2" t="s">
        <v>7</v>
      </c>
      <c r="C558" s="2" t="s">
        <v>17</v>
      </c>
    </row>
    <row r="559">
      <c r="A559" s="2" t="s">
        <v>711</v>
      </c>
      <c r="B559" s="2" t="s">
        <v>403</v>
      </c>
      <c r="C559" s="2" t="s">
        <v>17</v>
      </c>
    </row>
    <row r="560">
      <c r="A560" s="2" t="s">
        <v>712</v>
      </c>
      <c r="B560" s="2" t="s">
        <v>641</v>
      </c>
      <c r="C560" s="2" t="s">
        <v>11</v>
      </c>
    </row>
    <row r="561">
      <c r="A561" s="2" t="s">
        <v>713</v>
      </c>
      <c r="B561" s="2" t="s">
        <v>33</v>
      </c>
      <c r="C561" s="2" t="s">
        <v>11</v>
      </c>
    </row>
    <row r="562">
      <c r="A562" s="2" t="s">
        <v>714</v>
      </c>
      <c r="B562" s="2" t="s">
        <v>443</v>
      </c>
      <c r="C562" s="2" t="s">
        <v>17</v>
      </c>
    </row>
    <row r="563">
      <c r="A563" s="2" t="s">
        <v>715</v>
      </c>
      <c r="B563" s="2" t="s">
        <v>183</v>
      </c>
      <c r="C563" s="2" t="s">
        <v>17</v>
      </c>
    </row>
    <row r="564">
      <c r="A564" s="2" t="s">
        <v>716</v>
      </c>
      <c r="B564" s="2" t="s">
        <v>33</v>
      </c>
      <c r="C564" s="2" t="s">
        <v>17</v>
      </c>
    </row>
    <row r="565">
      <c r="A565" s="2" t="s">
        <v>717</v>
      </c>
      <c r="B565" s="2" t="s">
        <v>7</v>
      </c>
      <c r="C565" s="2" t="s">
        <v>17</v>
      </c>
    </row>
    <row r="566">
      <c r="A566" s="2" t="s">
        <v>718</v>
      </c>
      <c r="B566" s="2" t="s">
        <v>7</v>
      </c>
      <c r="C566" s="2" t="s">
        <v>17</v>
      </c>
    </row>
    <row r="567">
      <c r="A567" s="2" t="s">
        <v>719</v>
      </c>
      <c r="B567" s="2" t="s">
        <v>33</v>
      </c>
      <c r="C567" s="2" t="s">
        <v>17</v>
      </c>
    </row>
    <row r="568">
      <c r="A568" s="2" t="s">
        <v>720</v>
      </c>
      <c r="B568" s="2" t="s">
        <v>7</v>
      </c>
      <c r="C568" s="2" t="s">
        <v>17</v>
      </c>
    </row>
    <row r="569">
      <c r="A569" s="2" t="s">
        <v>721</v>
      </c>
      <c r="B569" s="2" t="s">
        <v>7</v>
      </c>
      <c r="C569" s="2" t="s">
        <v>17</v>
      </c>
    </row>
    <row r="570">
      <c r="A570" s="2" t="s">
        <v>722</v>
      </c>
      <c r="B570" s="2" t="s">
        <v>7</v>
      </c>
      <c r="C570" s="2" t="s">
        <v>17</v>
      </c>
    </row>
    <row r="571">
      <c r="A571" s="2" t="s">
        <v>723</v>
      </c>
      <c r="B571" s="2" t="s">
        <v>7</v>
      </c>
      <c r="C571" s="2" t="s">
        <v>17</v>
      </c>
    </row>
    <row r="572">
      <c r="A572" s="2" t="s">
        <v>724</v>
      </c>
      <c r="B572" s="2" t="s">
        <v>7</v>
      </c>
      <c r="C572" s="2" t="s">
        <v>17</v>
      </c>
    </row>
    <row r="573">
      <c r="A573" s="2" t="s">
        <v>725</v>
      </c>
      <c r="B573" s="2" t="s">
        <v>7</v>
      </c>
      <c r="C573" s="2" t="s">
        <v>17</v>
      </c>
    </row>
    <row r="574">
      <c r="A574" s="2" t="s">
        <v>726</v>
      </c>
      <c r="B574" s="2" t="s">
        <v>7</v>
      </c>
      <c r="C574" s="2" t="s">
        <v>17</v>
      </c>
    </row>
    <row r="575">
      <c r="A575" s="2" t="s">
        <v>727</v>
      </c>
      <c r="B575" s="2" t="s">
        <v>728</v>
      </c>
      <c r="C575" s="2" t="s">
        <v>17</v>
      </c>
    </row>
    <row r="576">
      <c r="A576" s="2" t="s">
        <v>729</v>
      </c>
      <c r="B576" s="2" t="s">
        <v>7</v>
      </c>
      <c r="C576" s="2" t="s">
        <v>17</v>
      </c>
    </row>
    <row r="577">
      <c r="A577" s="2" t="s">
        <v>730</v>
      </c>
      <c r="B577" s="2" t="s">
        <v>7</v>
      </c>
      <c r="C577" s="2" t="s">
        <v>11</v>
      </c>
    </row>
    <row r="578">
      <c r="A578" s="2" t="s">
        <v>731</v>
      </c>
      <c r="B578" s="2" t="s">
        <v>7</v>
      </c>
      <c r="C578" s="2" t="s">
        <v>17</v>
      </c>
    </row>
    <row r="579">
      <c r="A579" s="2" t="s">
        <v>732</v>
      </c>
      <c r="B579" s="2" t="s">
        <v>7</v>
      </c>
      <c r="C579" s="2" t="s">
        <v>17</v>
      </c>
    </row>
    <row r="580">
      <c r="A580" s="2" t="s">
        <v>733</v>
      </c>
      <c r="B580" s="2" t="s">
        <v>403</v>
      </c>
      <c r="C580" s="2" t="s">
        <v>17</v>
      </c>
    </row>
    <row r="581">
      <c r="A581" s="2" t="s">
        <v>734</v>
      </c>
      <c r="B581" s="2" t="s">
        <v>403</v>
      </c>
      <c r="C581" s="2" t="s">
        <v>17</v>
      </c>
    </row>
    <row r="582">
      <c r="A582" s="2" t="s">
        <v>735</v>
      </c>
      <c r="B582" s="2" t="s">
        <v>7</v>
      </c>
      <c r="C582" s="2" t="s">
        <v>736</v>
      </c>
    </row>
    <row r="583">
      <c r="A583" s="2" t="s">
        <v>737</v>
      </c>
      <c r="B583" s="2" t="s">
        <v>264</v>
      </c>
      <c r="C583" s="2" t="s">
        <v>17</v>
      </c>
    </row>
    <row r="584">
      <c r="A584" s="2" t="s">
        <v>738</v>
      </c>
      <c r="B584" s="2" t="s">
        <v>7</v>
      </c>
      <c r="C584" s="2" t="s">
        <v>69</v>
      </c>
    </row>
    <row r="585">
      <c r="A585" s="2" t="s">
        <v>739</v>
      </c>
      <c r="B585" s="2" t="s">
        <v>7</v>
      </c>
      <c r="C585" s="2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5"/>
    <col customWidth="1" min="2" max="2" width="25.63"/>
    <col customWidth="1" min="3" max="3" width="25.5"/>
    <col customWidth="1" min="4" max="5" width="12.63"/>
    <col customWidth="1" min="6" max="6" width="21.63"/>
    <col customWidth="1" min="9" max="9" width="2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9"/>
      <c r="I1" s="10" t="s">
        <v>1</v>
      </c>
      <c r="J1" s="10" t="s">
        <v>740</v>
      </c>
      <c r="K1" s="9"/>
    </row>
    <row r="2" ht="15.75" customHeight="1">
      <c r="A2" s="2" t="s">
        <v>6</v>
      </c>
      <c r="B2" s="2" t="s">
        <v>7</v>
      </c>
      <c r="C2" s="3">
        <v>43682.0</v>
      </c>
      <c r="D2" s="2">
        <v>58.0</v>
      </c>
      <c r="E2" s="2">
        <v>2.5</v>
      </c>
      <c r="F2" s="2" t="s">
        <v>8</v>
      </c>
      <c r="H2" s="11"/>
      <c r="I2" s="12" t="s">
        <v>27</v>
      </c>
      <c r="J2" s="13">
        <v>3.7</v>
      </c>
      <c r="K2" s="11"/>
      <c r="L2" s="14"/>
      <c r="M2" s="14"/>
    </row>
    <row r="3" ht="15.75" customHeight="1">
      <c r="A3" s="2" t="s">
        <v>9</v>
      </c>
      <c r="B3" s="2" t="s">
        <v>10</v>
      </c>
      <c r="C3" s="3">
        <v>44064.0</v>
      </c>
      <c r="D3" s="2">
        <v>81.0</v>
      </c>
      <c r="E3" s="2">
        <v>2.6</v>
      </c>
      <c r="F3" s="2" t="s">
        <v>11</v>
      </c>
      <c r="H3" s="15"/>
      <c r="I3" s="12" t="s">
        <v>29</v>
      </c>
      <c r="J3" s="13">
        <v>3.9</v>
      </c>
      <c r="K3" s="15"/>
      <c r="L3" s="14"/>
      <c r="M3" s="16"/>
    </row>
    <row r="4" ht="15.75" customHeight="1">
      <c r="A4" s="2" t="s">
        <v>12</v>
      </c>
      <c r="B4" s="2" t="s">
        <v>13</v>
      </c>
      <c r="C4" s="3">
        <v>43825.0</v>
      </c>
      <c r="D4" s="2">
        <v>79.0</v>
      </c>
      <c r="E4" s="2">
        <v>2.6</v>
      </c>
      <c r="F4" s="2" t="s">
        <v>14</v>
      </c>
      <c r="H4" s="6"/>
      <c r="I4" s="12" t="s">
        <v>44</v>
      </c>
      <c r="J4" s="13">
        <v>4.3</v>
      </c>
      <c r="L4" s="14"/>
    </row>
    <row r="5" ht="15.75" customHeight="1">
      <c r="A5" s="2" t="s">
        <v>15</v>
      </c>
      <c r="B5" s="2" t="s">
        <v>16</v>
      </c>
      <c r="C5" s="3">
        <v>43119.0</v>
      </c>
      <c r="D5" s="2">
        <v>94.0</v>
      </c>
      <c r="E5" s="2">
        <v>3.2</v>
      </c>
      <c r="F5" s="2" t="s">
        <v>17</v>
      </c>
      <c r="H5" s="6"/>
      <c r="I5" s="12" t="s">
        <v>46</v>
      </c>
      <c r="J5" s="13">
        <v>4.3</v>
      </c>
      <c r="L5" s="14"/>
    </row>
    <row r="6" ht="15.75" customHeight="1">
      <c r="A6" s="2" t="s">
        <v>18</v>
      </c>
      <c r="B6" s="2" t="s">
        <v>19</v>
      </c>
      <c r="C6" s="3">
        <v>44134.0</v>
      </c>
      <c r="D6" s="2">
        <v>90.0</v>
      </c>
      <c r="E6" s="2">
        <v>3.4</v>
      </c>
      <c r="F6" s="2" t="s">
        <v>20</v>
      </c>
      <c r="H6" s="6"/>
      <c r="I6" s="12" t="s">
        <v>54</v>
      </c>
      <c r="J6" s="13">
        <v>4.4</v>
      </c>
      <c r="L6" s="14"/>
    </row>
    <row r="7" ht="15.75" customHeight="1">
      <c r="A7" s="2" t="s">
        <v>21</v>
      </c>
      <c r="B7" s="2" t="s">
        <v>22</v>
      </c>
      <c r="C7" s="3">
        <v>43770.0</v>
      </c>
      <c r="D7" s="2">
        <v>147.0</v>
      </c>
      <c r="E7" s="2">
        <v>3.5</v>
      </c>
      <c r="F7" s="2" t="s">
        <v>20</v>
      </c>
      <c r="H7" s="6"/>
      <c r="I7" s="12" t="s">
        <v>13</v>
      </c>
      <c r="J7" s="13">
        <v>4.533333333333334</v>
      </c>
      <c r="L7" s="14"/>
    </row>
    <row r="8" ht="15.75" customHeight="1">
      <c r="A8" s="2" t="s">
        <v>23</v>
      </c>
      <c r="B8" s="2" t="s">
        <v>24</v>
      </c>
      <c r="C8" s="3">
        <v>44169.0</v>
      </c>
      <c r="D8" s="2">
        <v>112.0</v>
      </c>
      <c r="E8" s="2">
        <v>3.7</v>
      </c>
      <c r="F8" s="2" t="s">
        <v>25</v>
      </c>
      <c r="H8" s="6"/>
      <c r="I8" s="12" t="s">
        <v>67</v>
      </c>
      <c r="J8" s="13">
        <v>4.6</v>
      </c>
      <c r="L8" s="14"/>
    </row>
    <row r="9" ht="15.75" customHeight="1">
      <c r="A9" s="2" t="s">
        <v>26</v>
      </c>
      <c r="B9" s="2" t="s">
        <v>27</v>
      </c>
      <c r="C9" s="3">
        <v>43987.0</v>
      </c>
      <c r="D9" s="2">
        <v>149.0</v>
      </c>
      <c r="E9" s="2">
        <v>3.7</v>
      </c>
      <c r="F9" s="2" t="s">
        <v>17</v>
      </c>
      <c r="H9" s="6"/>
      <c r="I9" s="12" t="s">
        <v>19</v>
      </c>
      <c r="J9" s="13">
        <v>4.65</v>
      </c>
      <c r="L9" s="14"/>
    </row>
    <row r="10" ht="15.75" customHeight="1">
      <c r="A10" s="2" t="s">
        <v>28</v>
      </c>
      <c r="B10" s="2" t="s">
        <v>29</v>
      </c>
      <c r="C10" s="3">
        <v>43182.0</v>
      </c>
      <c r="D10" s="2">
        <v>73.0</v>
      </c>
      <c r="E10" s="2">
        <v>3.9</v>
      </c>
      <c r="F10" s="2" t="s">
        <v>17</v>
      </c>
      <c r="H10" s="6"/>
      <c r="I10" s="12" t="s">
        <v>16</v>
      </c>
      <c r="J10" s="13">
        <v>4.7</v>
      </c>
      <c r="L10" s="14"/>
    </row>
    <row r="11" ht="15.75" customHeight="1">
      <c r="A11" s="2" t="s">
        <v>30</v>
      </c>
      <c r="B11" s="2" t="s">
        <v>24</v>
      </c>
      <c r="C11" s="3">
        <v>44334.0</v>
      </c>
      <c r="D11" s="2">
        <v>139.0</v>
      </c>
      <c r="E11" s="2">
        <v>4.1</v>
      </c>
      <c r="F11" s="2" t="s">
        <v>20</v>
      </c>
      <c r="H11" s="6"/>
      <c r="I11" s="12" t="s">
        <v>78</v>
      </c>
      <c r="J11" s="13">
        <v>4.7</v>
      </c>
      <c r="L11" s="14"/>
    </row>
    <row r="12" ht="15.75" customHeight="1">
      <c r="A12" s="2" t="s">
        <v>31</v>
      </c>
      <c r="B12" s="2" t="s">
        <v>7</v>
      </c>
      <c r="C12" s="3">
        <v>44308.0</v>
      </c>
      <c r="D12" s="2">
        <v>58.0</v>
      </c>
      <c r="E12" s="2">
        <v>4.1</v>
      </c>
      <c r="F12" s="2" t="s">
        <v>17</v>
      </c>
      <c r="H12" s="6"/>
      <c r="I12" s="12" t="s">
        <v>85</v>
      </c>
      <c r="J12" s="13">
        <v>4.8</v>
      </c>
      <c r="L12" s="14"/>
    </row>
    <row r="13" ht="15.75" customHeight="1">
      <c r="A13" s="2" t="s">
        <v>32</v>
      </c>
      <c r="B13" s="2" t="s">
        <v>33</v>
      </c>
      <c r="C13" s="3">
        <v>44162.0</v>
      </c>
      <c r="D13" s="2">
        <v>112.0</v>
      </c>
      <c r="E13" s="2">
        <v>4.1</v>
      </c>
      <c r="F13" s="2" t="s">
        <v>34</v>
      </c>
      <c r="H13" s="6"/>
      <c r="I13" s="12" t="s">
        <v>95</v>
      </c>
      <c r="J13" s="13">
        <v>4.9</v>
      </c>
      <c r="L13" s="14"/>
    </row>
    <row r="14" ht="15.75" customHeight="1">
      <c r="A14" s="2" t="s">
        <v>35</v>
      </c>
      <c r="B14" s="2" t="s">
        <v>36</v>
      </c>
      <c r="C14" s="3">
        <v>44092.0</v>
      </c>
      <c r="D14" s="2">
        <v>97.0</v>
      </c>
      <c r="E14" s="2">
        <v>4.1</v>
      </c>
      <c r="F14" s="2" t="s">
        <v>37</v>
      </c>
      <c r="H14" s="6"/>
      <c r="I14" s="12" t="s">
        <v>110</v>
      </c>
      <c r="J14" s="13">
        <v>5.1</v>
      </c>
      <c r="L14" s="14"/>
    </row>
    <row r="15" ht="15.75" customHeight="1">
      <c r="A15" s="2" t="s">
        <v>38</v>
      </c>
      <c r="B15" s="2" t="s">
        <v>39</v>
      </c>
      <c r="C15" s="3">
        <v>44105.0</v>
      </c>
      <c r="D15" s="2">
        <v>101.0</v>
      </c>
      <c r="E15" s="2">
        <v>4.2</v>
      </c>
      <c r="F15" s="2" t="s">
        <v>40</v>
      </c>
      <c r="H15" s="6"/>
      <c r="I15" s="12" t="s">
        <v>120</v>
      </c>
      <c r="J15" s="13">
        <v>5.2</v>
      </c>
      <c r="L15" s="14"/>
    </row>
    <row r="16" ht="15.75" customHeight="1">
      <c r="A16" s="2" t="s">
        <v>41</v>
      </c>
      <c r="B16" s="2" t="s">
        <v>10</v>
      </c>
      <c r="C16" s="3">
        <v>42696.0</v>
      </c>
      <c r="D16" s="2">
        <v>90.0</v>
      </c>
      <c r="E16" s="2">
        <v>4.2</v>
      </c>
      <c r="F16" s="2" t="s">
        <v>17</v>
      </c>
      <c r="H16" s="6"/>
      <c r="I16" s="12" t="s">
        <v>131</v>
      </c>
      <c r="J16" s="13">
        <v>5.2</v>
      </c>
      <c r="L16" s="14"/>
    </row>
    <row r="17" ht="15.75" customHeight="1">
      <c r="A17" s="2" t="s">
        <v>42</v>
      </c>
      <c r="B17" s="2" t="s">
        <v>7</v>
      </c>
      <c r="C17" s="3">
        <v>43818.0</v>
      </c>
      <c r="D17" s="2">
        <v>25.0</v>
      </c>
      <c r="E17" s="2">
        <v>4.3</v>
      </c>
      <c r="F17" s="2" t="s">
        <v>11</v>
      </c>
      <c r="H17" s="6"/>
      <c r="I17" s="12" t="s">
        <v>65</v>
      </c>
      <c r="J17" s="13">
        <v>5.255555555555556</v>
      </c>
      <c r="L17" s="14"/>
    </row>
    <row r="18" ht="15.75" customHeight="1">
      <c r="A18" s="2" t="s">
        <v>43</v>
      </c>
      <c r="B18" s="2" t="s">
        <v>44</v>
      </c>
      <c r="C18" s="3">
        <v>43831.0</v>
      </c>
      <c r="D18" s="2">
        <v>144.0</v>
      </c>
      <c r="E18" s="2">
        <v>4.3</v>
      </c>
      <c r="F18" s="2" t="s">
        <v>20</v>
      </c>
      <c r="H18" s="6"/>
      <c r="I18" s="12" t="s">
        <v>81</v>
      </c>
      <c r="J18" s="13">
        <v>5.35</v>
      </c>
      <c r="L18" s="14"/>
    </row>
    <row r="19" ht="15.75" customHeight="1">
      <c r="A19" s="2" t="s">
        <v>45</v>
      </c>
      <c r="B19" s="2" t="s">
        <v>46</v>
      </c>
      <c r="C19" s="3">
        <v>43882.0</v>
      </c>
      <c r="D19" s="2">
        <v>115.0</v>
      </c>
      <c r="E19" s="2">
        <v>4.3</v>
      </c>
      <c r="F19" s="2" t="s">
        <v>17</v>
      </c>
      <c r="H19" s="6"/>
      <c r="I19" s="12" t="s">
        <v>153</v>
      </c>
      <c r="J19" s="13">
        <v>5.4</v>
      </c>
      <c r="L19" s="14"/>
    </row>
    <row r="20" ht="15.75" customHeight="1">
      <c r="A20" s="2" t="s">
        <v>47</v>
      </c>
      <c r="B20" s="2" t="s">
        <v>24</v>
      </c>
      <c r="C20" s="3">
        <v>44197.0</v>
      </c>
      <c r="D20" s="2">
        <v>102.0</v>
      </c>
      <c r="E20" s="2">
        <v>4.3</v>
      </c>
      <c r="F20" s="2" t="s">
        <v>34</v>
      </c>
      <c r="H20" s="6"/>
      <c r="I20" s="12" t="s">
        <v>158</v>
      </c>
      <c r="J20" s="13">
        <v>5.4</v>
      </c>
      <c r="L20" s="14"/>
    </row>
    <row r="21" ht="15.75" customHeight="1">
      <c r="A21" s="2" t="s">
        <v>48</v>
      </c>
      <c r="B21" s="2" t="s">
        <v>16</v>
      </c>
      <c r="C21" s="3">
        <v>42972.0</v>
      </c>
      <c r="D21" s="2">
        <v>100.0</v>
      </c>
      <c r="E21" s="2">
        <v>4.4</v>
      </c>
      <c r="F21" s="2" t="s">
        <v>17</v>
      </c>
      <c r="H21" s="6"/>
      <c r="I21" s="12" t="s">
        <v>160</v>
      </c>
      <c r="J21" s="13">
        <v>5.4</v>
      </c>
      <c r="L21" s="14"/>
    </row>
    <row r="22" ht="15.75" customHeight="1">
      <c r="A22" s="2" t="s">
        <v>49</v>
      </c>
      <c r="B22" s="2" t="s">
        <v>7</v>
      </c>
      <c r="C22" s="3">
        <v>43721.0</v>
      </c>
      <c r="D22" s="2">
        <v>64.0</v>
      </c>
      <c r="E22" s="2">
        <v>4.4</v>
      </c>
      <c r="F22" s="2" t="s">
        <v>17</v>
      </c>
      <c r="H22" s="6"/>
      <c r="I22" s="12" t="s">
        <v>166</v>
      </c>
      <c r="J22" s="13">
        <v>5.4</v>
      </c>
      <c r="L22" s="14"/>
    </row>
    <row r="23" ht="15.75" customHeight="1">
      <c r="A23" s="2" t="s">
        <v>50</v>
      </c>
      <c r="B23" s="2" t="s">
        <v>10</v>
      </c>
      <c r="C23" s="3">
        <v>43664.0</v>
      </c>
      <c r="D23" s="2">
        <v>97.0</v>
      </c>
      <c r="E23" s="2">
        <v>4.4</v>
      </c>
      <c r="F23" s="2" t="s">
        <v>17</v>
      </c>
      <c r="H23" s="6"/>
      <c r="I23" s="12" t="s">
        <v>169</v>
      </c>
      <c r="J23" s="13">
        <v>5.4</v>
      </c>
      <c r="L23" s="14"/>
    </row>
    <row r="24" ht="15.75" customHeight="1">
      <c r="A24" s="2" t="s">
        <v>51</v>
      </c>
      <c r="B24" s="2" t="s">
        <v>24</v>
      </c>
      <c r="C24" s="3">
        <v>43693.0</v>
      </c>
      <c r="D24" s="2">
        <v>99.0</v>
      </c>
      <c r="E24" s="2">
        <v>4.4</v>
      </c>
      <c r="F24" s="2" t="s">
        <v>17</v>
      </c>
      <c r="H24" s="6"/>
      <c r="I24" s="12" t="s">
        <v>22</v>
      </c>
      <c r="J24" s="13">
        <v>5.414285714285714</v>
      </c>
      <c r="L24" s="14"/>
    </row>
    <row r="25" ht="15.75" customHeight="1">
      <c r="A25" s="2" t="s">
        <v>52</v>
      </c>
      <c r="B25" s="2" t="s">
        <v>10</v>
      </c>
      <c r="C25" s="3">
        <v>44253.0</v>
      </c>
      <c r="D25" s="2">
        <v>120.0</v>
      </c>
      <c r="E25" s="2">
        <v>4.4</v>
      </c>
      <c r="F25" s="2" t="s">
        <v>20</v>
      </c>
      <c r="H25" s="6"/>
      <c r="I25" s="12" t="s">
        <v>39</v>
      </c>
      <c r="J25" s="13">
        <v>5.42</v>
      </c>
      <c r="L25" s="14"/>
    </row>
    <row r="26" ht="15.75" customHeight="1">
      <c r="A26" s="2" t="s">
        <v>53</v>
      </c>
      <c r="B26" s="2" t="s">
        <v>54</v>
      </c>
      <c r="C26" s="3">
        <v>44295.0</v>
      </c>
      <c r="D26" s="2">
        <v>105.0</v>
      </c>
      <c r="E26" s="2">
        <v>4.4</v>
      </c>
      <c r="F26" s="2" t="s">
        <v>17</v>
      </c>
      <c r="H26" s="6"/>
      <c r="I26" s="12" t="s">
        <v>181</v>
      </c>
      <c r="J26" s="13">
        <v>5.5</v>
      </c>
      <c r="L26" s="14"/>
    </row>
    <row r="27" ht="15.75" customHeight="1">
      <c r="A27" s="2" t="s">
        <v>55</v>
      </c>
      <c r="B27" s="2" t="s">
        <v>10</v>
      </c>
      <c r="C27" s="3">
        <v>44028.0</v>
      </c>
      <c r="D27" s="2">
        <v>89.0</v>
      </c>
      <c r="E27" s="2">
        <v>4.5</v>
      </c>
      <c r="F27" s="2" t="s">
        <v>17</v>
      </c>
      <c r="H27" s="6"/>
      <c r="I27" s="12" t="s">
        <v>187</v>
      </c>
      <c r="J27" s="13">
        <v>5.5</v>
      </c>
      <c r="L27" s="14"/>
    </row>
    <row r="28" ht="15.75" customHeight="1">
      <c r="A28" s="2" t="s">
        <v>56</v>
      </c>
      <c r="B28" s="2" t="s">
        <v>36</v>
      </c>
      <c r="C28" s="3">
        <v>44288.0</v>
      </c>
      <c r="D28" s="2">
        <v>97.0</v>
      </c>
      <c r="E28" s="2">
        <v>4.5</v>
      </c>
      <c r="F28" s="2" t="s">
        <v>57</v>
      </c>
      <c r="H28" s="6"/>
      <c r="I28" s="12" t="s">
        <v>193</v>
      </c>
      <c r="J28" s="13">
        <v>5.5</v>
      </c>
      <c r="L28" s="14"/>
    </row>
    <row r="29" ht="15.75" customHeight="1">
      <c r="A29" s="2" t="s">
        <v>58</v>
      </c>
      <c r="B29" s="2" t="s">
        <v>24</v>
      </c>
      <c r="C29" s="3">
        <v>44043.0</v>
      </c>
      <c r="D29" s="2">
        <v>107.0</v>
      </c>
      <c r="E29" s="2">
        <v>4.5</v>
      </c>
      <c r="F29" s="2" t="s">
        <v>17</v>
      </c>
      <c r="H29" s="6"/>
      <c r="I29" s="12" t="s">
        <v>24</v>
      </c>
      <c r="J29" s="13">
        <v>5.506122448979592</v>
      </c>
      <c r="L29" s="14"/>
    </row>
    <row r="30" ht="15.75" customHeight="1">
      <c r="A30" s="2" t="s">
        <v>59</v>
      </c>
      <c r="B30" s="2" t="s">
        <v>24</v>
      </c>
      <c r="C30" s="3">
        <v>44237.0</v>
      </c>
      <c r="D30" s="2">
        <v>99.0</v>
      </c>
      <c r="E30" s="2">
        <v>4.5</v>
      </c>
      <c r="F30" s="2" t="s">
        <v>60</v>
      </c>
      <c r="H30" s="6"/>
      <c r="I30" s="12" t="s">
        <v>195</v>
      </c>
      <c r="J30" s="13">
        <v>5.55</v>
      </c>
      <c r="L30" s="14"/>
    </row>
    <row r="31" ht="15.75" customHeight="1">
      <c r="A31" s="2" t="s">
        <v>61</v>
      </c>
      <c r="B31" s="2" t="s">
        <v>24</v>
      </c>
      <c r="C31" s="3">
        <v>43441.0</v>
      </c>
      <c r="D31" s="2">
        <v>95.0</v>
      </c>
      <c r="E31" s="2">
        <v>4.6</v>
      </c>
      <c r="F31" s="2" t="s">
        <v>14</v>
      </c>
      <c r="H31" s="6"/>
      <c r="I31" s="16" t="s">
        <v>10</v>
      </c>
      <c r="J31" s="16">
        <v>5.563636363636364</v>
      </c>
      <c r="L31" s="14"/>
    </row>
    <row r="32" ht="15.75" customHeight="1">
      <c r="A32" s="2" t="s">
        <v>62</v>
      </c>
      <c r="B32" s="2" t="s">
        <v>7</v>
      </c>
      <c r="C32" s="3">
        <v>43609.0</v>
      </c>
      <c r="D32" s="2">
        <v>37.0</v>
      </c>
      <c r="E32" s="2">
        <v>4.6</v>
      </c>
      <c r="F32" s="2" t="s">
        <v>63</v>
      </c>
      <c r="H32" s="6"/>
      <c r="I32" s="12" t="s">
        <v>97</v>
      </c>
      <c r="J32" s="13">
        <v>5.6</v>
      </c>
      <c r="L32" s="14"/>
    </row>
    <row r="33" ht="15.75" customHeight="1">
      <c r="A33" s="2" t="s">
        <v>64</v>
      </c>
      <c r="B33" s="2" t="s">
        <v>65</v>
      </c>
      <c r="C33" s="3">
        <v>42671.0</v>
      </c>
      <c r="D33" s="2">
        <v>89.0</v>
      </c>
      <c r="E33" s="2">
        <v>4.6</v>
      </c>
      <c r="F33" s="2" t="s">
        <v>17</v>
      </c>
      <c r="H33" s="6"/>
      <c r="I33" s="12" t="s">
        <v>214</v>
      </c>
      <c r="J33" s="13">
        <v>5.6</v>
      </c>
      <c r="L33" s="14"/>
    </row>
    <row r="34" ht="15.75" customHeight="1">
      <c r="A34" s="2" t="s">
        <v>66</v>
      </c>
      <c r="B34" s="2" t="s">
        <v>67</v>
      </c>
      <c r="C34" s="3">
        <v>43518.0</v>
      </c>
      <c r="D34" s="2">
        <v>83.0</v>
      </c>
      <c r="E34" s="2">
        <v>4.6</v>
      </c>
      <c r="F34" s="2" t="s">
        <v>60</v>
      </c>
      <c r="H34" s="6"/>
      <c r="I34" s="12" t="s">
        <v>173</v>
      </c>
      <c r="J34" s="13">
        <v>5.7</v>
      </c>
      <c r="L34" s="14"/>
    </row>
    <row r="35" ht="15.75" customHeight="1">
      <c r="A35" s="2" t="s">
        <v>68</v>
      </c>
      <c r="B35" s="2" t="s">
        <v>24</v>
      </c>
      <c r="C35" s="3">
        <v>43802.0</v>
      </c>
      <c r="D35" s="2">
        <v>46.0</v>
      </c>
      <c r="E35" s="2">
        <v>4.6</v>
      </c>
      <c r="F35" s="2" t="s">
        <v>69</v>
      </c>
      <c r="H35" s="6"/>
      <c r="I35" s="12" t="s">
        <v>217</v>
      </c>
      <c r="J35" s="13">
        <v>5.7</v>
      </c>
      <c r="L35" s="14"/>
    </row>
    <row r="36" ht="15.75" customHeight="1">
      <c r="A36" s="2" t="s">
        <v>70</v>
      </c>
      <c r="B36" s="2" t="s">
        <v>65</v>
      </c>
      <c r="C36" s="3">
        <v>43763.0</v>
      </c>
      <c r="D36" s="2">
        <v>85.0</v>
      </c>
      <c r="E36" s="2">
        <v>4.6</v>
      </c>
      <c r="F36" s="2" t="s">
        <v>17</v>
      </c>
      <c r="H36" s="6"/>
      <c r="I36" s="12" t="s">
        <v>219</v>
      </c>
      <c r="J36" s="13">
        <v>5.7</v>
      </c>
      <c r="L36" s="14"/>
    </row>
    <row r="37" ht="15.75" customHeight="1">
      <c r="A37" s="2" t="s">
        <v>71</v>
      </c>
      <c r="B37" s="2" t="s">
        <v>24</v>
      </c>
      <c r="C37" s="3">
        <v>44027.0</v>
      </c>
      <c r="D37" s="2">
        <v>88.0</v>
      </c>
      <c r="E37" s="2">
        <v>4.6</v>
      </c>
      <c r="F37" s="2" t="s">
        <v>14</v>
      </c>
      <c r="H37" s="6"/>
      <c r="I37" s="12" t="s">
        <v>230</v>
      </c>
      <c r="J37" s="13">
        <v>5.7</v>
      </c>
      <c r="L37" s="14"/>
    </row>
    <row r="38" ht="15.75" customHeight="1">
      <c r="A38" s="2" t="s">
        <v>72</v>
      </c>
      <c r="B38" s="2" t="s">
        <v>7</v>
      </c>
      <c r="C38" s="3">
        <v>44026.0</v>
      </c>
      <c r="D38" s="2">
        <v>86.0</v>
      </c>
      <c r="E38" s="2">
        <v>4.6</v>
      </c>
      <c r="F38" s="2" t="s">
        <v>60</v>
      </c>
      <c r="H38" s="6"/>
      <c r="I38" s="12" t="s">
        <v>134</v>
      </c>
      <c r="J38" s="13">
        <v>5.725</v>
      </c>
      <c r="L38" s="14"/>
    </row>
    <row r="39" ht="15.75" customHeight="1">
      <c r="A39" s="2" t="s">
        <v>73</v>
      </c>
      <c r="B39" s="2" t="s">
        <v>33</v>
      </c>
      <c r="C39" s="3">
        <v>44165.0</v>
      </c>
      <c r="D39" s="2">
        <v>105.0</v>
      </c>
      <c r="E39" s="2">
        <v>4.7</v>
      </c>
      <c r="F39" s="2" t="s">
        <v>74</v>
      </c>
      <c r="H39" s="6"/>
      <c r="I39" s="12" t="s">
        <v>224</v>
      </c>
      <c r="J39" s="13">
        <v>5.75</v>
      </c>
      <c r="L39" s="14"/>
    </row>
    <row r="40" ht="15.75" customHeight="1">
      <c r="A40" s="2" t="s">
        <v>75</v>
      </c>
      <c r="B40" s="2" t="s">
        <v>13</v>
      </c>
      <c r="C40" s="3">
        <v>43483.0</v>
      </c>
      <c r="D40" s="2">
        <v>95.0</v>
      </c>
      <c r="E40" s="2">
        <v>4.7</v>
      </c>
      <c r="F40" s="2" t="s">
        <v>17</v>
      </c>
      <c r="H40" s="6"/>
      <c r="I40" s="12" t="s">
        <v>262</v>
      </c>
      <c r="J40" s="13">
        <v>5.8</v>
      </c>
      <c r="L40" s="14"/>
    </row>
    <row r="41" ht="15.75" customHeight="1">
      <c r="A41" s="2" t="s">
        <v>76</v>
      </c>
      <c r="B41" s="2" t="s">
        <v>22</v>
      </c>
      <c r="C41" s="3">
        <v>44260.0</v>
      </c>
      <c r="D41" s="2">
        <v>80.0</v>
      </c>
      <c r="E41" s="2">
        <v>4.7</v>
      </c>
      <c r="F41" s="2" t="s">
        <v>60</v>
      </c>
      <c r="H41" s="6"/>
      <c r="I41" s="12" t="s">
        <v>266</v>
      </c>
      <c r="J41" s="13">
        <v>5.8</v>
      </c>
      <c r="L41" s="14"/>
    </row>
    <row r="42" ht="15.75" customHeight="1">
      <c r="A42" s="2" t="s">
        <v>77</v>
      </c>
      <c r="B42" s="2" t="s">
        <v>78</v>
      </c>
      <c r="C42" s="3">
        <v>43923.0</v>
      </c>
      <c r="D42" s="2">
        <v>4.0</v>
      </c>
      <c r="E42" s="2">
        <v>4.7</v>
      </c>
      <c r="F42" s="2" t="s">
        <v>17</v>
      </c>
      <c r="H42" s="6"/>
      <c r="I42" s="12" t="s">
        <v>272</v>
      </c>
      <c r="J42" s="13">
        <v>5.8</v>
      </c>
      <c r="L42" s="14"/>
    </row>
    <row r="43" ht="15.75" customHeight="1">
      <c r="A43" s="2" t="s">
        <v>79</v>
      </c>
      <c r="B43" s="2" t="s">
        <v>33</v>
      </c>
      <c r="C43" s="3">
        <v>44106.0</v>
      </c>
      <c r="D43" s="2">
        <v>93.0</v>
      </c>
      <c r="E43" s="2">
        <v>4.7</v>
      </c>
      <c r="F43" s="2" t="s">
        <v>14</v>
      </c>
      <c r="H43" s="6"/>
      <c r="I43" s="12" t="s">
        <v>274</v>
      </c>
      <c r="J43" s="13">
        <v>5.8</v>
      </c>
      <c r="L43" s="14"/>
    </row>
    <row r="44" ht="15.75" customHeight="1">
      <c r="A44" s="2" t="s">
        <v>80</v>
      </c>
      <c r="B44" s="2" t="s">
        <v>81</v>
      </c>
      <c r="C44" s="3">
        <v>44190.0</v>
      </c>
      <c r="D44" s="2">
        <v>100.0</v>
      </c>
      <c r="E44" s="2">
        <v>4.7</v>
      </c>
      <c r="F44" s="2" t="s">
        <v>17</v>
      </c>
      <c r="H44" s="6"/>
      <c r="I44" s="12" t="s">
        <v>36</v>
      </c>
      <c r="J44" s="13">
        <v>5.848717948717948</v>
      </c>
      <c r="L44" s="14"/>
    </row>
    <row r="45" ht="15.75" customHeight="1">
      <c r="A45" s="2" t="s">
        <v>82</v>
      </c>
      <c r="B45" s="2" t="s">
        <v>10</v>
      </c>
      <c r="C45" s="3">
        <v>44169.0</v>
      </c>
      <c r="D45" s="2">
        <v>106.0</v>
      </c>
      <c r="E45" s="2">
        <v>4.8</v>
      </c>
      <c r="F45" s="2" t="s">
        <v>83</v>
      </c>
      <c r="H45" s="6"/>
      <c r="I45" s="12" t="s">
        <v>257</v>
      </c>
      <c r="J45" s="13">
        <v>5.85</v>
      </c>
      <c r="L45" s="14"/>
    </row>
    <row r="46" ht="15.75" customHeight="1">
      <c r="A46" s="2" t="s">
        <v>84</v>
      </c>
      <c r="B46" s="2" t="s">
        <v>85</v>
      </c>
      <c r="C46" s="3">
        <v>42741.0</v>
      </c>
      <c r="D46" s="2">
        <v>97.0</v>
      </c>
      <c r="E46" s="2">
        <v>4.8</v>
      </c>
      <c r="F46" s="2" t="s">
        <v>17</v>
      </c>
      <c r="H46" s="6"/>
      <c r="I46" s="12" t="s">
        <v>112</v>
      </c>
      <c r="J46" s="13">
        <v>5.8999999999999995</v>
      </c>
      <c r="L46" s="14"/>
    </row>
    <row r="47" ht="15.75" customHeight="1">
      <c r="A47" s="2" t="s">
        <v>86</v>
      </c>
      <c r="B47" s="2" t="s">
        <v>10</v>
      </c>
      <c r="C47" s="3">
        <v>43952.0</v>
      </c>
      <c r="D47" s="2">
        <v>106.0</v>
      </c>
      <c r="E47" s="2">
        <v>4.8</v>
      </c>
      <c r="F47" s="2" t="s">
        <v>20</v>
      </c>
      <c r="H47" s="6"/>
      <c r="I47" s="12" t="s">
        <v>222</v>
      </c>
      <c r="J47" s="13">
        <v>5.9</v>
      </c>
      <c r="L47" s="14"/>
    </row>
    <row r="48" ht="15.75" customHeight="1">
      <c r="A48" s="2" t="s">
        <v>87</v>
      </c>
      <c r="B48" s="2" t="s">
        <v>65</v>
      </c>
      <c r="C48" s="3">
        <v>44132.0</v>
      </c>
      <c r="D48" s="2">
        <v>103.0</v>
      </c>
      <c r="E48" s="2">
        <v>4.8</v>
      </c>
      <c r="F48" s="2" t="s">
        <v>88</v>
      </c>
      <c r="H48" s="6"/>
      <c r="I48" s="12" t="s">
        <v>284</v>
      </c>
      <c r="J48" s="13">
        <v>5.9</v>
      </c>
      <c r="L48" s="14"/>
    </row>
    <row r="49" ht="15.75" customHeight="1">
      <c r="A49" s="2" t="s">
        <v>89</v>
      </c>
      <c r="B49" s="2" t="s">
        <v>24</v>
      </c>
      <c r="C49" s="3">
        <v>42755.0</v>
      </c>
      <c r="D49" s="2">
        <v>80.0</v>
      </c>
      <c r="E49" s="2">
        <v>4.8</v>
      </c>
      <c r="F49" s="2" t="s">
        <v>17</v>
      </c>
      <c r="H49" s="6"/>
      <c r="I49" s="12" t="s">
        <v>286</v>
      </c>
      <c r="J49" s="13">
        <v>5.9</v>
      </c>
      <c r="L49" s="14"/>
    </row>
    <row r="50" ht="15.75" customHeight="1">
      <c r="A50" s="2" t="s">
        <v>90</v>
      </c>
      <c r="B50" s="2" t="s">
        <v>24</v>
      </c>
      <c r="C50" s="3">
        <v>43931.0</v>
      </c>
      <c r="D50" s="2">
        <v>101.0</v>
      </c>
      <c r="E50" s="2">
        <v>4.8</v>
      </c>
      <c r="F50" s="2" t="s">
        <v>17</v>
      </c>
      <c r="H50" s="6"/>
      <c r="I50" s="12" t="s">
        <v>298</v>
      </c>
      <c r="J50" s="13">
        <v>5.9</v>
      </c>
      <c r="L50" s="14"/>
    </row>
    <row r="51" ht="15.75" customHeight="1">
      <c r="A51" s="2" t="s">
        <v>91</v>
      </c>
      <c r="B51" s="2" t="s">
        <v>92</v>
      </c>
      <c r="C51" s="3">
        <v>42349.0</v>
      </c>
      <c r="D51" s="2">
        <v>119.0</v>
      </c>
      <c r="E51" s="2">
        <v>4.8</v>
      </c>
      <c r="F51" s="2" t="s">
        <v>17</v>
      </c>
      <c r="H51" s="6"/>
      <c r="I51" s="12" t="s">
        <v>252</v>
      </c>
      <c r="J51" s="13">
        <v>6.0</v>
      </c>
      <c r="L51" s="14"/>
    </row>
    <row r="52" ht="15.75" customHeight="1">
      <c r="A52" s="2" t="s">
        <v>93</v>
      </c>
      <c r="B52" s="2" t="s">
        <v>22</v>
      </c>
      <c r="C52" s="3">
        <v>43938.0</v>
      </c>
      <c r="D52" s="2">
        <v>80.0</v>
      </c>
      <c r="E52" s="2">
        <v>4.9</v>
      </c>
      <c r="F52" s="2" t="s">
        <v>60</v>
      </c>
      <c r="H52" s="6"/>
      <c r="I52" s="12" t="s">
        <v>305</v>
      </c>
      <c r="J52" s="13">
        <v>6.0</v>
      </c>
      <c r="L52" s="14"/>
    </row>
    <row r="53" ht="15.75" customHeight="1">
      <c r="A53" s="2" t="s">
        <v>94</v>
      </c>
      <c r="B53" s="2" t="s">
        <v>95</v>
      </c>
      <c r="C53" s="3">
        <v>44057.0</v>
      </c>
      <c r="D53" s="2">
        <v>89.0</v>
      </c>
      <c r="E53" s="2">
        <v>4.9</v>
      </c>
      <c r="F53" s="2" t="s">
        <v>17</v>
      </c>
      <c r="H53" s="6"/>
      <c r="I53" s="12" t="s">
        <v>308</v>
      </c>
      <c r="J53" s="13">
        <v>6.0</v>
      </c>
      <c r="L53" s="14"/>
    </row>
    <row r="54" ht="15.75" customHeight="1">
      <c r="A54" s="2" t="s">
        <v>96</v>
      </c>
      <c r="B54" s="2" t="s">
        <v>97</v>
      </c>
      <c r="C54" s="3">
        <v>43797.0</v>
      </c>
      <c r="D54" s="2">
        <v>94.0</v>
      </c>
      <c r="E54" s="2">
        <v>4.9</v>
      </c>
      <c r="F54" s="2" t="s">
        <v>17</v>
      </c>
      <c r="H54" s="6"/>
      <c r="I54" s="12" t="s">
        <v>310</v>
      </c>
      <c r="J54" s="13">
        <v>6.0</v>
      </c>
      <c r="L54" s="14"/>
    </row>
    <row r="55" ht="15.75" customHeight="1">
      <c r="A55" s="2" t="s">
        <v>98</v>
      </c>
      <c r="B55" s="2" t="s">
        <v>33</v>
      </c>
      <c r="C55" s="3">
        <v>44134.0</v>
      </c>
      <c r="D55" s="2">
        <v>93.0</v>
      </c>
      <c r="E55" s="2">
        <v>4.9</v>
      </c>
      <c r="F55" s="2" t="s">
        <v>11</v>
      </c>
      <c r="H55" s="6"/>
      <c r="I55" s="12" t="s">
        <v>315</v>
      </c>
      <c r="J55" s="13">
        <v>6.0</v>
      </c>
      <c r="L55" s="14"/>
    </row>
    <row r="56" ht="15.75" customHeight="1">
      <c r="A56" s="2" t="s">
        <v>99</v>
      </c>
      <c r="B56" s="2" t="s">
        <v>24</v>
      </c>
      <c r="C56" s="3">
        <v>43853.0</v>
      </c>
      <c r="D56" s="2">
        <v>96.0</v>
      </c>
      <c r="E56" s="2">
        <v>5.0</v>
      </c>
      <c r="F56" s="2" t="s">
        <v>69</v>
      </c>
      <c r="H56" s="6"/>
      <c r="I56" s="12" t="s">
        <v>92</v>
      </c>
      <c r="J56" s="13">
        <v>6.066666666666666</v>
      </c>
      <c r="L56" s="14"/>
    </row>
    <row r="57" ht="15.75" customHeight="1">
      <c r="A57" s="2" t="s">
        <v>100</v>
      </c>
      <c r="B57" s="2" t="s">
        <v>101</v>
      </c>
      <c r="C57" s="3">
        <v>43294.0</v>
      </c>
      <c r="D57" s="2">
        <v>113.0</v>
      </c>
      <c r="E57" s="2">
        <v>5.0</v>
      </c>
      <c r="F57" s="2" t="s">
        <v>17</v>
      </c>
      <c r="H57" s="6"/>
      <c r="I57" s="12" t="s">
        <v>136</v>
      </c>
      <c r="J57" s="13">
        <v>6.1</v>
      </c>
      <c r="L57" s="14"/>
    </row>
    <row r="58" ht="15.75" customHeight="1">
      <c r="A58" s="2" t="s">
        <v>102</v>
      </c>
      <c r="B58" s="2" t="s">
        <v>33</v>
      </c>
      <c r="C58" s="3">
        <v>44119.0</v>
      </c>
      <c r="D58" s="2">
        <v>86.0</v>
      </c>
      <c r="E58" s="2">
        <v>5.0</v>
      </c>
      <c r="F58" s="2" t="s">
        <v>37</v>
      </c>
      <c r="H58" s="6"/>
      <c r="I58" s="12" t="s">
        <v>323</v>
      </c>
      <c r="J58" s="13">
        <v>6.1</v>
      </c>
      <c r="L58" s="14"/>
    </row>
    <row r="59" ht="15.75" customHeight="1">
      <c r="A59" s="2" t="s">
        <v>103</v>
      </c>
      <c r="B59" s="2" t="s">
        <v>10</v>
      </c>
      <c r="C59" s="3">
        <v>42566.0</v>
      </c>
      <c r="D59" s="2">
        <v>100.0</v>
      </c>
      <c r="E59" s="2">
        <v>5.0</v>
      </c>
      <c r="F59" s="2" t="s">
        <v>17</v>
      </c>
      <c r="H59" s="6"/>
      <c r="I59" s="12" t="s">
        <v>325</v>
      </c>
      <c r="J59" s="13">
        <v>6.1</v>
      </c>
      <c r="L59" s="14"/>
    </row>
    <row r="60" ht="15.75" customHeight="1">
      <c r="A60" s="2" t="s">
        <v>104</v>
      </c>
      <c r="B60" s="2" t="s">
        <v>36</v>
      </c>
      <c r="C60" s="3">
        <v>44238.0</v>
      </c>
      <c r="D60" s="2">
        <v>102.0</v>
      </c>
      <c r="E60" s="2">
        <v>5.0</v>
      </c>
      <c r="F60" s="2" t="s">
        <v>88</v>
      </c>
      <c r="H60" s="6"/>
      <c r="I60" s="12" t="s">
        <v>344</v>
      </c>
      <c r="J60" s="13">
        <v>6.1</v>
      </c>
      <c r="L60" s="14"/>
    </row>
    <row r="61" ht="15.75" customHeight="1">
      <c r="A61" s="2" t="s">
        <v>105</v>
      </c>
      <c r="B61" s="2" t="s">
        <v>65</v>
      </c>
      <c r="C61" s="3">
        <v>44126.0</v>
      </c>
      <c r="D61" s="2">
        <v>86.0</v>
      </c>
      <c r="E61" s="2">
        <v>5.1</v>
      </c>
      <c r="F61" s="2" t="s">
        <v>106</v>
      </c>
      <c r="H61" s="6"/>
      <c r="I61" s="12" t="s">
        <v>101</v>
      </c>
      <c r="J61" s="13">
        <v>6.133333333333333</v>
      </c>
      <c r="L61" s="14"/>
    </row>
    <row r="62" ht="15.75" customHeight="1">
      <c r="A62" s="2" t="s">
        <v>107</v>
      </c>
      <c r="B62" s="2" t="s">
        <v>10</v>
      </c>
      <c r="C62" s="3">
        <v>42748.0</v>
      </c>
      <c r="D62" s="2">
        <v>104.0</v>
      </c>
      <c r="E62" s="2">
        <v>5.1</v>
      </c>
      <c r="F62" s="2" t="s">
        <v>17</v>
      </c>
      <c r="H62" s="6"/>
      <c r="I62" s="12" t="s">
        <v>282</v>
      </c>
      <c r="J62" s="13">
        <v>6.166666666666667</v>
      </c>
      <c r="L62" s="14"/>
    </row>
    <row r="63" ht="15.75" customHeight="1">
      <c r="A63" s="2" t="s">
        <v>108</v>
      </c>
      <c r="B63" s="2" t="s">
        <v>39</v>
      </c>
      <c r="C63" s="3">
        <v>43924.0</v>
      </c>
      <c r="D63" s="2">
        <v>88.0</v>
      </c>
      <c r="E63" s="2">
        <v>5.1</v>
      </c>
      <c r="F63" s="2" t="s">
        <v>17</v>
      </c>
      <c r="H63" s="6"/>
      <c r="I63" s="12" t="s">
        <v>340</v>
      </c>
      <c r="J63" s="13">
        <v>6.199999999999999</v>
      </c>
      <c r="L63" s="14"/>
    </row>
    <row r="64" ht="15.75" customHeight="1">
      <c r="A64" s="2" t="s">
        <v>109</v>
      </c>
      <c r="B64" s="2" t="s">
        <v>110</v>
      </c>
      <c r="C64" s="3">
        <v>43210.0</v>
      </c>
      <c r="D64" s="2">
        <v>97.0</v>
      </c>
      <c r="E64" s="2">
        <v>5.1</v>
      </c>
      <c r="F64" s="2" t="s">
        <v>17</v>
      </c>
      <c r="H64" s="6"/>
      <c r="I64" s="12" t="s">
        <v>171</v>
      </c>
      <c r="J64" s="13">
        <v>6.2</v>
      </c>
      <c r="L64" s="14"/>
    </row>
    <row r="65" ht="15.75" customHeight="1">
      <c r="A65" s="2" t="s">
        <v>111</v>
      </c>
      <c r="B65" s="2" t="s">
        <v>112</v>
      </c>
      <c r="C65" s="3">
        <v>44252.0</v>
      </c>
      <c r="D65" s="2">
        <v>105.0</v>
      </c>
      <c r="E65" s="2">
        <v>5.1</v>
      </c>
      <c r="F65" s="2" t="s">
        <v>37</v>
      </c>
      <c r="H65" s="6"/>
      <c r="I65" s="12" t="s">
        <v>346</v>
      </c>
      <c r="J65" s="13">
        <v>6.2</v>
      </c>
      <c r="L65" s="14"/>
    </row>
    <row r="66" ht="15.75" customHeight="1">
      <c r="A66" s="2" t="s">
        <v>113</v>
      </c>
      <c r="B66" s="2" t="s">
        <v>114</v>
      </c>
      <c r="C66" s="3">
        <v>44035.0</v>
      </c>
      <c r="D66" s="2">
        <v>90.0</v>
      </c>
      <c r="E66" s="2">
        <v>5.1</v>
      </c>
      <c r="F66" s="2" t="s">
        <v>17</v>
      </c>
      <c r="H66" s="6"/>
      <c r="I66" s="12" t="s">
        <v>139</v>
      </c>
      <c r="J66" s="13">
        <v>6.214285714285714</v>
      </c>
      <c r="L66" s="14"/>
    </row>
    <row r="67" ht="15.75" customHeight="1">
      <c r="A67" s="2" t="s">
        <v>115</v>
      </c>
      <c r="B67" s="2" t="s">
        <v>24</v>
      </c>
      <c r="C67" s="3">
        <v>42986.0</v>
      </c>
      <c r="D67" s="2">
        <v>99.0</v>
      </c>
      <c r="E67" s="2">
        <v>5.2</v>
      </c>
      <c r="F67" s="2" t="s">
        <v>17</v>
      </c>
      <c r="H67" s="6"/>
      <c r="I67" s="12" t="s">
        <v>331</v>
      </c>
      <c r="J67" s="13">
        <v>6.3</v>
      </c>
      <c r="L67" s="14"/>
    </row>
    <row r="68" ht="15.75" customHeight="1">
      <c r="A68" s="2" t="s">
        <v>116</v>
      </c>
      <c r="B68" s="2" t="s">
        <v>117</v>
      </c>
      <c r="C68" s="3">
        <v>43698.0</v>
      </c>
      <c r="D68" s="2">
        <v>10.0</v>
      </c>
      <c r="E68" s="2">
        <v>5.2</v>
      </c>
      <c r="F68" s="2" t="s">
        <v>17</v>
      </c>
      <c r="H68" s="6"/>
      <c r="I68" s="12" t="s">
        <v>364</v>
      </c>
      <c r="J68" s="13">
        <v>6.3</v>
      </c>
      <c r="L68" s="14"/>
    </row>
    <row r="69" ht="15.75" customHeight="1">
      <c r="A69" s="2" t="s">
        <v>118</v>
      </c>
      <c r="B69" s="2" t="s">
        <v>36</v>
      </c>
      <c r="C69" s="3">
        <v>44015.0</v>
      </c>
      <c r="D69" s="2">
        <v>106.0</v>
      </c>
      <c r="E69" s="2">
        <v>5.2</v>
      </c>
      <c r="F69" s="2" t="s">
        <v>17</v>
      </c>
      <c r="H69" s="6"/>
      <c r="I69" s="12" t="s">
        <v>370</v>
      </c>
      <c r="J69" s="13">
        <v>6.3</v>
      </c>
      <c r="L69" s="14"/>
    </row>
    <row r="70" ht="15.75" customHeight="1">
      <c r="A70" s="2" t="s">
        <v>119</v>
      </c>
      <c r="B70" s="2" t="s">
        <v>120</v>
      </c>
      <c r="C70" s="3">
        <v>44157.0</v>
      </c>
      <c r="D70" s="2">
        <v>98.0</v>
      </c>
      <c r="E70" s="2">
        <v>5.2</v>
      </c>
      <c r="F70" s="2" t="s">
        <v>17</v>
      </c>
      <c r="H70" s="6"/>
      <c r="I70" s="12" t="s">
        <v>372</v>
      </c>
      <c r="J70" s="13">
        <v>6.3</v>
      </c>
      <c r="L70" s="14"/>
    </row>
    <row r="71" ht="15.75" customHeight="1">
      <c r="A71" s="2" t="s">
        <v>121</v>
      </c>
      <c r="B71" s="2" t="s">
        <v>24</v>
      </c>
      <c r="C71" s="3">
        <v>43301.0</v>
      </c>
      <c r="D71" s="2">
        <v>94.0</v>
      </c>
      <c r="E71" s="2">
        <v>5.2</v>
      </c>
      <c r="F71" s="2" t="s">
        <v>17</v>
      </c>
      <c r="H71" s="6"/>
      <c r="I71" s="12" t="s">
        <v>375</v>
      </c>
      <c r="J71" s="13">
        <v>6.3</v>
      </c>
      <c r="L71" s="14"/>
    </row>
    <row r="72" ht="15.75" customHeight="1">
      <c r="A72" s="2" t="s">
        <v>122</v>
      </c>
      <c r="B72" s="2" t="s">
        <v>33</v>
      </c>
      <c r="C72" s="3">
        <v>43518.0</v>
      </c>
      <c r="D72" s="2">
        <v>112.0</v>
      </c>
      <c r="E72" s="2">
        <v>5.2</v>
      </c>
      <c r="F72" s="2" t="s">
        <v>123</v>
      </c>
      <c r="H72" s="6"/>
      <c r="I72" s="12" t="s">
        <v>387</v>
      </c>
      <c r="J72" s="13">
        <v>6.3</v>
      </c>
      <c r="L72" s="14"/>
    </row>
    <row r="73" ht="15.75" customHeight="1">
      <c r="A73" s="2" t="s">
        <v>124</v>
      </c>
      <c r="B73" s="2" t="s">
        <v>65</v>
      </c>
      <c r="C73" s="3">
        <v>44342.0</v>
      </c>
      <c r="D73" s="2">
        <v>117.0</v>
      </c>
      <c r="E73" s="2">
        <v>5.2</v>
      </c>
      <c r="F73" s="2" t="s">
        <v>125</v>
      </c>
      <c r="H73" s="6"/>
      <c r="I73" s="12" t="s">
        <v>389</v>
      </c>
      <c r="J73" s="13">
        <v>6.3</v>
      </c>
      <c r="L73" s="14"/>
    </row>
    <row r="74" ht="15.75" customHeight="1">
      <c r="A74" s="2" t="s">
        <v>126</v>
      </c>
      <c r="B74" s="2" t="s">
        <v>24</v>
      </c>
      <c r="C74" s="3">
        <v>42780.0</v>
      </c>
      <c r="D74" s="2">
        <v>70.0</v>
      </c>
      <c r="E74" s="2">
        <v>5.2</v>
      </c>
      <c r="F74" s="2" t="s">
        <v>17</v>
      </c>
      <c r="H74" s="6"/>
      <c r="I74" s="12" t="s">
        <v>391</v>
      </c>
      <c r="J74" s="13">
        <v>6.3</v>
      </c>
      <c r="L74" s="14"/>
    </row>
    <row r="75" ht="15.75" customHeight="1">
      <c r="A75" s="2" t="s">
        <v>127</v>
      </c>
      <c r="B75" s="2" t="s">
        <v>24</v>
      </c>
      <c r="C75" s="3">
        <v>42860.0</v>
      </c>
      <c r="D75" s="2">
        <v>81.0</v>
      </c>
      <c r="E75" s="2">
        <v>5.2</v>
      </c>
      <c r="F75" s="2" t="s">
        <v>17</v>
      </c>
      <c r="H75" s="6"/>
      <c r="I75" s="12" t="s">
        <v>510</v>
      </c>
      <c r="J75" s="13">
        <v>6.325</v>
      </c>
      <c r="L75" s="14"/>
    </row>
    <row r="76" ht="15.75" customHeight="1">
      <c r="A76" s="2" t="s">
        <v>128</v>
      </c>
      <c r="B76" s="2" t="s">
        <v>24</v>
      </c>
      <c r="C76" s="3">
        <v>44111.0</v>
      </c>
      <c r="D76" s="2">
        <v>103.0</v>
      </c>
      <c r="E76" s="2">
        <v>5.2</v>
      </c>
      <c r="F76" s="2" t="s">
        <v>17</v>
      </c>
      <c r="H76" s="6"/>
      <c r="I76" s="12" t="s">
        <v>33</v>
      </c>
      <c r="J76" s="13">
        <v>6.342857142857144</v>
      </c>
      <c r="L76" s="14"/>
    </row>
    <row r="77" ht="15.75" customHeight="1">
      <c r="A77" s="2" t="s">
        <v>129</v>
      </c>
      <c r="B77" s="2" t="s">
        <v>24</v>
      </c>
      <c r="C77" s="3">
        <v>43245.0</v>
      </c>
      <c r="D77" s="2">
        <v>94.0</v>
      </c>
      <c r="E77" s="2">
        <v>5.2</v>
      </c>
      <c r="F77" s="2" t="s">
        <v>17</v>
      </c>
      <c r="H77" s="6"/>
      <c r="I77" s="12" t="s">
        <v>247</v>
      </c>
      <c r="J77" s="13">
        <v>6.3999999999999995</v>
      </c>
      <c r="L77" s="14"/>
    </row>
    <row r="78" ht="15.75" customHeight="1">
      <c r="A78" s="2" t="s">
        <v>130</v>
      </c>
      <c r="B78" s="2" t="s">
        <v>131</v>
      </c>
      <c r="C78" s="3">
        <v>43609.0</v>
      </c>
      <c r="D78" s="2">
        <v>98.0</v>
      </c>
      <c r="E78" s="2">
        <v>5.2</v>
      </c>
      <c r="F78" s="2" t="s">
        <v>17</v>
      </c>
      <c r="H78" s="6"/>
      <c r="I78" s="12" t="s">
        <v>418</v>
      </c>
      <c r="J78" s="13">
        <v>6.4</v>
      </c>
      <c r="L78" s="14"/>
    </row>
    <row r="79" ht="15.75" customHeight="1">
      <c r="A79" s="2" t="s">
        <v>132</v>
      </c>
      <c r="B79" s="2" t="s">
        <v>24</v>
      </c>
      <c r="C79" s="3">
        <v>42839.0</v>
      </c>
      <c r="D79" s="2">
        <v>131.0</v>
      </c>
      <c r="E79" s="2">
        <v>5.2</v>
      </c>
      <c r="F79" s="2" t="s">
        <v>17</v>
      </c>
      <c r="H79" s="6"/>
      <c r="I79" s="12" t="s">
        <v>422</v>
      </c>
      <c r="J79" s="13">
        <v>6.4</v>
      </c>
      <c r="L79" s="14"/>
    </row>
    <row r="80" ht="15.75" customHeight="1">
      <c r="A80" s="2" t="s">
        <v>133</v>
      </c>
      <c r="B80" s="2" t="s">
        <v>134</v>
      </c>
      <c r="C80" s="3">
        <v>43602.0</v>
      </c>
      <c r="D80" s="2">
        <v>87.0</v>
      </c>
      <c r="E80" s="2">
        <v>5.2</v>
      </c>
      <c r="F80" s="2" t="s">
        <v>17</v>
      </c>
      <c r="H80" s="6"/>
      <c r="I80" s="12" t="s">
        <v>428</v>
      </c>
      <c r="J80" s="13">
        <v>6.4</v>
      </c>
      <c r="L80" s="14"/>
    </row>
    <row r="81" ht="15.75" customHeight="1">
      <c r="A81" s="2" t="s">
        <v>135</v>
      </c>
      <c r="B81" s="2" t="s">
        <v>136</v>
      </c>
      <c r="C81" s="3">
        <v>43599.0</v>
      </c>
      <c r="D81" s="2">
        <v>60.0</v>
      </c>
      <c r="E81" s="2">
        <v>5.2</v>
      </c>
      <c r="F81" s="2" t="s">
        <v>17</v>
      </c>
      <c r="H81" s="6"/>
      <c r="I81" s="12" t="s">
        <v>434</v>
      </c>
      <c r="J81" s="13">
        <v>6.4</v>
      </c>
      <c r="L81" s="14"/>
    </row>
    <row r="82" ht="15.75" customHeight="1">
      <c r="A82" s="2" t="s">
        <v>137</v>
      </c>
      <c r="B82" s="2" t="s">
        <v>7</v>
      </c>
      <c r="C82" s="3">
        <v>44232.0</v>
      </c>
      <c r="D82" s="2">
        <v>112.0</v>
      </c>
      <c r="E82" s="2">
        <v>5.2</v>
      </c>
      <c r="F82" s="2" t="s">
        <v>17</v>
      </c>
      <c r="H82" s="6"/>
      <c r="I82" s="12" t="s">
        <v>407</v>
      </c>
      <c r="J82" s="13">
        <v>6.45</v>
      </c>
      <c r="L82" s="14"/>
    </row>
    <row r="83" ht="15.75" customHeight="1">
      <c r="A83" s="2" t="s">
        <v>138</v>
      </c>
      <c r="B83" s="2" t="s">
        <v>139</v>
      </c>
      <c r="C83" s="3">
        <v>43721.0</v>
      </c>
      <c r="D83" s="2">
        <v>102.0</v>
      </c>
      <c r="E83" s="2">
        <v>5.2</v>
      </c>
      <c r="F83" s="2" t="s">
        <v>17</v>
      </c>
      <c r="H83" s="6"/>
      <c r="I83" s="12" t="s">
        <v>206</v>
      </c>
      <c r="J83" s="13">
        <v>6.5</v>
      </c>
      <c r="L83" s="14"/>
    </row>
    <row r="84" ht="15.75" customHeight="1">
      <c r="A84" s="2" t="s">
        <v>140</v>
      </c>
      <c r="B84" s="2" t="s">
        <v>33</v>
      </c>
      <c r="C84" s="3">
        <v>44162.0</v>
      </c>
      <c r="D84" s="2">
        <v>99.0</v>
      </c>
      <c r="E84" s="2">
        <v>5.2</v>
      </c>
      <c r="F84" s="2" t="s">
        <v>14</v>
      </c>
      <c r="H84" s="6"/>
      <c r="I84" s="12" t="s">
        <v>238</v>
      </c>
      <c r="J84" s="13">
        <v>6.5</v>
      </c>
      <c r="L84" s="14"/>
    </row>
    <row r="85" ht="15.75" customHeight="1">
      <c r="A85" s="2" t="s">
        <v>141</v>
      </c>
      <c r="B85" s="2" t="s">
        <v>24</v>
      </c>
      <c r="C85" s="3">
        <v>43217.0</v>
      </c>
      <c r="D85" s="2">
        <v>116.0</v>
      </c>
      <c r="E85" s="2">
        <v>5.2</v>
      </c>
      <c r="F85" s="2" t="s">
        <v>17</v>
      </c>
      <c r="H85" s="6"/>
      <c r="I85" s="12" t="s">
        <v>453</v>
      </c>
      <c r="J85" s="13">
        <v>6.5</v>
      </c>
      <c r="L85" s="14"/>
    </row>
    <row r="86" ht="15.75" customHeight="1">
      <c r="A86" s="2" t="s">
        <v>142</v>
      </c>
      <c r="B86" s="2" t="s">
        <v>36</v>
      </c>
      <c r="C86" s="3">
        <v>43434.0</v>
      </c>
      <c r="D86" s="2">
        <v>92.0</v>
      </c>
      <c r="E86" s="2">
        <v>5.3</v>
      </c>
      <c r="F86" s="2" t="s">
        <v>17</v>
      </c>
      <c r="H86" s="6"/>
      <c r="I86" s="12" t="s">
        <v>462</v>
      </c>
      <c r="J86" s="13">
        <v>6.5</v>
      </c>
      <c r="L86" s="14"/>
    </row>
    <row r="87" ht="15.75" customHeight="1">
      <c r="A87" s="2" t="s">
        <v>143</v>
      </c>
      <c r="B87" s="2" t="s">
        <v>24</v>
      </c>
      <c r="C87" s="3">
        <v>43707.0</v>
      </c>
      <c r="D87" s="2">
        <v>83.0</v>
      </c>
      <c r="E87" s="2">
        <v>5.3</v>
      </c>
      <c r="F87" s="2" t="s">
        <v>60</v>
      </c>
      <c r="H87" s="6"/>
      <c r="I87" s="12" t="s">
        <v>469</v>
      </c>
      <c r="J87" s="13">
        <v>6.5</v>
      </c>
      <c r="L87" s="14"/>
    </row>
    <row r="88" ht="15.75" customHeight="1">
      <c r="A88" s="2" t="s">
        <v>144</v>
      </c>
      <c r="B88" s="2" t="s">
        <v>10</v>
      </c>
      <c r="C88" s="3">
        <v>43951.0</v>
      </c>
      <c r="D88" s="2">
        <v>97.0</v>
      </c>
      <c r="E88" s="2">
        <v>5.3</v>
      </c>
      <c r="F88" s="2" t="s">
        <v>17</v>
      </c>
      <c r="H88" s="6"/>
      <c r="I88" s="12" t="s">
        <v>114</v>
      </c>
      <c r="J88" s="13">
        <v>6.56</v>
      </c>
      <c r="L88" s="14"/>
    </row>
    <row r="89" ht="15.75" customHeight="1">
      <c r="A89" s="2" t="s">
        <v>145</v>
      </c>
      <c r="B89" s="2" t="s">
        <v>33</v>
      </c>
      <c r="C89" s="3">
        <v>44055.0</v>
      </c>
      <c r="D89" s="2">
        <v>112.0</v>
      </c>
      <c r="E89" s="2">
        <v>5.3</v>
      </c>
      <c r="F89" s="2" t="s">
        <v>20</v>
      </c>
      <c r="H89" s="6"/>
      <c r="I89" s="12" t="s">
        <v>440</v>
      </c>
      <c r="J89" s="13">
        <v>6.6</v>
      </c>
      <c r="L89" s="14"/>
    </row>
    <row r="90" ht="15.75" customHeight="1">
      <c r="A90" s="2" t="s">
        <v>146</v>
      </c>
      <c r="B90" s="2" t="s">
        <v>10</v>
      </c>
      <c r="C90" s="3">
        <v>43979.0</v>
      </c>
      <c r="D90" s="2">
        <v>116.0</v>
      </c>
      <c r="E90" s="2">
        <v>5.3</v>
      </c>
      <c r="F90" s="2" t="s">
        <v>11</v>
      </c>
      <c r="H90" s="6"/>
      <c r="I90" s="12" t="s">
        <v>471</v>
      </c>
      <c r="J90" s="13">
        <v>6.6</v>
      </c>
      <c r="L90" s="14"/>
    </row>
    <row r="91" ht="15.75" customHeight="1">
      <c r="A91" s="2" t="s">
        <v>147</v>
      </c>
      <c r="B91" s="2" t="s">
        <v>10</v>
      </c>
      <c r="C91" s="3">
        <v>43350.0</v>
      </c>
      <c r="D91" s="2">
        <v>102.0</v>
      </c>
      <c r="E91" s="2">
        <v>5.3</v>
      </c>
      <c r="F91" s="2" t="s">
        <v>60</v>
      </c>
      <c r="H91" s="6"/>
      <c r="I91" s="12" t="s">
        <v>486</v>
      </c>
      <c r="J91" s="13">
        <v>6.6</v>
      </c>
      <c r="L91" s="14"/>
    </row>
    <row r="92" ht="15.75" customHeight="1">
      <c r="A92" s="2" t="s">
        <v>148</v>
      </c>
      <c r="B92" s="2" t="s">
        <v>65</v>
      </c>
      <c r="C92" s="3">
        <v>44315.0</v>
      </c>
      <c r="D92" s="2">
        <v>121.0</v>
      </c>
      <c r="E92" s="2">
        <v>5.3</v>
      </c>
      <c r="F92" s="2" t="s">
        <v>17</v>
      </c>
      <c r="H92" s="6"/>
      <c r="I92" s="12" t="s">
        <v>491</v>
      </c>
      <c r="J92" s="13">
        <v>6.7</v>
      </c>
      <c r="L92" s="14"/>
    </row>
    <row r="93" ht="15.75" customHeight="1">
      <c r="A93" s="2" t="s">
        <v>149</v>
      </c>
      <c r="B93" s="2" t="s">
        <v>36</v>
      </c>
      <c r="C93" s="3">
        <v>43275.0</v>
      </c>
      <c r="D93" s="2">
        <v>95.0</v>
      </c>
      <c r="E93" s="2">
        <v>5.3</v>
      </c>
      <c r="F93" s="2" t="s">
        <v>60</v>
      </c>
      <c r="H93" s="6"/>
      <c r="I93" s="12" t="s">
        <v>494</v>
      </c>
      <c r="J93" s="13">
        <v>6.7</v>
      </c>
      <c r="L93" s="14"/>
    </row>
    <row r="94" ht="15.75" customHeight="1">
      <c r="A94" s="2" t="s">
        <v>150</v>
      </c>
      <c r="B94" s="2" t="s">
        <v>33</v>
      </c>
      <c r="C94" s="3">
        <v>43567.0</v>
      </c>
      <c r="D94" s="2">
        <v>93.0</v>
      </c>
      <c r="E94" s="2">
        <v>5.3</v>
      </c>
      <c r="F94" s="2" t="s">
        <v>11</v>
      </c>
      <c r="H94" s="6"/>
      <c r="I94" s="12" t="s">
        <v>517</v>
      </c>
      <c r="J94" s="13">
        <v>6.7</v>
      </c>
      <c r="L94" s="14"/>
    </row>
    <row r="95" ht="15.75" customHeight="1">
      <c r="A95" s="2" t="s">
        <v>151</v>
      </c>
      <c r="B95" s="2" t="s">
        <v>33</v>
      </c>
      <c r="C95" s="3">
        <v>42608.0</v>
      </c>
      <c r="D95" s="2">
        <v>92.0</v>
      </c>
      <c r="E95" s="2">
        <v>5.3</v>
      </c>
      <c r="F95" s="2" t="s">
        <v>17</v>
      </c>
      <c r="H95" s="6"/>
      <c r="I95" s="12" t="s">
        <v>183</v>
      </c>
      <c r="J95" s="13">
        <v>6.745454545454546</v>
      </c>
      <c r="L95" s="14"/>
    </row>
    <row r="96" ht="15.75" customHeight="1">
      <c r="A96" s="2" t="s">
        <v>152</v>
      </c>
      <c r="B96" s="2" t="s">
        <v>153</v>
      </c>
      <c r="C96" s="3">
        <v>44119.0</v>
      </c>
      <c r="D96" s="2">
        <v>98.0</v>
      </c>
      <c r="E96" s="2">
        <v>5.4</v>
      </c>
      <c r="F96" s="2" t="s">
        <v>17</v>
      </c>
      <c r="H96" s="6"/>
      <c r="I96" s="12" t="s">
        <v>117</v>
      </c>
      <c r="J96" s="13">
        <v>6.75</v>
      </c>
      <c r="L96" s="14"/>
    </row>
    <row r="97" ht="15.75" customHeight="1">
      <c r="A97" s="2" t="s">
        <v>154</v>
      </c>
      <c r="B97" s="2" t="s">
        <v>36</v>
      </c>
      <c r="C97" s="3">
        <v>43804.0</v>
      </c>
      <c r="D97" s="2">
        <v>85.0</v>
      </c>
      <c r="E97" s="2">
        <v>5.4</v>
      </c>
      <c r="F97" s="2" t="s">
        <v>17</v>
      </c>
      <c r="H97" s="6"/>
      <c r="I97" s="12" t="s">
        <v>385</v>
      </c>
      <c r="J97" s="13">
        <v>6.75</v>
      </c>
      <c r="L97" s="14"/>
    </row>
    <row r="98" ht="15.75" customHeight="1">
      <c r="A98" s="2" t="s">
        <v>155</v>
      </c>
      <c r="B98" s="2" t="s">
        <v>24</v>
      </c>
      <c r="C98" s="3">
        <v>43588.0</v>
      </c>
      <c r="D98" s="2">
        <v>78.0</v>
      </c>
      <c r="E98" s="2">
        <v>5.4</v>
      </c>
      <c r="F98" s="2" t="s">
        <v>11</v>
      </c>
      <c r="H98" s="6"/>
      <c r="I98" s="12" t="s">
        <v>522</v>
      </c>
      <c r="J98" s="13">
        <v>6.8</v>
      </c>
      <c r="L98" s="14"/>
    </row>
    <row r="99" ht="15.75" customHeight="1">
      <c r="A99" s="2" t="s">
        <v>156</v>
      </c>
      <c r="B99" s="2" t="s">
        <v>33</v>
      </c>
      <c r="C99" s="3">
        <v>44092.0</v>
      </c>
      <c r="D99" s="2">
        <v>120.0</v>
      </c>
      <c r="E99" s="2">
        <v>5.4</v>
      </c>
      <c r="F99" s="2" t="s">
        <v>20</v>
      </c>
      <c r="H99" s="6"/>
      <c r="I99" s="12" t="s">
        <v>556</v>
      </c>
      <c r="J99" s="13">
        <v>6.9</v>
      </c>
      <c r="L99" s="14"/>
    </row>
    <row r="100" ht="15.75" customHeight="1">
      <c r="A100" s="2" t="s">
        <v>157</v>
      </c>
      <c r="B100" s="2" t="s">
        <v>158</v>
      </c>
      <c r="C100" s="3">
        <v>44076.0</v>
      </c>
      <c r="D100" s="2">
        <v>92.0</v>
      </c>
      <c r="E100" s="2">
        <v>5.4</v>
      </c>
      <c r="F100" s="2" t="s">
        <v>83</v>
      </c>
      <c r="H100" s="6"/>
      <c r="I100" s="16" t="s">
        <v>7</v>
      </c>
      <c r="J100" s="14">
        <v>6.936477987421385</v>
      </c>
      <c r="L100" s="14"/>
    </row>
    <row r="101" ht="15.75" customHeight="1">
      <c r="A101" s="2" t="s">
        <v>159</v>
      </c>
      <c r="B101" s="2" t="s">
        <v>160</v>
      </c>
      <c r="C101" s="3">
        <v>43182.0</v>
      </c>
      <c r="D101" s="2">
        <v>101.0</v>
      </c>
      <c r="E101" s="2">
        <v>5.4</v>
      </c>
      <c r="F101" s="2" t="s">
        <v>17</v>
      </c>
      <c r="H101" s="6"/>
      <c r="I101" s="12" t="s">
        <v>581</v>
      </c>
      <c r="J101" s="13">
        <v>7.0</v>
      </c>
      <c r="L101" s="14"/>
    </row>
    <row r="102" ht="15.75" customHeight="1">
      <c r="A102" s="2" t="s">
        <v>161</v>
      </c>
      <c r="B102" s="2" t="s">
        <v>10</v>
      </c>
      <c r="C102" s="3">
        <v>43896.0</v>
      </c>
      <c r="D102" s="2">
        <v>119.0</v>
      </c>
      <c r="E102" s="2">
        <v>5.4</v>
      </c>
      <c r="F102" s="2" t="s">
        <v>20</v>
      </c>
      <c r="H102" s="6"/>
      <c r="I102" s="12" t="s">
        <v>584</v>
      </c>
      <c r="J102" s="13">
        <v>7.0</v>
      </c>
      <c r="L102" s="14"/>
    </row>
    <row r="103" ht="15.75" customHeight="1">
      <c r="A103" s="2" t="s">
        <v>162</v>
      </c>
      <c r="B103" s="2" t="s">
        <v>65</v>
      </c>
      <c r="C103" s="3">
        <v>43742.0</v>
      </c>
      <c r="D103" s="2">
        <v>101.0</v>
      </c>
      <c r="E103" s="2">
        <v>5.4</v>
      </c>
      <c r="F103" s="2" t="s">
        <v>17</v>
      </c>
      <c r="H103" s="6"/>
      <c r="I103" s="12" t="s">
        <v>447</v>
      </c>
      <c r="J103" s="13">
        <v>7.1</v>
      </c>
      <c r="L103" s="14"/>
    </row>
    <row r="104" ht="15.75" customHeight="1">
      <c r="A104" s="2" t="s">
        <v>163</v>
      </c>
      <c r="B104" s="2" t="s">
        <v>33</v>
      </c>
      <c r="C104" s="3">
        <v>44288.0</v>
      </c>
      <c r="D104" s="2">
        <v>112.0</v>
      </c>
      <c r="E104" s="2">
        <v>5.4</v>
      </c>
      <c r="F104" s="2" t="s">
        <v>60</v>
      </c>
      <c r="H104" s="6"/>
      <c r="I104" s="12" t="s">
        <v>594</v>
      </c>
      <c r="J104" s="13">
        <v>7.1</v>
      </c>
      <c r="L104" s="14"/>
    </row>
    <row r="105" ht="15.75" customHeight="1">
      <c r="A105" s="2" t="s">
        <v>164</v>
      </c>
      <c r="B105" s="2" t="s">
        <v>24</v>
      </c>
      <c r="C105" s="3">
        <v>42958.0</v>
      </c>
      <c r="D105" s="2">
        <v>96.0</v>
      </c>
      <c r="E105" s="2">
        <v>5.4</v>
      </c>
      <c r="F105" s="2" t="s">
        <v>17</v>
      </c>
      <c r="H105" s="6"/>
      <c r="I105" s="12" t="s">
        <v>443</v>
      </c>
      <c r="J105" s="13">
        <v>7.125</v>
      </c>
      <c r="L105" s="14"/>
    </row>
    <row r="106" ht="15.75" customHeight="1">
      <c r="A106" s="2" t="s">
        <v>165</v>
      </c>
      <c r="B106" s="2" t="s">
        <v>166</v>
      </c>
      <c r="C106" s="3">
        <v>44211.0</v>
      </c>
      <c r="D106" s="2">
        <v>114.0</v>
      </c>
      <c r="E106" s="2">
        <v>5.4</v>
      </c>
      <c r="F106" s="2" t="s">
        <v>17</v>
      </c>
      <c r="H106" s="6"/>
      <c r="I106" s="12" t="s">
        <v>264</v>
      </c>
      <c r="J106" s="13">
        <v>7.133333333333333</v>
      </c>
      <c r="L106" s="14"/>
    </row>
    <row r="107" ht="15.75" customHeight="1">
      <c r="A107" s="2" t="s">
        <v>167</v>
      </c>
      <c r="B107" s="2" t="s">
        <v>36</v>
      </c>
      <c r="C107" s="3">
        <v>44154.0</v>
      </c>
      <c r="D107" s="2">
        <v>97.0</v>
      </c>
      <c r="E107" s="2">
        <v>5.4</v>
      </c>
      <c r="F107" s="2" t="s">
        <v>17</v>
      </c>
      <c r="H107" s="6"/>
      <c r="I107" s="12" t="s">
        <v>628</v>
      </c>
      <c r="J107" s="13">
        <v>7.2</v>
      </c>
      <c r="L107" s="14"/>
    </row>
    <row r="108" ht="15.75" customHeight="1">
      <c r="A108" s="2" t="s">
        <v>168</v>
      </c>
      <c r="B108" s="2" t="s">
        <v>169</v>
      </c>
      <c r="C108" s="3">
        <v>44013.0</v>
      </c>
      <c r="D108" s="2">
        <v>101.0</v>
      </c>
      <c r="E108" s="2">
        <v>5.4</v>
      </c>
      <c r="F108" s="2" t="s">
        <v>14</v>
      </c>
      <c r="H108" s="6"/>
      <c r="I108" s="12" t="s">
        <v>631</v>
      </c>
      <c r="J108" s="13">
        <v>7.2</v>
      </c>
      <c r="L108" s="14"/>
    </row>
    <row r="109" ht="15.75" customHeight="1">
      <c r="A109" s="2" t="s">
        <v>170</v>
      </c>
      <c r="B109" s="2" t="s">
        <v>171</v>
      </c>
      <c r="C109" s="3">
        <v>42342.0</v>
      </c>
      <c r="D109" s="2">
        <v>56.0</v>
      </c>
      <c r="E109" s="2">
        <v>5.5</v>
      </c>
      <c r="F109" s="2" t="s">
        <v>17</v>
      </c>
      <c r="H109" s="6"/>
      <c r="I109" s="12" t="s">
        <v>639</v>
      </c>
      <c r="J109" s="13">
        <v>7.2</v>
      </c>
      <c r="L109" s="14"/>
    </row>
    <row r="110" ht="15.75" customHeight="1">
      <c r="A110" s="2" t="s">
        <v>172</v>
      </c>
      <c r="B110" s="2" t="s">
        <v>173</v>
      </c>
      <c r="C110" s="3">
        <v>43399.0</v>
      </c>
      <c r="D110" s="2">
        <v>100.0</v>
      </c>
      <c r="E110" s="2">
        <v>5.5</v>
      </c>
      <c r="F110" s="2" t="s">
        <v>17</v>
      </c>
      <c r="H110" s="6"/>
      <c r="I110" s="12" t="s">
        <v>654</v>
      </c>
      <c r="J110" s="13">
        <v>7.3</v>
      </c>
      <c r="L110" s="14"/>
    </row>
    <row r="111" ht="15.75" customHeight="1">
      <c r="A111" s="2" t="s">
        <v>174</v>
      </c>
      <c r="B111" s="2" t="s">
        <v>10</v>
      </c>
      <c r="C111" s="3">
        <v>43800.0</v>
      </c>
      <c r="D111" s="2">
        <v>94.0</v>
      </c>
      <c r="E111" s="2">
        <v>5.5</v>
      </c>
      <c r="F111" s="2" t="s">
        <v>74</v>
      </c>
      <c r="H111" s="6"/>
      <c r="I111" s="12" t="s">
        <v>641</v>
      </c>
      <c r="J111" s="13">
        <v>7.45</v>
      </c>
      <c r="L111" s="14"/>
    </row>
    <row r="112" ht="15.75" customHeight="1">
      <c r="A112" s="2" t="s">
        <v>175</v>
      </c>
      <c r="B112" s="2" t="s">
        <v>24</v>
      </c>
      <c r="C112" s="3">
        <v>44314.0</v>
      </c>
      <c r="D112" s="2">
        <v>94.0</v>
      </c>
      <c r="E112" s="2">
        <v>5.5</v>
      </c>
      <c r="F112" s="2" t="s">
        <v>69</v>
      </c>
      <c r="H112" s="6"/>
      <c r="I112" s="12" t="s">
        <v>688</v>
      </c>
      <c r="J112" s="13">
        <v>7.5</v>
      </c>
      <c r="L112" s="14"/>
    </row>
    <row r="113" ht="15.75" customHeight="1">
      <c r="A113" s="2" t="s">
        <v>176</v>
      </c>
      <c r="B113" s="2" t="s">
        <v>7</v>
      </c>
      <c r="C113" s="7">
        <v>43754.0</v>
      </c>
      <c r="D113" s="2">
        <v>21.0</v>
      </c>
      <c r="E113" s="2">
        <v>5.5</v>
      </c>
      <c r="F113" s="2" t="s">
        <v>17</v>
      </c>
      <c r="H113" s="6"/>
      <c r="I113" s="12" t="s">
        <v>695</v>
      </c>
      <c r="J113" s="13">
        <v>7.6</v>
      </c>
      <c r="L113" s="14"/>
    </row>
    <row r="114" ht="15.75" customHeight="1">
      <c r="A114" s="2" t="s">
        <v>177</v>
      </c>
      <c r="B114" s="2" t="s">
        <v>24</v>
      </c>
      <c r="C114" s="3">
        <v>43784.0</v>
      </c>
      <c r="D114" s="2">
        <v>104.0</v>
      </c>
      <c r="E114" s="2">
        <v>5.5</v>
      </c>
      <c r="F114" s="2" t="s">
        <v>20</v>
      </c>
      <c r="H114" s="6"/>
      <c r="I114" s="12" t="s">
        <v>403</v>
      </c>
      <c r="J114" s="13">
        <v>7.633333333333333</v>
      </c>
      <c r="L114" s="14"/>
    </row>
    <row r="115" ht="15.75" customHeight="1">
      <c r="A115" s="2" t="s">
        <v>178</v>
      </c>
      <c r="B115" s="2" t="s">
        <v>136</v>
      </c>
      <c r="C115" s="3">
        <v>43504.0</v>
      </c>
      <c r="D115" s="2">
        <v>63.0</v>
      </c>
      <c r="E115" s="2">
        <v>5.5</v>
      </c>
      <c r="F115" s="2" t="s">
        <v>17</v>
      </c>
      <c r="H115" s="6"/>
      <c r="I115" s="12" t="s">
        <v>705</v>
      </c>
      <c r="J115" s="13">
        <v>7.7</v>
      </c>
      <c r="L115" s="14"/>
    </row>
    <row r="116" ht="15.75" customHeight="1">
      <c r="A116" s="2" t="s">
        <v>179</v>
      </c>
      <c r="B116" s="2" t="s">
        <v>36</v>
      </c>
      <c r="C116" s="3">
        <v>43931.0</v>
      </c>
      <c r="D116" s="2">
        <v>100.0</v>
      </c>
      <c r="E116" s="2">
        <v>5.5</v>
      </c>
      <c r="F116" s="2" t="s">
        <v>17</v>
      </c>
      <c r="H116" s="6"/>
      <c r="I116" s="12" t="s">
        <v>728</v>
      </c>
      <c r="J116" s="13">
        <v>8.2</v>
      </c>
      <c r="L116" s="14"/>
    </row>
    <row r="117" ht="15.75" customHeight="1">
      <c r="A117" s="2" t="s">
        <v>180</v>
      </c>
      <c r="B117" s="2" t="s">
        <v>181</v>
      </c>
      <c r="C117" s="3">
        <v>43154.0</v>
      </c>
      <c r="D117" s="2">
        <v>126.0</v>
      </c>
      <c r="E117" s="2">
        <v>5.5</v>
      </c>
      <c r="F117" s="2" t="s">
        <v>17</v>
      </c>
      <c r="H117" s="6"/>
    </row>
    <row r="118" ht="15.75" customHeight="1">
      <c r="A118" s="2" t="s">
        <v>182</v>
      </c>
      <c r="B118" s="2" t="s">
        <v>183</v>
      </c>
      <c r="C118" s="3">
        <v>44106.0</v>
      </c>
      <c r="D118" s="2">
        <v>106.0</v>
      </c>
      <c r="E118" s="2">
        <v>5.5</v>
      </c>
      <c r="F118" s="2" t="s">
        <v>17</v>
      </c>
      <c r="H118" s="6"/>
    </row>
    <row r="119" ht="15.75" customHeight="1">
      <c r="A119" s="2" t="s">
        <v>184</v>
      </c>
      <c r="B119" s="2" t="s">
        <v>10</v>
      </c>
      <c r="C119" s="3">
        <v>44238.0</v>
      </c>
      <c r="D119" s="2">
        <v>86.0</v>
      </c>
      <c r="E119" s="2">
        <v>5.5</v>
      </c>
      <c r="F119" s="2" t="s">
        <v>185</v>
      </c>
      <c r="H119" s="6"/>
    </row>
    <row r="120" ht="15.75" customHeight="1">
      <c r="A120" s="2" t="s">
        <v>186</v>
      </c>
      <c r="B120" s="2" t="s">
        <v>187</v>
      </c>
      <c r="C120" s="3">
        <v>44301.0</v>
      </c>
      <c r="D120" s="2">
        <v>142.0</v>
      </c>
      <c r="E120" s="2">
        <v>5.5</v>
      </c>
      <c r="F120" s="2" t="s">
        <v>188</v>
      </c>
      <c r="H120" s="6"/>
    </row>
    <row r="121" ht="15.75" customHeight="1">
      <c r="A121" s="2" t="s">
        <v>189</v>
      </c>
      <c r="B121" s="2" t="s">
        <v>24</v>
      </c>
      <c r="C121" s="3">
        <v>43119.0</v>
      </c>
      <c r="D121" s="2">
        <v>108.0</v>
      </c>
      <c r="E121" s="2">
        <v>5.5</v>
      </c>
      <c r="F121" s="2" t="s">
        <v>17</v>
      </c>
      <c r="H121" s="6"/>
    </row>
    <row r="122" ht="15.75" customHeight="1">
      <c r="A122" s="2" t="s">
        <v>190</v>
      </c>
      <c r="B122" s="2" t="s">
        <v>134</v>
      </c>
      <c r="C122" s="3">
        <v>43135.0</v>
      </c>
      <c r="D122" s="2">
        <v>102.0</v>
      </c>
      <c r="E122" s="2">
        <v>5.5</v>
      </c>
      <c r="F122" s="2" t="s">
        <v>17</v>
      </c>
      <c r="H122" s="6"/>
    </row>
    <row r="123" ht="15.75" customHeight="1">
      <c r="A123" s="2" t="s">
        <v>191</v>
      </c>
      <c r="B123" s="2" t="s">
        <v>36</v>
      </c>
      <c r="C123" s="3">
        <v>43790.0</v>
      </c>
      <c r="D123" s="2">
        <v>92.0</v>
      </c>
      <c r="E123" s="2">
        <v>5.5</v>
      </c>
      <c r="F123" s="2" t="s">
        <v>17</v>
      </c>
      <c r="H123" s="6"/>
    </row>
    <row r="124" ht="15.75" customHeight="1">
      <c r="A124" s="2" t="s">
        <v>192</v>
      </c>
      <c r="B124" s="2" t="s">
        <v>193</v>
      </c>
      <c r="C124" s="3">
        <v>43287.0</v>
      </c>
      <c r="D124" s="2">
        <v>83.0</v>
      </c>
      <c r="E124" s="2">
        <v>5.5</v>
      </c>
      <c r="F124" s="2" t="s">
        <v>17</v>
      </c>
      <c r="H124" s="6"/>
    </row>
    <row r="125" ht="15.75" customHeight="1">
      <c r="A125" s="2" t="s">
        <v>194</v>
      </c>
      <c r="B125" s="2" t="s">
        <v>195</v>
      </c>
      <c r="C125" s="3">
        <v>43322.0</v>
      </c>
      <c r="D125" s="2">
        <v>94.0</v>
      </c>
      <c r="E125" s="2">
        <v>5.5</v>
      </c>
      <c r="F125" s="2" t="s">
        <v>17</v>
      </c>
      <c r="H125" s="6"/>
    </row>
    <row r="126" ht="15.75" customHeight="1">
      <c r="A126" s="2" t="s">
        <v>196</v>
      </c>
      <c r="B126" s="2" t="s">
        <v>24</v>
      </c>
      <c r="C126" s="3">
        <v>43560.0</v>
      </c>
      <c r="D126" s="2">
        <v>92.0</v>
      </c>
      <c r="E126" s="2">
        <v>5.5</v>
      </c>
      <c r="F126" s="2" t="s">
        <v>17</v>
      </c>
      <c r="H126" s="6"/>
    </row>
    <row r="127" ht="15.75" customHeight="1">
      <c r="A127" s="2" t="s">
        <v>197</v>
      </c>
      <c r="B127" s="2" t="s">
        <v>24</v>
      </c>
      <c r="C127" s="3">
        <v>43595.0</v>
      </c>
      <c r="D127" s="2">
        <v>103.0</v>
      </c>
      <c r="E127" s="2">
        <v>5.5</v>
      </c>
      <c r="F127" s="2" t="s">
        <v>17</v>
      </c>
      <c r="H127" s="6"/>
    </row>
    <row r="128" ht="15.75" customHeight="1">
      <c r="A128" s="2" t="s">
        <v>198</v>
      </c>
      <c r="B128" s="2" t="s">
        <v>195</v>
      </c>
      <c r="C128" s="3">
        <v>43020.0</v>
      </c>
      <c r="D128" s="2">
        <v>89.0</v>
      </c>
      <c r="E128" s="2">
        <v>5.6</v>
      </c>
      <c r="F128" s="2" t="s">
        <v>199</v>
      </c>
      <c r="H128" s="6"/>
    </row>
    <row r="129" ht="15.75" customHeight="1">
      <c r="A129" s="2" t="s">
        <v>200</v>
      </c>
      <c r="B129" s="2" t="s">
        <v>24</v>
      </c>
      <c r="C129" s="3">
        <v>42558.0</v>
      </c>
      <c r="D129" s="2">
        <v>95.0</v>
      </c>
      <c r="E129" s="2">
        <v>5.6</v>
      </c>
      <c r="F129" s="2" t="s">
        <v>17</v>
      </c>
      <c r="H129" s="6"/>
    </row>
    <row r="130" ht="15.75" customHeight="1">
      <c r="A130" s="2" t="s">
        <v>201</v>
      </c>
      <c r="B130" s="2" t="s">
        <v>139</v>
      </c>
      <c r="C130" s="3">
        <v>44211.0</v>
      </c>
      <c r="D130" s="2">
        <v>103.0</v>
      </c>
      <c r="E130" s="2">
        <v>5.6</v>
      </c>
      <c r="F130" s="2" t="s">
        <v>69</v>
      </c>
      <c r="H130" s="6"/>
    </row>
    <row r="131" ht="15.75" customHeight="1">
      <c r="A131" s="2" t="s">
        <v>202</v>
      </c>
      <c r="B131" s="2" t="s">
        <v>36</v>
      </c>
      <c r="C131" s="3">
        <v>43706.0</v>
      </c>
      <c r="D131" s="2">
        <v>97.0</v>
      </c>
      <c r="E131" s="2">
        <v>5.6</v>
      </c>
      <c r="F131" s="2" t="s">
        <v>17</v>
      </c>
      <c r="H131" s="6"/>
    </row>
    <row r="132" ht="15.75" customHeight="1">
      <c r="A132" s="2" t="s">
        <v>203</v>
      </c>
      <c r="B132" s="2" t="s">
        <v>10</v>
      </c>
      <c r="C132" s="3">
        <v>43371.0</v>
      </c>
      <c r="D132" s="2">
        <v>125.0</v>
      </c>
      <c r="E132" s="2">
        <v>5.6</v>
      </c>
      <c r="F132" s="2" t="s">
        <v>17</v>
      </c>
      <c r="H132" s="6"/>
    </row>
    <row r="133" ht="15.75" customHeight="1">
      <c r="A133" s="2" t="s">
        <v>204</v>
      </c>
      <c r="B133" s="2" t="s">
        <v>36</v>
      </c>
      <c r="C133" s="3">
        <v>44077.0</v>
      </c>
      <c r="D133" s="2">
        <v>91.0</v>
      </c>
      <c r="E133" s="2">
        <v>5.6</v>
      </c>
      <c r="F133" s="2" t="s">
        <v>17</v>
      </c>
      <c r="H133" s="6"/>
    </row>
    <row r="134" ht="15.75" customHeight="1">
      <c r="A134" s="2" t="s">
        <v>205</v>
      </c>
      <c r="B134" s="2" t="s">
        <v>206</v>
      </c>
      <c r="C134" s="3">
        <v>44001.0</v>
      </c>
      <c r="D134" s="2">
        <v>90.0</v>
      </c>
      <c r="E134" s="2">
        <v>5.6</v>
      </c>
      <c r="F134" s="2" t="s">
        <v>25</v>
      </c>
      <c r="H134" s="6"/>
    </row>
    <row r="135" ht="15.75" customHeight="1">
      <c r="A135" s="2" t="s">
        <v>207</v>
      </c>
      <c r="B135" s="2" t="s">
        <v>136</v>
      </c>
      <c r="C135" s="3">
        <v>44131.0</v>
      </c>
      <c r="D135" s="2">
        <v>49.0</v>
      </c>
      <c r="E135" s="2">
        <v>5.6</v>
      </c>
      <c r="F135" s="2" t="s">
        <v>17</v>
      </c>
      <c r="H135" s="6"/>
    </row>
    <row r="136" ht="15.75" customHeight="1">
      <c r="A136" s="2" t="s">
        <v>208</v>
      </c>
      <c r="B136" s="2" t="s">
        <v>139</v>
      </c>
      <c r="C136" s="3">
        <v>43476.0</v>
      </c>
      <c r="D136" s="2">
        <v>98.0</v>
      </c>
      <c r="E136" s="2">
        <v>5.6</v>
      </c>
      <c r="F136" s="2" t="s">
        <v>17</v>
      </c>
      <c r="H136" s="6"/>
    </row>
    <row r="137" ht="15.75" customHeight="1">
      <c r="A137" s="2" t="s">
        <v>209</v>
      </c>
      <c r="B137" s="2" t="s">
        <v>112</v>
      </c>
      <c r="C137" s="3">
        <v>44232.0</v>
      </c>
      <c r="D137" s="2">
        <v>107.0</v>
      </c>
      <c r="E137" s="2">
        <v>5.6</v>
      </c>
      <c r="F137" s="2" t="s">
        <v>14</v>
      </c>
      <c r="H137" s="6"/>
    </row>
    <row r="138" ht="15.75" customHeight="1">
      <c r="A138" s="2" t="s">
        <v>210</v>
      </c>
      <c r="B138" s="2" t="s">
        <v>134</v>
      </c>
      <c r="C138" s="3">
        <v>44188.0</v>
      </c>
      <c r="D138" s="2">
        <v>118.0</v>
      </c>
      <c r="E138" s="2">
        <v>5.6</v>
      </c>
      <c r="F138" s="2" t="s">
        <v>17</v>
      </c>
      <c r="H138" s="6"/>
    </row>
    <row r="139" ht="15.75" customHeight="1">
      <c r="A139" s="2" t="s">
        <v>211</v>
      </c>
      <c r="B139" s="2" t="s">
        <v>10</v>
      </c>
      <c r="C139" s="3">
        <v>44090.0</v>
      </c>
      <c r="D139" s="2">
        <v>94.0</v>
      </c>
      <c r="E139" s="2">
        <v>5.6</v>
      </c>
      <c r="F139" s="2" t="s">
        <v>11</v>
      </c>
      <c r="H139" s="6"/>
    </row>
    <row r="140" ht="15.75" customHeight="1">
      <c r="A140" s="2" t="s">
        <v>212</v>
      </c>
      <c r="B140" s="2" t="s">
        <v>24</v>
      </c>
      <c r="C140" s="3">
        <v>44064.0</v>
      </c>
      <c r="D140" s="2">
        <v>103.0</v>
      </c>
      <c r="E140" s="2">
        <v>5.6</v>
      </c>
      <c r="F140" s="2" t="s">
        <v>17</v>
      </c>
      <c r="H140" s="6"/>
    </row>
    <row r="141" ht="15.75" customHeight="1">
      <c r="A141" s="2" t="s">
        <v>213</v>
      </c>
      <c r="B141" s="2" t="s">
        <v>214</v>
      </c>
      <c r="C141" s="3">
        <v>44106.0</v>
      </c>
      <c r="D141" s="2">
        <v>86.0</v>
      </c>
      <c r="E141" s="2">
        <v>5.6</v>
      </c>
      <c r="F141" s="2" t="s">
        <v>17</v>
      </c>
      <c r="H141" s="6"/>
    </row>
    <row r="142" ht="15.75" customHeight="1">
      <c r="A142" s="2" t="s">
        <v>215</v>
      </c>
      <c r="B142" s="2" t="s">
        <v>7</v>
      </c>
      <c r="C142" s="3">
        <v>44300.0</v>
      </c>
      <c r="D142" s="2">
        <v>83.0</v>
      </c>
      <c r="E142" s="2">
        <v>5.6</v>
      </c>
      <c r="F142" s="2" t="s">
        <v>17</v>
      </c>
      <c r="H142" s="6"/>
    </row>
    <row r="143" ht="15.75" customHeight="1">
      <c r="A143" s="2" t="s">
        <v>216</v>
      </c>
      <c r="B143" s="2" t="s">
        <v>217</v>
      </c>
      <c r="C143" s="3">
        <v>44281.0</v>
      </c>
      <c r="D143" s="2">
        <v>97.0</v>
      </c>
      <c r="E143" s="2">
        <v>5.7</v>
      </c>
      <c r="F143" s="2" t="s">
        <v>17</v>
      </c>
      <c r="H143" s="6"/>
    </row>
    <row r="144" ht="15.75" customHeight="1">
      <c r="A144" s="2" t="s">
        <v>218</v>
      </c>
      <c r="B144" s="2" t="s">
        <v>219</v>
      </c>
      <c r="C144" s="3">
        <v>44280.0</v>
      </c>
      <c r="D144" s="2">
        <v>99.0</v>
      </c>
      <c r="E144" s="2">
        <v>5.7</v>
      </c>
      <c r="F144" s="2" t="s">
        <v>14</v>
      </c>
      <c r="H144" s="6"/>
    </row>
    <row r="145" ht="15.75" customHeight="1">
      <c r="A145" s="2" t="s">
        <v>220</v>
      </c>
      <c r="B145" s="2" t="s">
        <v>112</v>
      </c>
      <c r="C145" s="3">
        <v>43084.0</v>
      </c>
      <c r="D145" s="2">
        <v>104.0</v>
      </c>
      <c r="E145" s="2">
        <v>5.7</v>
      </c>
      <c r="F145" s="2" t="s">
        <v>17</v>
      </c>
      <c r="H145" s="6"/>
    </row>
    <row r="146" ht="15.75" customHeight="1">
      <c r="A146" s="2" t="s">
        <v>221</v>
      </c>
      <c r="B146" s="2" t="s">
        <v>222</v>
      </c>
      <c r="C146" s="3">
        <v>44085.0</v>
      </c>
      <c r="D146" s="2">
        <v>102.0</v>
      </c>
      <c r="E146" s="2">
        <v>5.7</v>
      </c>
      <c r="F146" s="2" t="s">
        <v>11</v>
      </c>
      <c r="H146" s="6"/>
    </row>
    <row r="147" ht="15.75" customHeight="1">
      <c r="A147" s="2" t="s">
        <v>223</v>
      </c>
      <c r="B147" s="2" t="s">
        <v>224</v>
      </c>
      <c r="C147" s="3">
        <v>43077.0</v>
      </c>
      <c r="D147" s="2">
        <v>89.0</v>
      </c>
      <c r="E147" s="2">
        <v>5.7</v>
      </c>
      <c r="F147" s="2" t="s">
        <v>17</v>
      </c>
      <c r="H147" s="6"/>
    </row>
    <row r="148" ht="15.75" customHeight="1">
      <c r="A148" s="2" t="s">
        <v>225</v>
      </c>
      <c r="B148" s="2" t="s">
        <v>65</v>
      </c>
      <c r="C148" s="3">
        <v>43756.0</v>
      </c>
      <c r="D148" s="2">
        <v>98.0</v>
      </c>
      <c r="E148" s="2">
        <v>5.7</v>
      </c>
      <c r="F148" s="2" t="s">
        <v>17</v>
      </c>
      <c r="H148" s="6"/>
    </row>
    <row r="149" ht="15.75" customHeight="1">
      <c r="A149" s="2" t="s">
        <v>226</v>
      </c>
      <c r="B149" s="2" t="s">
        <v>36</v>
      </c>
      <c r="C149" s="3">
        <v>44113.0</v>
      </c>
      <c r="D149" s="2">
        <v>125.0</v>
      </c>
      <c r="E149" s="2">
        <v>5.7</v>
      </c>
      <c r="F149" s="2" t="s">
        <v>20</v>
      </c>
      <c r="H149" s="6"/>
    </row>
    <row r="150" ht="15.75" customHeight="1">
      <c r="A150" s="2" t="s">
        <v>227</v>
      </c>
      <c r="B150" s="2" t="s">
        <v>33</v>
      </c>
      <c r="C150" s="3">
        <v>43601.0</v>
      </c>
      <c r="D150" s="2">
        <v>89.0</v>
      </c>
      <c r="E150" s="2">
        <v>5.7</v>
      </c>
      <c r="F150" s="2" t="s">
        <v>17</v>
      </c>
      <c r="H150" s="6"/>
    </row>
    <row r="151" ht="15.75" customHeight="1">
      <c r="A151" s="2" t="s">
        <v>228</v>
      </c>
      <c r="B151" s="2" t="s">
        <v>24</v>
      </c>
      <c r="C151" s="3">
        <v>43469.0</v>
      </c>
      <c r="D151" s="2">
        <v>94.0</v>
      </c>
      <c r="E151" s="2">
        <v>5.7</v>
      </c>
      <c r="F151" s="2" t="s">
        <v>17</v>
      </c>
      <c r="H151" s="6"/>
    </row>
    <row r="152" ht="15.75" customHeight="1">
      <c r="A152" s="2" t="s">
        <v>229</v>
      </c>
      <c r="B152" s="2" t="s">
        <v>230</v>
      </c>
      <c r="C152" s="3">
        <v>42979.0</v>
      </c>
      <c r="D152" s="2">
        <v>94.0</v>
      </c>
      <c r="E152" s="2">
        <v>5.7</v>
      </c>
      <c r="F152" s="2" t="s">
        <v>17</v>
      </c>
      <c r="H152" s="6"/>
    </row>
    <row r="153" ht="15.75" customHeight="1">
      <c r="A153" s="2" t="s">
        <v>231</v>
      </c>
      <c r="B153" s="2" t="s">
        <v>7</v>
      </c>
      <c r="C153" s="3">
        <v>44000.0</v>
      </c>
      <c r="D153" s="2">
        <v>85.0</v>
      </c>
      <c r="E153" s="2">
        <v>5.7</v>
      </c>
      <c r="F153" s="2" t="s">
        <v>125</v>
      </c>
      <c r="H153" s="6"/>
    </row>
    <row r="154" ht="15.75" customHeight="1">
      <c r="A154" s="2" t="s">
        <v>232</v>
      </c>
      <c r="B154" s="2" t="s">
        <v>7</v>
      </c>
      <c r="C154" s="3">
        <v>43446.0</v>
      </c>
      <c r="D154" s="2">
        <v>34.0</v>
      </c>
      <c r="E154" s="2">
        <v>5.7</v>
      </c>
      <c r="F154" s="2" t="s">
        <v>17</v>
      </c>
      <c r="H154" s="6"/>
    </row>
    <row r="155" ht="15.75" customHeight="1">
      <c r="A155" s="2" t="s">
        <v>233</v>
      </c>
      <c r="B155" s="2" t="s">
        <v>22</v>
      </c>
      <c r="C155" s="3">
        <v>43658.0</v>
      </c>
      <c r="D155" s="2">
        <v>86.0</v>
      </c>
      <c r="E155" s="2">
        <v>5.7</v>
      </c>
      <c r="F155" s="2" t="s">
        <v>17</v>
      </c>
      <c r="H155" s="6"/>
    </row>
    <row r="156" ht="15.75" customHeight="1">
      <c r="A156" s="2" t="s">
        <v>234</v>
      </c>
      <c r="B156" s="2" t="s">
        <v>10</v>
      </c>
      <c r="C156" s="3">
        <v>44300.0</v>
      </c>
      <c r="D156" s="2">
        <v>91.0</v>
      </c>
      <c r="E156" s="2">
        <v>5.7</v>
      </c>
      <c r="F156" s="2" t="s">
        <v>88</v>
      </c>
      <c r="H156" s="6"/>
    </row>
    <row r="157" ht="15.75" customHeight="1">
      <c r="A157" s="2" t="s">
        <v>235</v>
      </c>
      <c r="B157" s="2" t="s">
        <v>39</v>
      </c>
      <c r="C157" s="3">
        <v>42517.0</v>
      </c>
      <c r="D157" s="2">
        <v>108.0</v>
      </c>
      <c r="E157" s="2">
        <v>5.7</v>
      </c>
      <c r="F157" s="2" t="s">
        <v>17</v>
      </c>
      <c r="H157" s="6"/>
    </row>
    <row r="158" ht="15.75" customHeight="1">
      <c r="A158" s="2" t="s">
        <v>236</v>
      </c>
      <c r="B158" s="2" t="s">
        <v>36</v>
      </c>
      <c r="C158" s="3">
        <v>43406.0</v>
      </c>
      <c r="D158" s="2">
        <v>95.0</v>
      </c>
      <c r="E158" s="2">
        <v>5.7</v>
      </c>
      <c r="F158" s="2" t="s">
        <v>17</v>
      </c>
      <c r="H158" s="6"/>
    </row>
    <row r="159" ht="15.75" customHeight="1">
      <c r="A159" s="2" t="s">
        <v>237</v>
      </c>
      <c r="B159" s="2" t="s">
        <v>238</v>
      </c>
      <c r="C159" s="3">
        <v>44330.0</v>
      </c>
      <c r="D159" s="2">
        <v>100.0</v>
      </c>
      <c r="E159" s="2">
        <v>5.7</v>
      </c>
      <c r="F159" s="2" t="s">
        <v>17</v>
      </c>
      <c r="H159" s="6"/>
    </row>
    <row r="160" ht="15.75" customHeight="1">
      <c r="A160" s="2" t="s">
        <v>239</v>
      </c>
      <c r="B160" s="2" t="s">
        <v>24</v>
      </c>
      <c r="C160" s="3">
        <v>43964.0</v>
      </c>
      <c r="D160" s="2">
        <v>90.0</v>
      </c>
      <c r="E160" s="2">
        <v>5.7</v>
      </c>
      <c r="F160" s="2" t="s">
        <v>17</v>
      </c>
      <c r="H160" s="6"/>
    </row>
    <row r="161" ht="15.75" customHeight="1">
      <c r="A161" s="2" t="s">
        <v>240</v>
      </c>
      <c r="B161" s="2" t="s">
        <v>10</v>
      </c>
      <c r="C161" s="3">
        <v>43497.0</v>
      </c>
      <c r="D161" s="2">
        <v>112.0</v>
      </c>
      <c r="E161" s="2">
        <v>5.7</v>
      </c>
      <c r="F161" s="2" t="s">
        <v>17</v>
      </c>
      <c r="H161" s="6"/>
    </row>
    <row r="162" ht="15.75" customHeight="1">
      <c r="A162" s="2" t="s">
        <v>241</v>
      </c>
      <c r="B162" s="2" t="s">
        <v>24</v>
      </c>
      <c r="C162" s="3">
        <v>44267.0</v>
      </c>
      <c r="D162" s="2">
        <v>86.0</v>
      </c>
      <c r="E162" s="2">
        <v>5.7</v>
      </c>
      <c r="F162" s="2" t="s">
        <v>17</v>
      </c>
      <c r="H162" s="6"/>
    </row>
    <row r="163" ht="15.75" customHeight="1">
      <c r="A163" s="8">
        <v>44788.0</v>
      </c>
      <c r="B163" s="2" t="s">
        <v>139</v>
      </c>
      <c r="C163" s="3">
        <v>43553.0</v>
      </c>
      <c r="D163" s="2">
        <v>124.0</v>
      </c>
      <c r="E163" s="2">
        <v>5.8</v>
      </c>
      <c r="F163" s="2" t="s">
        <v>123</v>
      </c>
      <c r="H163" s="6"/>
    </row>
    <row r="164" ht="15.75" customHeight="1">
      <c r="A164" s="2" t="s">
        <v>242</v>
      </c>
      <c r="B164" s="2" t="s">
        <v>36</v>
      </c>
      <c r="C164" s="3">
        <v>44179.0</v>
      </c>
      <c r="D164" s="2">
        <v>107.0</v>
      </c>
      <c r="E164" s="2">
        <v>5.8</v>
      </c>
      <c r="F164" s="2" t="s">
        <v>17</v>
      </c>
      <c r="H164" s="6"/>
    </row>
    <row r="165" ht="15.75" customHeight="1">
      <c r="A165" s="2" t="s">
        <v>243</v>
      </c>
      <c r="B165" s="2" t="s">
        <v>36</v>
      </c>
      <c r="C165" s="3">
        <v>43056.0</v>
      </c>
      <c r="D165" s="2">
        <v>92.0</v>
      </c>
      <c r="E165" s="2">
        <v>5.8</v>
      </c>
      <c r="F165" s="2" t="s">
        <v>17</v>
      </c>
      <c r="H165" s="6"/>
    </row>
    <row r="166" ht="15.75" customHeight="1">
      <c r="A166" s="2" t="s">
        <v>244</v>
      </c>
      <c r="B166" s="2" t="s">
        <v>33</v>
      </c>
      <c r="C166" s="3">
        <v>43952.0</v>
      </c>
      <c r="D166" s="2">
        <v>121.0</v>
      </c>
      <c r="E166" s="2">
        <v>5.8</v>
      </c>
      <c r="F166" s="2" t="s">
        <v>17</v>
      </c>
      <c r="H166" s="6"/>
    </row>
    <row r="167" ht="15.75" customHeight="1">
      <c r="A167" s="2" t="s">
        <v>245</v>
      </c>
      <c r="B167" s="2" t="s">
        <v>33</v>
      </c>
      <c r="C167" s="3">
        <v>43770.0</v>
      </c>
      <c r="D167" s="2">
        <v>90.0</v>
      </c>
      <c r="E167" s="2">
        <v>5.8</v>
      </c>
      <c r="F167" s="2" t="s">
        <v>17</v>
      </c>
      <c r="H167" s="6"/>
    </row>
    <row r="168" ht="15.75" customHeight="1">
      <c r="A168" s="2" t="s">
        <v>246</v>
      </c>
      <c r="B168" s="2" t="s">
        <v>247</v>
      </c>
      <c r="C168" s="3">
        <v>42720.0</v>
      </c>
      <c r="D168" s="2">
        <v>104.0</v>
      </c>
      <c r="E168" s="2">
        <v>5.8</v>
      </c>
      <c r="F168" s="2" t="s">
        <v>17</v>
      </c>
      <c r="H168" s="6"/>
    </row>
    <row r="169" ht="15.75" customHeight="1">
      <c r="A169" s="2" t="s">
        <v>248</v>
      </c>
      <c r="B169" s="2" t="s">
        <v>24</v>
      </c>
      <c r="C169" s="3">
        <v>43217.0</v>
      </c>
      <c r="D169" s="2">
        <v>92.0</v>
      </c>
      <c r="E169" s="2">
        <v>5.8</v>
      </c>
      <c r="F169" s="2" t="s">
        <v>17</v>
      </c>
      <c r="H169" s="6"/>
    </row>
    <row r="170" ht="15.75" customHeight="1">
      <c r="A170" s="2" t="s">
        <v>249</v>
      </c>
      <c r="B170" s="2" t="s">
        <v>33</v>
      </c>
      <c r="C170" s="3">
        <v>43987.0</v>
      </c>
      <c r="D170" s="2">
        <v>114.0</v>
      </c>
      <c r="E170" s="2">
        <v>5.8</v>
      </c>
      <c r="F170" s="2" t="s">
        <v>20</v>
      </c>
      <c r="H170" s="6"/>
    </row>
    <row r="171" ht="15.75" customHeight="1">
      <c r="A171" s="2" t="s">
        <v>250</v>
      </c>
      <c r="B171" s="2" t="s">
        <v>33</v>
      </c>
      <c r="C171" s="3">
        <v>44064.0</v>
      </c>
      <c r="D171" s="2">
        <v>98.0</v>
      </c>
      <c r="E171" s="2">
        <v>5.8</v>
      </c>
      <c r="F171" s="2" t="s">
        <v>20</v>
      </c>
      <c r="H171" s="6"/>
    </row>
    <row r="172" ht="15.75" customHeight="1">
      <c r="A172" s="2" t="s">
        <v>251</v>
      </c>
      <c r="B172" s="2" t="s">
        <v>252</v>
      </c>
      <c r="C172" s="3">
        <v>43308.0</v>
      </c>
      <c r="D172" s="2">
        <v>95.0</v>
      </c>
      <c r="E172" s="2">
        <v>5.8</v>
      </c>
      <c r="F172" s="2" t="s">
        <v>17</v>
      </c>
      <c r="H172" s="6"/>
    </row>
    <row r="173" ht="15.75" customHeight="1">
      <c r="A173" s="2" t="s">
        <v>253</v>
      </c>
      <c r="B173" s="2" t="s">
        <v>36</v>
      </c>
      <c r="C173" s="3">
        <v>43189.0</v>
      </c>
      <c r="D173" s="2">
        <v>78.0</v>
      </c>
      <c r="E173" s="2">
        <v>5.8</v>
      </c>
      <c r="F173" s="2" t="s">
        <v>17</v>
      </c>
      <c r="H173" s="6"/>
    </row>
    <row r="174" ht="15.75" customHeight="1">
      <c r="A174" s="2" t="s">
        <v>254</v>
      </c>
      <c r="B174" s="2" t="s">
        <v>10</v>
      </c>
      <c r="C174" s="3">
        <v>44330.0</v>
      </c>
      <c r="D174" s="2">
        <v>107.0</v>
      </c>
      <c r="E174" s="2">
        <v>5.8</v>
      </c>
      <c r="F174" s="2" t="s">
        <v>17</v>
      </c>
      <c r="H174" s="6"/>
    </row>
    <row r="175" ht="15.75" customHeight="1">
      <c r="A175" s="2" t="s">
        <v>255</v>
      </c>
      <c r="B175" s="2" t="s">
        <v>36</v>
      </c>
      <c r="C175" s="3">
        <v>43777.0</v>
      </c>
      <c r="D175" s="2">
        <v>92.0</v>
      </c>
      <c r="E175" s="2">
        <v>5.8</v>
      </c>
      <c r="F175" s="2" t="s">
        <v>17</v>
      </c>
      <c r="H175" s="6"/>
    </row>
    <row r="176" ht="15.75" customHeight="1">
      <c r="A176" s="2" t="s">
        <v>256</v>
      </c>
      <c r="B176" s="2" t="s">
        <v>257</v>
      </c>
      <c r="C176" s="3">
        <v>42656.0</v>
      </c>
      <c r="D176" s="2">
        <v>95.0</v>
      </c>
      <c r="E176" s="2">
        <v>5.8</v>
      </c>
      <c r="F176" s="2" t="s">
        <v>17</v>
      </c>
      <c r="H176" s="6"/>
    </row>
    <row r="177" ht="15.75" customHeight="1">
      <c r="A177" s="2" t="s">
        <v>258</v>
      </c>
      <c r="B177" s="2" t="s">
        <v>36</v>
      </c>
      <c r="C177" s="3">
        <v>44140.0</v>
      </c>
      <c r="D177" s="2">
        <v>96.0</v>
      </c>
      <c r="E177" s="2">
        <v>5.8</v>
      </c>
      <c r="F177" s="2" t="s">
        <v>17</v>
      </c>
      <c r="H177" s="6"/>
    </row>
    <row r="178" ht="15.75" customHeight="1">
      <c r="A178" s="2" t="s">
        <v>259</v>
      </c>
      <c r="B178" s="2" t="s">
        <v>139</v>
      </c>
      <c r="C178" s="3">
        <v>43434.0</v>
      </c>
      <c r="D178" s="2">
        <v>118.0</v>
      </c>
      <c r="E178" s="2">
        <v>5.8</v>
      </c>
      <c r="F178" s="2" t="s">
        <v>20</v>
      </c>
      <c r="H178" s="6"/>
    </row>
    <row r="179" ht="15.75" customHeight="1">
      <c r="A179" s="2" t="s">
        <v>260</v>
      </c>
      <c r="B179" s="2" t="s">
        <v>36</v>
      </c>
      <c r="C179" s="3">
        <v>43951.0</v>
      </c>
      <c r="D179" s="2">
        <v>105.0</v>
      </c>
      <c r="E179" s="2">
        <v>5.8</v>
      </c>
      <c r="F179" s="2" t="s">
        <v>69</v>
      </c>
      <c r="H179" s="6"/>
    </row>
    <row r="180" ht="15.75" customHeight="1">
      <c r="A180" s="2" t="s">
        <v>261</v>
      </c>
      <c r="B180" s="2" t="s">
        <v>262</v>
      </c>
      <c r="C180" s="3">
        <v>43938.0</v>
      </c>
      <c r="D180" s="2">
        <v>94.0</v>
      </c>
      <c r="E180" s="2">
        <v>5.8</v>
      </c>
      <c r="F180" s="2" t="s">
        <v>83</v>
      </c>
      <c r="H180" s="6"/>
    </row>
    <row r="181" ht="15.75" customHeight="1">
      <c r="A181" s="2" t="s">
        <v>263</v>
      </c>
      <c r="B181" s="2" t="s">
        <v>264</v>
      </c>
      <c r="C181" s="3">
        <v>42853.0</v>
      </c>
      <c r="D181" s="2">
        <v>52.0</v>
      </c>
      <c r="E181" s="2">
        <v>5.8</v>
      </c>
      <c r="F181" s="2" t="s">
        <v>17</v>
      </c>
      <c r="H181" s="6"/>
    </row>
    <row r="182" ht="15.75" customHeight="1">
      <c r="A182" s="2" t="s">
        <v>265</v>
      </c>
      <c r="B182" s="2" t="s">
        <v>266</v>
      </c>
      <c r="C182" s="3">
        <v>43350.0</v>
      </c>
      <c r="D182" s="2">
        <v>105.0</v>
      </c>
      <c r="E182" s="2">
        <v>5.8</v>
      </c>
      <c r="F182" s="2" t="s">
        <v>17</v>
      </c>
      <c r="H182" s="6"/>
    </row>
    <row r="183" ht="15.75" customHeight="1">
      <c r="A183" s="2" t="s">
        <v>267</v>
      </c>
      <c r="B183" s="2" t="s">
        <v>224</v>
      </c>
      <c r="C183" s="3">
        <v>42853.0</v>
      </c>
      <c r="D183" s="2">
        <v>95.0</v>
      </c>
      <c r="E183" s="2">
        <v>5.8</v>
      </c>
      <c r="F183" s="2" t="s">
        <v>17</v>
      </c>
      <c r="H183" s="6"/>
    </row>
    <row r="184" ht="15.75" customHeight="1">
      <c r="A184" s="2" t="s">
        <v>268</v>
      </c>
      <c r="B184" s="2" t="s">
        <v>262</v>
      </c>
      <c r="C184" s="3">
        <v>42489.0</v>
      </c>
      <c r="D184" s="2">
        <v>100.0</v>
      </c>
      <c r="E184" s="2">
        <v>5.8</v>
      </c>
      <c r="F184" s="2" t="s">
        <v>17</v>
      </c>
      <c r="H184" s="6"/>
    </row>
    <row r="185" ht="15.75" customHeight="1">
      <c r="A185" s="2" t="s">
        <v>269</v>
      </c>
      <c r="B185" s="2" t="s">
        <v>252</v>
      </c>
      <c r="C185" s="3">
        <v>43280.0</v>
      </c>
      <c r="D185" s="2">
        <v>97.0</v>
      </c>
      <c r="E185" s="2">
        <v>5.8</v>
      </c>
      <c r="F185" s="2" t="s">
        <v>17</v>
      </c>
      <c r="H185" s="6"/>
    </row>
    <row r="186" ht="15.75" customHeight="1">
      <c r="A186" s="2" t="s">
        <v>270</v>
      </c>
      <c r="B186" s="2" t="s">
        <v>24</v>
      </c>
      <c r="C186" s="3">
        <v>43336.0</v>
      </c>
      <c r="D186" s="2">
        <v>89.0</v>
      </c>
      <c r="E186" s="2">
        <v>5.8</v>
      </c>
      <c r="F186" s="2" t="s">
        <v>17</v>
      </c>
      <c r="H186" s="6"/>
    </row>
    <row r="187" ht="15.75" customHeight="1">
      <c r="A187" s="2" t="s">
        <v>271</v>
      </c>
      <c r="B187" s="2" t="s">
        <v>272</v>
      </c>
      <c r="C187" s="3">
        <v>44084.0</v>
      </c>
      <c r="D187" s="2">
        <v>102.0</v>
      </c>
      <c r="E187" s="2">
        <v>5.8</v>
      </c>
      <c r="F187" s="2" t="s">
        <v>17</v>
      </c>
      <c r="H187" s="6"/>
    </row>
    <row r="188" ht="15.75" customHeight="1">
      <c r="A188" s="2" t="s">
        <v>273</v>
      </c>
      <c r="B188" s="2" t="s">
        <v>274</v>
      </c>
      <c r="C188" s="3">
        <v>44172.0</v>
      </c>
      <c r="D188" s="2">
        <v>96.0</v>
      </c>
      <c r="E188" s="2">
        <v>5.8</v>
      </c>
      <c r="F188" s="2" t="s">
        <v>57</v>
      </c>
      <c r="H188" s="6"/>
    </row>
    <row r="189" ht="15.75" customHeight="1">
      <c r="A189" s="2" t="s">
        <v>275</v>
      </c>
      <c r="B189" s="2" t="s">
        <v>36</v>
      </c>
      <c r="C189" s="3">
        <v>44036.0</v>
      </c>
      <c r="D189" s="2">
        <v>131.0</v>
      </c>
      <c r="E189" s="2">
        <v>5.8</v>
      </c>
      <c r="F189" s="2" t="s">
        <v>17</v>
      </c>
      <c r="H189" s="6"/>
    </row>
    <row r="190" ht="15.75" customHeight="1">
      <c r="A190" s="2" t="s">
        <v>276</v>
      </c>
      <c r="B190" s="2" t="s">
        <v>36</v>
      </c>
      <c r="C190" s="3">
        <v>43567.0</v>
      </c>
      <c r="D190" s="2">
        <v>89.0</v>
      </c>
      <c r="E190" s="2">
        <v>5.8</v>
      </c>
      <c r="F190" s="2" t="s">
        <v>17</v>
      </c>
      <c r="H190" s="6"/>
    </row>
    <row r="191" ht="15.75" customHeight="1">
      <c r="A191" s="2" t="s">
        <v>277</v>
      </c>
      <c r="B191" s="2" t="s">
        <v>33</v>
      </c>
      <c r="C191" s="3">
        <v>44146.0</v>
      </c>
      <c r="D191" s="2">
        <v>93.0</v>
      </c>
      <c r="E191" s="2">
        <v>5.8</v>
      </c>
      <c r="F191" s="2" t="s">
        <v>83</v>
      </c>
      <c r="H191" s="6"/>
    </row>
    <row r="192" ht="15.75" customHeight="1">
      <c r="A192" s="2" t="s">
        <v>278</v>
      </c>
      <c r="B192" s="2" t="s">
        <v>36</v>
      </c>
      <c r="C192" s="3">
        <v>44106.0</v>
      </c>
      <c r="D192" s="2">
        <v>111.0</v>
      </c>
      <c r="E192" s="2">
        <v>5.8</v>
      </c>
      <c r="F192" s="2" t="s">
        <v>11</v>
      </c>
      <c r="H192" s="6"/>
    </row>
    <row r="193" ht="15.75" customHeight="1">
      <c r="A193" s="2" t="s">
        <v>279</v>
      </c>
      <c r="B193" s="2" t="s">
        <v>33</v>
      </c>
      <c r="C193" s="3">
        <v>43196.0</v>
      </c>
      <c r="D193" s="2">
        <v>75.0</v>
      </c>
      <c r="E193" s="2">
        <v>5.9</v>
      </c>
      <c r="F193" s="2" t="s">
        <v>17</v>
      </c>
      <c r="H193" s="6"/>
    </row>
    <row r="194" ht="15.75" customHeight="1">
      <c r="A194" s="2" t="s">
        <v>280</v>
      </c>
      <c r="B194" s="2" t="s">
        <v>10</v>
      </c>
      <c r="C194" s="3">
        <v>43847.0</v>
      </c>
      <c r="D194" s="2">
        <v>120.0</v>
      </c>
      <c r="E194" s="2">
        <v>5.9</v>
      </c>
      <c r="F194" s="2" t="s">
        <v>17</v>
      </c>
      <c r="H194" s="6"/>
    </row>
    <row r="195" ht="15.75" customHeight="1">
      <c r="A195" s="2" t="s">
        <v>281</v>
      </c>
      <c r="B195" s="2" t="s">
        <v>282</v>
      </c>
      <c r="C195" s="3">
        <v>43196.0</v>
      </c>
      <c r="D195" s="2">
        <v>96.0</v>
      </c>
      <c r="E195" s="2">
        <v>5.9</v>
      </c>
      <c r="F195" s="2" t="s">
        <v>17</v>
      </c>
      <c r="H195" s="6"/>
    </row>
    <row r="196" ht="15.75" customHeight="1">
      <c r="A196" s="2" t="s">
        <v>283</v>
      </c>
      <c r="B196" s="2" t="s">
        <v>284</v>
      </c>
      <c r="C196" s="3">
        <v>44337.0</v>
      </c>
      <c r="D196" s="2">
        <v>148.0</v>
      </c>
      <c r="E196" s="2">
        <v>5.9</v>
      </c>
      <c r="F196" s="2" t="s">
        <v>17</v>
      </c>
      <c r="H196" s="6"/>
    </row>
    <row r="197" ht="15.75" customHeight="1">
      <c r="A197" s="2" t="s">
        <v>285</v>
      </c>
      <c r="B197" s="2" t="s">
        <v>286</v>
      </c>
      <c r="C197" s="3">
        <v>43420.0</v>
      </c>
      <c r="D197" s="2">
        <v>94.0</v>
      </c>
      <c r="E197" s="2">
        <v>5.9</v>
      </c>
      <c r="F197" s="2" t="s">
        <v>17</v>
      </c>
      <c r="H197" s="6"/>
    </row>
    <row r="198" ht="15.75" customHeight="1">
      <c r="A198" s="2" t="s">
        <v>287</v>
      </c>
      <c r="B198" s="2" t="s">
        <v>19</v>
      </c>
      <c r="C198" s="3">
        <v>43784.0</v>
      </c>
      <c r="D198" s="2">
        <v>107.0</v>
      </c>
      <c r="E198" s="2">
        <v>5.9</v>
      </c>
      <c r="F198" s="2" t="s">
        <v>17</v>
      </c>
      <c r="H198" s="6"/>
    </row>
    <row r="199" ht="15.75" customHeight="1">
      <c r="A199" s="2" t="s">
        <v>288</v>
      </c>
      <c r="B199" s="2" t="s">
        <v>257</v>
      </c>
      <c r="C199" s="3">
        <v>43662.0</v>
      </c>
      <c r="D199" s="2">
        <v>32.0</v>
      </c>
      <c r="E199" s="2">
        <v>5.9</v>
      </c>
      <c r="F199" s="2" t="s">
        <v>17</v>
      </c>
      <c r="H199" s="6"/>
    </row>
    <row r="200" ht="15.75" customHeight="1">
      <c r="A200" s="2" t="s">
        <v>289</v>
      </c>
      <c r="B200" s="2" t="s">
        <v>33</v>
      </c>
      <c r="C200" s="3">
        <v>43868.0</v>
      </c>
      <c r="D200" s="2">
        <v>104.0</v>
      </c>
      <c r="E200" s="2">
        <v>5.9</v>
      </c>
      <c r="F200" s="2" t="s">
        <v>17</v>
      </c>
      <c r="H200" s="6"/>
    </row>
    <row r="201" ht="15.75" customHeight="1">
      <c r="A201" s="2" t="s">
        <v>290</v>
      </c>
      <c r="B201" s="2" t="s">
        <v>7</v>
      </c>
      <c r="C201" s="3">
        <v>43371.0</v>
      </c>
      <c r="D201" s="2">
        <v>23.0</v>
      </c>
      <c r="E201" s="2">
        <v>5.9</v>
      </c>
      <c r="F201" s="2" t="s">
        <v>17</v>
      </c>
      <c r="H201" s="6"/>
    </row>
    <row r="202" ht="15.75" customHeight="1">
      <c r="A202" s="2" t="s">
        <v>291</v>
      </c>
      <c r="B202" s="2" t="s">
        <v>36</v>
      </c>
      <c r="C202" s="3">
        <v>43917.0</v>
      </c>
      <c r="D202" s="2">
        <v>111.0</v>
      </c>
      <c r="E202" s="2">
        <v>5.9</v>
      </c>
      <c r="F202" s="2" t="s">
        <v>20</v>
      </c>
      <c r="H202" s="6"/>
    </row>
    <row r="203" ht="15.75" customHeight="1">
      <c r="A203" s="2" t="s">
        <v>292</v>
      </c>
      <c r="B203" s="2" t="s">
        <v>10</v>
      </c>
      <c r="C203" s="3">
        <v>43917.0</v>
      </c>
      <c r="D203" s="2">
        <v>83.0</v>
      </c>
      <c r="E203" s="2">
        <v>5.9</v>
      </c>
      <c r="F203" s="2" t="s">
        <v>60</v>
      </c>
      <c r="H203" s="6"/>
    </row>
    <row r="204" ht="15.75" customHeight="1">
      <c r="A204" s="2" t="s">
        <v>293</v>
      </c>
      <c r="B204" s="2" t="s">
        <v>7</v>
      </c>
      <c r="C204" s="3">
        <v>44197.0</v>
      </c>
      <c r="D204" s="2">
        <v>53.0</v>
      </c>
      <c r="E204" s="2">
        <v>5.9</v>
      </c>
      <c r="F204" s="2" t="s">
        <v>17</v>
      </c>
      <c r="H204" s="6"/>
    </row>
    <row r="205" ht="15.75" customHeight="1">
      <c r="A205" s="2" t="s">
        <v>294</v>
      </c>
      <c r="B205" s="2" t="s">
        <v>139</v>
      </c>
      <c r="C205" s="3">
        <v>43112.0</v>
      </c>
      <c r="D205" s="2">
        <v>95.0</v>
      </c>
      <c r="E205" s="2">
        <v>5.9</v>
      </c>
      <c r="F205" s="2" t="s">
        <v>17</v>
      </c>
      <c r="H205" s="6"/>
    </row>
    <row r="206" ht="15.75" customHeight="1">
      <c r="A206" s="2" t="s">
        <v>295</v>
      </c>
      <c r="B206" s="2" t="s">
        <v>173</v>
      </c>
      <c r="C206" s="3">
        <v>44176.0</v>
      </c>
      <c r="D206" s="2">
        <v>132.0</v>
      </c>
      <c r="E206" s="2">
        <v>5.9</v>
      </c>
      <c r="F206" s="2" t="s">
        <v>17</v>
      </c>
      <c r="H206" s="6"/>
    </row>
    <row r="207" ht="15.75" customHeight="1">
      <c r="A207" s="2" t="s">
        <v>296</v>
      </c>
      <c r="B207" s="2" t="s">
        <v>39</v>
      </c>
      <c r="C207" s="3">
        <v>42685.0</v>
      </c>
      <c r="D207" s="2">
        <v>98.0</v>
      </c>
      <c r="E207" s="2">
        <v>5.9</v>
      </c>
      <c r="F207" s="2" t="s">
        <v>17</v>
      </c>
      <c r="H207" s="6"/>
    </row>
    <row r="208" ht="15.75" customHeight="1">
      <c r="A208" s="2" t="s">
        <v>297</v>
      </c>
      <c r="B208" s="2" t="s">
        <v>298</v>
      </c>
      <c r="C208" s="3">
        <v>43910.0</v>
      </c>
      <c r="D208" s="2">
        <v>108.0</v>
      </c>
      <c r="E208" s="2">
        <v>5.9</v>
      </c>
      <c r="F208" s="2" t="s">
        <v>14</v>
      </c>
      <c r="H208" s="6"/>
    </row>
    <row r="209" ht="15.75" customHeight="1">
      <c r="A209" s="2" t="s">
        <v>299</v>
      </c>
      <c r="B209" s="2" t="s">
        <v>247</v>
      </c>
      <c r="C209" s="3">
        <v>43203.0</v>
      </c>
      <c r="D209" s="2">
        <v>106.0</v>
      </c>
      <c r="E209" s="2">
        <v>6.0</v>
      </c>
      <c r="F209" s="2" t="s">
        <v>17</v>
      </c>
      <c r="H209" s="6"/>
    </row>
    <row r="210" ht="15.75" customHeight="1">
      <c r="A210" s="2" t="s">
        <v>300</v>
      </c>
      <c r="B210" s="2" t="s">
        <v>33</v>
      </c>
      <c r="C210" s="3">
        <v>43224.0</v>
      </c>
      <c r="D210" s="2">
        <v>104.0</v>
      </c>
      <c r="E210" s="2">
        <v>6.0</v>
      </c>
      <c r="F210" s="2" t="s">
        <v>14</v>
      </c>
      <c r="H210" s="6"/>
    </row>
    <row r="211" ht="15.75" customHeight="1">
      <c r="A211" s="2" t="s">
        <v>301</v>
      </c>
      <c r="B211" s="2" t="s">
        <v>252</v>
      </c>
      <c r="C211" s="3">
        <v>42762.0</v>
      </c>
      <c r="D211" s="2">
        <v>90.0</v>
      </c>
      <c r="E211" s="2">
        <v>6.0</v>
      </c>
      <c r="F211" s="2" t="s">
        <v>17</v>
      </c>
      <c r="H211" s="6"/>
    </row>
    <row r="212" ht="15.75" customHeight="1">
      <c r="A212" s="2" t="s">
        <v>302</v>
      </c>
      <c r="B212" s="2" t="s">
        <v>33</v>
      </c>
      <c r="C212" s="3">
        <v>43686.0</v>
      </c>
      <c r="D212" s="2">
        <v>106.0</v>
      </c>
      <c r="E212" s="2">
        <v>6.0</v>
      </c>
      <c r="F212" s="2" t="s">
        <v>20</v>
      </c>
      <c r="H212" s="6"/>
    </row>
    <row r="213" ht="15.75" customHeight="1">
      <c r="A213" s="2" t="s">
        <v>303</v>
      </c>
      <c r="B213" s="2" t="s">
        <v>33</v>
      </c>
      <c r="C213" s="3">
        <v>43532.0</v>
      </c>
      <c r="D213" s="2">
        <v>90.0</v>
      </c>
      <c r="E213" s="2">
        <v>6.0</v>
      </c>
      <c r="F213" s="2" t="s">
        <v>17</v>
      </c>
      <c r="H213" s="6"/>
    </row>
    <row r="214" ht="15.75" customHeight="1">
      <c r="A214" s="2" t="s">
        <v>304</v>
      </c>
      <c r="B214" s="2" t="s">
        <v>305</v>
      </c>
      <c r="C214" s="3">
        <v>43630.0</v>
      </c>
      <c r="D214" s="2">
        <v>97.0</v>
      </c>
      <c r="E214" s="2">
        <v>6.0</v>
      </c>
      <c r="F214" s="2" t="s">
        <v>17</v>
      </c>
      <c r="H214" s="6"/>
    </row>
    <row r="215" ht="15.75" customHeight="1">
      <c r="A215" s="2" t="s">
        <v>306</v>
      </c>
      <c r="B215" s="2" t="s">
        <v>81</v>
      </c>
      <c r="C215" s="3">
        <v>44057.0</v>
      </c>
      <c r="D215" s="2">
        <v>113.0</v>
      </c>
      <c r="E215" s="2">
        <v>6.0</v>
      </c>
      <c r="F215" s="2" t="s">
        <v>17</v>
      </c>
      <c r="H215" s="6"/>
    </row>
    <row r="216" ht="15.75" customHeight="1">
      <c r="A216" s="2" t="s">
        <v>307</v>
      </c>
      <c r="B216" s="2" t="s">
        <v>308</v>
      </c>
      <c r="C216" s="3">
        <v>44125.0</v>
      </c>
      <c r="D216" s="2">
        <v>123.0</v>
      </c>
      <c r="E216" s="2">
        <v>6.0</v>
      </c>
      <c r="F216" s="2" t="s">
        <v>17</v>
      </c>
      <c r="H216" s="6"/>
    </row>
    <row r="217" ht="15.75" customHeight="1">
      <c r="A217" s="2" t="s">
        <v>309</v>
      </c>
      <c r="B217" s="2" t="s">
        <v>310</v>
      </c>
      <c r="C217" s="3">
        <v>44160.0</v>
      </c>
      <c r="D217" s="2">
        <v>115.0</v>
      </c>
      <c r="E217" s="2">
        <v>6.0</v>
      </c>
      <c r="F217" s="2" t="s">
        <v>17</v>
      </c>
      <c r="H217" s="6"/>
    </row>
    <row r="218" ht="15.75" customHeight="1">
      <c r="A218" s="2" t="s">
        <v>311</v>
      </c>
      <c r="B218" s="2" t="s">
        <v>36</v>
      </c>
      <c r="C218" s="3">
        <v>43231.0</v>
      </c>
      <c r="D218" s="2">
        <v>105.0</v>
      </c>
      <c r="E218" s="2">
        <v>6.0</v>
      </c>
      <c r="F218" s="2" t="s">
        <v>17</v>
      </c>
      <c r="H218" s="6"/>
    </row>
    <row r="219" ht="15.75" customHeight="1">
      <c r="A219" s="2" t="s">
        <v>312</v>
      </c>
      <c r="B219" s="2" t="s">
        <v>36</v>
      </c>
      <c r="C219" s="3">
        <v>43420.0</v>
      </c>
      <c r="D219" s="2">
        <v>101.0</v>
      </c>
      <c r="E219" s="2">
        <v>6.0</v>
      </c>
      <c r="F219" s="2" t="s">
        <v>17</v>
      </c>
      <c r="H219" s="6"/>
    </row>
    <row r="220" ht="15.75" customHeight="1">
      <c r="A220" s="2" t="s">
        <v>313</v>
      </c>
      <c r="B220" s="2" t="s">
        <v>36</v>
      </c>
      <c r="C220" s="3">
        <v>43873.0</v>
      </c>
      <c r="D220" s="2">
        <v>102.0</v>
      </c>
      <c r="E220" s="2">
        <v>6.0</v>
      </c>
      <c r="F220" s="2" t="s">
        <v>17</v>
      </c>
      <c r="H220" s="6"/>
    </row>
    <row r="221" ht="15.75" customHeight="1">
      <c r="A221" s="2" t="s">
        <v>314</v>
      </c>
      <c r="B221" s="2" t="s">
        <v>315</v>
      </c>
      <c r="C221" s="3">
        <v>42881.0</v>
      </c>
      <c r="D221" s="2">
        <v>122.0</v>
      </c>
      <c r="E221" s="2">
        <v>6.0</v>
      </c>
      <c r="F221" s="2" t="s">
        <v>17</v>
      </c>
      <c r="H221" s="6"/>
    </row>
    <row r="222" ht="15.75" customHeight="1">
      <c r="A222" s="2" t="s">
        <v>316</v>
      </c>
      <c r="B222" s="2" t="s">
        <v>22</v>
      </c>
      <c r="C222" s="3">
        <v>43812.0</v>
      </c>
      <c r="D222" s="2">
        <v>128.0</v>
      </c>
      <c r="E222" s="2">
        <v>6.1</v>
      </c>
      <c r="F222" s="2" t="s">
        <v>17</v>
      </c>
      <c r="H222" s="6"/>
    </row>
    <row r="223" ht="15.75" customHeight="1">
      <c r="A223" s="2" t="s">
        <v>317</v>
      </c>
      <c r="B223" s="2" t="s">
        <v>24</v>
      </c>
      <c r="C223" s="3">
        <v>43728.0</v>
      </c>
      <c r="D223" s="2">
        <v>82.0</v>
      </c>
      <c r="E223" s="2">
        <v>6.1</v>
      </c>
      <c r="F223" s="2" t="s">
        <v>17</v>
      </c>
      <c r="H223" s="6"/>
    </row>
    <row r="224" ht="15.75" customHeight="1">
      <c r="A224" s="2" t="s">
        <v>318</v>
      </c>
      <c r="B224" s="2" t="s">
        <v>33</v>
      </c>
      <c r="C224" s="3">
        <v>42804.0</v>
      </c>
      <c r="D224" s="2">
        <v>102.0</v>
      </c>
      <c r="E224" s="2">
        <v>6.1</v>
      </c>
      <c r="F224" s="2" t="s">
        <v>17</v>
      </c>
      <c r="H224" s="6"/>
    </row>
    <row r="225" ht="15.75" customHeight="1">
      <c r="A225" s="2" t="s">
        <v>319</v>
      </c>
      <c r="B225" s="2" t="s">
        <v>7</v>
      </c>
      <c r="C225" s="3">
        <v>42853.0</v>
      </c>
      <c r="D225" s="2">
        <v>80.0</v>
      </c>
      <c r="E225" s="2">
        <v>6.1</v>
      </c>
      <c r="F225" s="2" t="s">
        <v>17</v>
      </c>
      <c r="H225" s="6"/>
    </row>
    <row r="226" ht="15.75" customHeight="1">
      <c r="A226" s="2" t="s">
        <v>320</v>
      </c>
      <c r="B226" s="2" t="s">
        <v>33</v>
      </c>
      <c r="C226" s="3">
        <v>42811.0</v>
      </c>
      <c r="D226" s="2">
        <v>94.0</v>
      </c>
      <c r="E226" s="2">
        <v>6.1</v>
      </c>
      <c r="F226" s="2" t="s">
        <v>17</v>
      </c>
      <c r="H226" s="6"/>
    </row>
    <row r="227" ht="15.75" customHeight="1">
      <c r="A227" s="2" t="s">
        <v>321</v>
      </c>
      <c r="B227" s="2" t="s">
        <v>222</v>
      </c>
      <c r="C227" s="3">
        <v>44225.0</v>
      </c>
      <c r="D227" s="2">
        <v>123.0</v>
      </c>
      <c r="E227" s="2">
        <v>6.1</v>
      </c>
      <c r="F227" s="2" t="s">
        <v>17</v>
      </c>
      <c r="H227" s="6"/>
    </row>
    <row r="228" ht="15.75" customHeight="1">
      <c r="A228" s="2" t="s">
        <v>322</v>
      </c>
      <c r="B228" s="2" t="s">
        <v>323</v>
      </c>
      <c r="C228" s="3">
        <v>44132.0</v>
      </c>
      <c r="D228" s="2">
        <v>104.0</v>
      </c>
      <c r="E228" s="2">
        <v>6.1</v>
      </c>
      <c r="F228" s="2" t="s">
        <v>17</v>
      </c>
      <c r="H228" s="6"/>
    </row>
    <row r="229" ht="15.75" customHeight="1">
      <c r="A229" s="2" t="s">
        <v>324</v>
      </c>
      <c r="B229" s="2" t="s">
        <v>325</v>
      </c>
      <c r="C229" s="3">
        <v>43770.0</v>
      </c>
      <c r="D229" s="2">
        <v>85.0</v>
      </c>
      <c r="E229" s="2">
        <v>6.1</v>
      </c>
      <c r="F229" s="2" t="s">
        <v>17</v>
      </c>
      <c r="H229" s="6"/>
    </row>
    <row r="230" ht="15.75" customHeight="1">
      <c r="A230" s="2" t="s">
        <v>326</v>
      </c>
      <c r="B230" s="2" t="s">
        <v>7</v>
      </c>
      <c r="C230" s="3">
        <v>42153.0</v>
      </c>
      <c r="D230" s="2">
        <v>84.0</v>
      </c>
      <c r="E230" s="2">
        <v>6.1</v>
      </c>
      <c r="F230" s="2" t="s">
        <v>17</v>
      </c>
      <c r="H230" s="6"/>
    </row>
    <row r="231" ht="15.75" customHeight="1">
      <c r="A231" s="2" t="s">
        <v>327</v>
      </c>
      <c r="B231" s="2" t="s">
        <v>24</v>
      </c>
      <c r="C231" s="3">
        <v>43315.0</v>
      </c>
      <c r="D231" s="2">
        <v>103.0</v>
      </c>
      <c r="E231" s="2">
        <v>6.1</v>
      </c>
      <c r="F231" s="2" t="s">
        <v>17</v>
      </c>
      <c r="H231" s="6"/>
    </row>
    <row r="232" ht="15.75" customHeight="1">
      <c r="A232" s="2" t="s">
        <v>328</v>
      </c>
      <c r="B232" s="2" t="s">
        <v>183</v>
      </c>
      <c r="C232" s="3">
        <v>43903.0</v>
      </c>
      <c r="D232" s="2">
        <v>95.0</v>
      </c>
      <c r="E232" s="2">
        <v>6.1</v>
      </c>
      <c r="F232" s="2" t="s">
        <v>17</v>
      </c>
      <c r="H232" s="6"/>
    </row>
    <row r="233" ht="15.75" customHeight="1">
      <c r="A233" s="2" t="s">
        <v>329</v>
      </c>
      <c r="B233" s="2" t="s">
        <v>24</v>
      </c>
      <c r="C233" s="3">
        <v>43679.0</v>
      </c>
      <c r="D233" s="2">
        <v>100.0</v>
      </c>
      <c r="E233" s="2">
        <v>6.1</v>
      </c>
      <c r="F233" s="2" t="s">
        <v>17</v>
      </c>
      <c r="H233" s="6"/>
    </row>
    <row r="234" ht="15.75" customHeight="1">
      <c r="A234" s="2" t="s">
        <v>330</v>
      </c>
      <c r="B234" s="2" t="s">
        <v>331</v>
      </c>
      <c r="C234" s="3">
        <v>42447.0</v>
      </c>
      <c r="D234" s="2">
        <v>89.0</v>
      </c>
      <c r="E234" s="2">
        <v>6.1</v>
      </c>
      <c r="F234" s="2" t="s">
        <v>17</v>
      </c>
      <c r="H234" s="6"/>
    </row>
    <row r="235" ht="15.75" customHeight="1">
      <c r="A235" s="2" t="s">
        <v>332</v>
      </c>
      <c r="B235" s="2" t="s">
        <v>183</v>
      </c>
      <c r="C235" s="3">
        <v>44134.0</v>
      </c>
      <c r="D235" s="2">
        <v>116.0</v>
      </c>
      <c r="E235" s="2">
        <v>6.1</v>
      </c>
      <c r="F235" s="2" t="s">
        <v>60</v>
      </c>
      <c r="H235" s="6"/>
    </row>
    <row r="236" ht="15.75" customHeight="1">
      <c r="A236" s="2" t="s">
        <v>333</v>
      </c>
      <c r="B236" s="2" t="s">
        <v>247</v>
      </c>
      <c r="C236" s="3">
        <v>43938.0</v>
      </c>
      <c r="D236" s="2">
        <v>118.0</v>
      </c>
      <c r="E236" s="2">
        <v>6.1</v>
      </c>
      <c r="F236" s="2" t="s">
        <v>17</v>
      </c>
      <c r="H236" s="6"/>
    </row>
    <row r="237" ht="15.75" customHeight="1">
      <c r="A237" s="2" t="s">
        <v>334</v>
      </c>
      <c r="B237" s="2" t="s">
        <v>33</v>
      </c>
      <c r="C237" s="3">
        <v>44204.0</v>
      </c>
      <c r="D237" s="2">
        <v>96.0</v>
      </c>
      <c r="E237" s="2">
        <v>6.1</v>
      </c>
      <c r="F237" s="2" t="s">
        <v>25</v>
      </c>
      <c r="H237" s="6"/>
    </row>
    <row r="238" ht="15.75" customHeight="1">
      <c r="A238" s="2" t="s">
        <v>335</v>
      </c>
      <c r="B238" s="2" t="s">
        <v>33</v>
      </c>
      <c r="C238" s="3">
        <v>44287.0</v>
      </c>
      <c r="D238" s="2">
        <v>114.0</v>
      </c>
      <c r="E238" s="2">
        <v>6.1</v>
      </c>
      <c r="F238" s="2" t="s">
        <v>37</v>
      </c>
      <c r="H238" s="6"/>
    </row>
    <row r="239" ht="15.75" customHeight="1">
      <c r="A239" s="2" t="s">
        <v>336</v>
      </c>
      <c r="B239" s="2" t="s">
        <v>92</v>
      </c>
      <c r="C239" s="3">
        <v>43049.0</v>
      </c>
      <c r="D239" s="2">
        <v>99.0</v>
      </c>
      <c r="E239" s="2">
        <v>6.1</v>
      </c>
      <c r="F239" s="2" t="s">
        <v>69</v>
      </c>
      <c r="H239" s="6"/>
    </row>
    <row r="240" ht="15.75" customHeight="1">
      <c r="A240" s="2" t="s">
        <v>337</v>
      </c>
      <c r="B240" s="2" t="s">
        <v>36</v>
      </c>
      <c r="C240" s="3">
        <v>43973.0</v>
      </c>
      <c r="D240" s="2">
        <v>87.0</v>
      </c>
      <c r="E240" s="2">
        <v>6.1</v>
      </c>
      <c r="F240" s="2" t="s">
        <v>17</v>
      </c>
      <c r="H240" s="6"/>
    </row>
    <row r="241" ht="15.75" customHeight="1">
      <c r="A241" s="2" t="s">
        <v>338</v>
      </c>
      <c r="B241" s="2" t="s">
        <v>247</v>
      </c>
      <c r="C241" s="3">
        <v>42818.0</v>
      </c>
      <c r="D241" s="2">
        <v>92.0</v>
      </c>
      <c r="E241" s="2">
        <v>6.1</v>
      </c>
      <c r="F241" s="2" t="s">
        <v>17</v>
      </c>
      <c r="H241" s="6"/>
    </row>
    <row r="242" ht="15.75" customHeight="1">
      <c r="A242" s="2" t="s">
        <v>339</v>
      </c>
      <c r="B242" s="2" t="s">
        <v>340</v>
      </c>
      <c r="C242" s="3">
        <v>43609.0</v>
      </c>
      <c r="D242" s="2">
        <v>90.0</v>
      </c>
      <c r="E242" s="2">
        <v>6.1</v>
      </c>
      <c r="F242" s="2" t="s">
        <v>17</v>
      </c>
      <c r="H242" s="6"/>
    </row>
    <row r="243" ht="15.75" customHeight="1">
      <c r="A243" s="2" t="s">
        <v>341</v>
      </c>
      <c r="B243" s="2" t="s">
        <v>33</v>
      </c>
      <c r="C243" s="3">
        <v>44211.0</v>
      </c>
      <c r="D243" s="2">
        <v>95.0</v>
      </c>
      <c r="E243" s="2">
        <v>6.1</v>
      </c>
      <c r="F243" s="2" t="s">
        <v>20</v>
      </c>
      <c r="H243" s="6"/>
    </row>
    <row r="244" ht="15.75" customHeight="1">
      <c r="A244" s="2" t="s">
        <v>342</v>
      </c>
      <c r="B244" s="2" t="s">
        <v>10</v>
      </c>
      <c r="C244" s="3">
        <v>44071.0</v>
      </c>
      <c r="D244" s="2">
        <v>96.0</v>
      </c>
      <c r="E244" s="2">
        <v>6.1</v>
      </c>
      <c r="F244" s="2" t="s">
        <v>11</v>
      </c>
      <c r="H244" s="6"/>
    </row>
    <row r="245" ht="15.75" customHeight="1">
      <c r="A245" s="2" t="s">
        <v>343</v>
      </c>
      <c r="B245" s="2" t="s">
        <v>344</v>
      </c>
      <c r="C245" s="3">
        <v>44050.0</v>
      </c>
      <c r="D245" s="2">
        <v>93.0</v>
      </c>
      <c r="E245" s="2">
        <v>6.1</v>
      </c>
      <c r="F245" s="2" t="s">
        <v>17</v>
      </c>
      <c r="H245" s="6"/>
    </row>
    <row r="246" ht="15.75" customHeight="1">
      <c r="A246" s="2" t="s">
        <v>345</v>
      </c>
      <c r="B246" s="2" t="s">
        <v>346</v>
      </c>
      <c r="C246" s="3">
        <v>44155.0</v>
      </c>
      <c r="D246" s="2">
        <v>42.0</v>
      </c>
      <c r="E246" s="2">
        <v>6.2</v>
      </c>
      <c r="F246" s="2" t="s">
        <v>17</v>
      </c>
      <c r="H246" s="6"/>
    </row>
    <row r="247" ht="15.75" customHeight="1">
      <c r="A247" s="2" t="s">
        <v>347</v>
      </c>
      <c r="B247" s="2" t="s">
        <v>247</v>
      </c>
      <c r="C247" s="3">
        <v>44342.0</v>
      </c>
      <c r="D247" s="2">
        <v>92.0</v>
      </c>
      <c r="E247" s="2">
        <v>6.2</v>
      </c>
      <c r="F247" s="2" t="s">
        <v>14</v>
      </c>
      <c r="H247" s="6"/>
    </row>
    <row r="248" ht="15.75" customHeight="1">
      <c r="A248" s="2" t="s">
        <v>348</v>
      </c>
      <c r="B248" s="2" t="s">
        <v>33</v>
      </c>
      <c r="C248" s="3">
        <v>44225.0</v>
      </c>
      <c r="D248" s="2">
        <v>106.0</v>
      </c>
      <c r="E248" s="2">
        <v>6.2</v>
      </c>
      <c r="F248" s="2" t="s">
        <v>11</v>
      </c>
      <c r="H248" s="6"/>
    </row>
    <row r="249" ht="15.75" customHeight="1">
      <c r="A249" s="2" t="s">
        <v>349</v>
      </c>
      <c r="B249" s="2" t="s">
        <v>33</v>
      </c>
      <c r="C249" s="3">
        <v>44141.0</v>
      </c>
      <c r="D249" s="2">
        <v>151.0</v>
      </c>
      <c r="E249" s="2">
        <v>6.2</v>
      </c>
      <c r="F249" s="2" t="s">
        <v>17</v>
      </c>
      <c r="H249" s="6"/>
    </row>
    <row r="250" ht="15.75" customHeight="1">
      <c r="A250" s="2" t="s">
        <v>350</v>
      </c>
      <c r="B250" s="2" t="s">
        <v>139</v>
      </c>
      <c r="C250" s="3">
        <v>44060.0</v>
      </c>
      <c r="D250" s="2">
        <v>101.0</v>
      </c>
      <c r="E250" s="2">
        <v>6.2</v>
      </c>
      <c r="F250" s="2" t="s">
        <v>37</v>
      </c>
      <c r="H250" s="6"/>
    </row>
    <row r="251" ht="15.75" customHeight="1">
      <c r="A251" s="2" t="s">
        <v>351</v>
      </c>
      <c r="B251" s="2" t="s">
        <v>24</v>
      </c>
      <c r="C251" s="3">
        <v>44295.0</v>
      </c>
      <c r="D251" s="2">
        <v>114.0</v>
      </c>
      <c r="E251" s="2">
        <v>6.2</v>
      </c>
      <c r="F251" s="2" t="s">
        <v>25</v>
      </c>
      <c r="H251" s="6"/>
    </row>
    <row r="252" ht="15.75" customHeight="1">
      <c r="A252" s="2" t="s">
        <v>352</v>
      </c>
      <c r="B252" s="2" t="s">
        <v>282</v>
      </c>
      <c r="C252" s="3">
        <v>43504.0</v>
      </c>
      <c r="D252" s="2">
        <v>90.0</v>
      </c>
      <c r="E252" s="2">
        <v>6.2</v>
      </c>
      <c r="F252" s="2" t="s">
        <v>17</v>
      </c>
      <c r="H252" s="6"/>
    </row>
    <row r="253" ht="15.75" customHeight="1">
      <c r="A253" s="2" t="s">
        <v>353</v>
      </c>
      <c r="B253" s="2" t="s">
        <v>10</v>
      </c>
      <c r="C253" s="3">
        <v>43735.0</v>
      </c>
      <c r="D253" s="2">
        <v>115.0</v>
      </c>
      <c r="E253" s="2">
        <v>6.2</v>
      </c>
      <c r="F253" s="2" t="s">
        <v>17</v>
      </c>
      <c r="H253" s="6"/>
    </row>
    <row r="254" ht="15.75" customHeight="1">
      <c r="A254" s="2" t="s">
        <v>354</v>
      </c>
      <c r="B254" s="2" t="s">
        <v>10</v>
      </c>
      <c r="C254" s="3">
        <v>44001.0</v>
      </c>
      <c r="D254" s="2">
        <v>92.0</v>
      </c>
      <c r="E254" s="2">
        <v>6.2</v>
      </c>
      <c r="F254" s="2" t="s">
        <v>60</v>
      </c>
      <c r="H254" s="6"/>
    </row>
    <row r="255" ht="15.75" customHeight="1">
      <c r="A255" s="2" t="s">
        <v>355</v>
      </c>
      <c r="B255" s="2" t="s">
        <v>114</v>
      </c>
      <c r="C255" s="3">
        <v>44057.0</v>
      </c>
      <c r="D255" s="2">
        <v>72.0</v>
      </c>
      <c r="E255" s="2">
        <v>6.2</v>
      </c>
      <c r="F255" s="2" t="s">
        <v>17</v>
      </c>
      <c r="H255" s="6"/>
    </row>
    <row r="256" ht="15.75" customHeight="1">
      <c r="A256" s="2" t="s">
        <v>356</v>
      </c>
      <c r="B256" s="2" t="s">
        <v>10</v>
      </c>
      <c r="C256" s="3">
        <v>44036.0</v>
      </c>
      <c r="D256" s="2">
        <v>139.0</v>
      </c>
      <c r="E256" s="2">
        <v>6.2</v>
      </c>
      <c r="F256" s="2" t="s">
        <v>11</v>
      </c>
      <c r="H256" s="6"/>
    </row>
    <row r="257" ht="15.75" customHeight="1">
      <c r="A257" s="2" t="s">
        <v>357</v>
      </c>
      <c r="B257" s="2" t="s">
        <v>247</v>
      </c>
      <c r="C257" s="3">
        <v>43182.0</v>
      </c>
      <c r="D257" s="2">
        <v>98.0</v>
      </c>
      <c r="E257" s="2">
        <v>6.2</v>
      </c>
      <c r="F257" s="2" t="s">
        <v>17</v>
      </c>
      <c r="H257" s="6"/>
    </row>
    <row r="258" ht="15.75" customHeight="1">
      <c r="A258" s="2" t="s">
        <v>358</v>
      </c>
      <c r="B258" s="2" t="s">
        <v>36</v>
      </c>
      <c r="C258" s="3">
        <v>43574.0</v>
      </c>
      <c r="D258" s="2">
        <v>92.0</v>
      </c>
      <c r="E258" s="2">
        <v>6.2</v>
      </c>
      <c r="F258" s="2" t="s">
        <v>17</v>
      </c>
      <c r="H258" s="6"/>
    </row>
    <row r="259" ht="15.75" customHeight="1">
      <c r="A259" s="2" t="s">
        <v>359</v>
      </c>
      <c r="B259" s="2" t="s">
        <v>39</v>
      </c>
      <c r="C259" s="3">
        <v>43896.0</v>
      </c>
      <c r="D259" s="2">
        <v>111.0</v>
      </c>
      <c r="E259" s="2">
        <v>6.2</v>
      </c>
      <c r="F259" s="2" t="s">
        <v>17</v>
      </c>
      <c r="H259" s="6"/>
    </row>
    <row r="260" ht="15.75" customHeight="1">
      <c r="A260" s="2" t="s">
        <v>360</v>
      </c>
      <c r="B260" s="2" t="s">
        <v>33</v>
      </c>
      <c r="C260" s="3">
        <v>43357.0</v>
      </c>
      <c r="D260" s="2">
        <v>98.0</v>
      </c>
      <c r="E260" s="2">
        <v>6.2</v>
      </c>
      <c r="F260" s="2" t="s">
        <v>17</v>
      </c>
      <c r="H260" s="6"/>
    </row>
    <row r="261" ht="15.75" customHeight="1">
      <c r="A261" s="2" t="s">
        <v>361</v>
      </c>
      <c r="B261" s="2" t="s">
        <v>7</v>
      </c>
      <c r="C261" s="3">
        <v>43217.0</v>
      </c>
      <c r="D261" s="2">
        <v>104.0</v>
      </c>
      <c r="E261" s="2">
        <v>6.2</v>
      </c>
      <c r="F261" s="2" t="s">
        <v>17</v>
      </c>
      <c r="H261" s="6"/>
    </row>
    <row r="262" ht="15.75" customHeight="1">
      <c r="A262" s="2" t="s">
        <v>362</v>
      </c>
      <c r="B262" s="2" t="s">
        <v>7</v>
      </c>
      <c r="C262" s="3">
        <v>43070.0</v>
      </c>
      <c r="D262" s="2">
        <v>95.0</v>
      </c>
      <c r="E262" s="2">
        <v>6.2</v>
      </c>
      <c r="F262" s="2" t="s">
        <v>17</v>
      </c>
      <c r="H262" s="6"/>
    </row>
    <row r="263" ht="15.75" customHeight="1">
      <c r="A263" s="2" t="s">
        <v>363</v>
      </c>
      <c r="B263" s="2" t="s">
        <v>24</v>
      </c>
      <c r="C263" s="3">
        <v>42832.0</v>
      </c>
      <c r="D263" s="2">
        <v>88.0</v>
      </c>
      <c r="E263" s="2">
        <v>6.2</v>
      </c>
      <c r="F263" s="2" t="s">
        <v>17</v>
      </c>
      <c r="H263" s="6"/>
    </row>
    <row r="264" ht="15.75" customHeight="1">
      <c r="A264" s="2">
        <v>1922.0</v>
      </c>
      <c r="B264" s="2" t="s">
        <v>364</v>
      </c>
      <c r="C264" s="3">
        <v>43028.0</v>
      </c>
      <c r="D264" s="2">
        <v>102.0</v>
      </c>
      <c r="E264" s="2">
        <v>6.3</v>
      </c>
      <c r="F264" s="2" t="s">
        <v>17</v>
      </c>
      <c r="H264" s="6"/>
    </row>
    <row r="265" ht="15.75" customHeight="1">
      <c r="A265" s="2" t="s">
        <v>365</v>
      </c>
      <c r="B265" s="2" t="s">
        <v>7</v>
      </c>
      <c r="C265" s="3">
        <v>43607.0</v>
      </c>
      <c r="D265" s="2">
        <v>30.0</v>
      </c>
      <c r="E265" s="2">
        <v>6.3</v>
      </c>
      <c r="F265" s="2" t="s">
        <v>63</v>
      </c>
      <c r="H265" s="6"/>
    </row>
    <row r="266" ht="15.75" customHeight="1">
      <c r="A266" s="2" t="s">
        <v>366</v>
      </c>
      <c r="B266" s="2" t="s">
        <v>36</v>
      </c>
      <c r="C266" s="3">
        <v>43259.0</v>
      </c>
      <c r="D266" s="2">
        <v>99.0</v>
      </c>
      <c r="E266" s="2">
        <v>6.3</v>
      </c>
      <c r="F266" s="2" t="s">
        <v>17</v>
      </c>
      <c r="H266" s="6"/>
    </row>
    <row r="267" ht="15.75" customHeight="1">
      <c r="A267" s="2" t="s">
        <v>367</v>
      </c>
      <c r="B267" s="2" t="s">
        <v>340</v>
      </c>
      <c r="C267" s="3">
        <v>43385.0</v>
      </c>
      <c r="D267" s="2">
        <v>129.0</v>
      </c>
      <c r="E267" s="2">
        <v>6.3</v>
      </c>
      <c r="F267" s="2" t="s">
        <v>17</v>
      </c>
      <c r="H267" s="6"/>
    </row>
    <row r="268" ht="15.75" customHeight="1">
      <c r="A268" s="2" t="s">
        <v>368</v>
      </c>
      <c r="B268" s="2" t="s">
        <v>97</v>
      </c>
      <c r="C268" s="3">
        <v>43175.0</v>
      </c>
      <c r="D268" s="2">
        <v>87.0</v>
      </c>
      <c r="E268" s="2">
        <v>6.3</v>
      </c>
      <c r="F268" s="2" t="s">
        <v>17</v>
      </c>
      <c r="H268" s="6"/>
    </row>
    <row r="269" ht="15.75" customHeight="1">
      <c r="A269" s="2" t="s">
        <v>369</v>
      </c>
      <c r="B269" s="2" t="s">
        <v>370</v>
      </c>
      <c r="C269" s="3">
        <v>43091.0</v>
      </c>
      <c r="D269" s="2">
        <v>117.0</v>
      </c>
      <c r="E269" s="2">
        <v>6.3</v>
      </c>
      <c r="F269" s="2" t="s">
        <v>17</v>
      </c>
      <c r="H269" s="6"/>
    </row>
    <row r="270" ht="15.75" customHeight="1">
      <c r="A270" s="2" t="s">
        <v>371</v>
      </c>
      <c r="B270" s="2" t="s">
        <v>372</v>
      </c>
      <c r="C270" s="3">
        <v>43238.0</v>
      </c>
      <c r="D270" s="2">
        <v>104.0</v>
      </c>
      <c r="E270" s="2">
        <v>6.3</v>
      </c>
      <c r="F270" s="2" t="s">
        <v>17</v>
      </c>
      <c r="H270" s="6"/>
    </row>
    <row r="271" ht="15.75" customHeight="1">
      <c r="A271" s="2" t="s">
        <v>373</v>
      </c>
      <c r="B271" s="2" t="s">
        <v>33</v>
      </c>
      <c r="C271" s="3">
        <v>44288.0</v>
      </c>
      <c r="D271" s="2">
        <v>111.0</v>
      </c>
      <c r="E271" s="2">
        <v>6.3</v>
      </c>
      <c r="F271" s="2" t="s">
        <v>17</v>
      </c>
      <c r="H271" s="6"/>
    </row>
    <row r="272" ht="15.75" customHeight="1">
      <c r="A272" s="2" t="s">
        <v>374</v>
      </c>
      <c r="B272" s="2" t="s">
        <v>375</v>
      </c>
      <c r="C272" s="3">
        <v>44001.0</v>
      </c>
      <c r="D272" s="2">
        <v>107.0</v>
      </c>
      <c r="E272" s="2">
        <v>6.3</v>
      </c>
      <c r="F272" s="2" t="s">
        <v>17</v>
      </c>
      <c r="H272" s="6"/>
    </row>
    <row r="273" ht="15.75" customHeight="1">
      <c r="A273" s="2" t="s">
        <v>376</v>
      </c>
      <c r="B273" s="2" t="s">
        <v>24</v>
      </c>
      <c r="C273" s="3">
        <v>44273.0</v>
      </c>
      <c r="D273" s="2">
        <v>97.0</v>
      </c>
      <c r="E273" s="2">
        <v>6.3</v>
      </c>
      <c r="F273" s="2" t="s">
        <v>69</v>
      </c>
      <c r="H273" s="6"/>
    </row>
    <row r="274" ht="15.75" customHeight="1">
      <c r="A274" s="2" t="s">
        <v>377</v>
      </c>
      <c r="B274" s="2" t="s">
        <v>36</v>
      </c>
      <c r="C274" s="3">
        <v>43203.0</v>
      </c>
      <c r="D274" s="2">
        <v>98.0</v>
      </c>
      <c r="E274" s="2">
        <v>6.3</v>
      </c>
      <c r="F274" s="2" t="s">
        <v>60</v>
      </c>
      <c r="H274" s="6"/>
    </row>
    <row r="275" ht="15.75" customHeight="1">
      <c r="A275" s="2" t="s">
        <v>378</v>
      </c>
      <c r="B275" s="2" t="s">
        <v>33</v>
      </c>
      <c r="C275" s="3">
        <v>44224.0</v>
      </c>
      <c r="D275" s="2">
        <v>90.0</v>
      </c>
      <c r="E275" s="2">
        <v>6.3</v>
      </c>
      <c r="F275" s="2" t="s">
        <v>37</v>
      </c>
      <c r="H275" s="6"/>
    </row>
    <row r="276" ht="15.75" customHeight="1">
      <c r="A276" s="2" t="s">
        <v>379</v>
      </c>
      <c r="B276" s="2" t="s">
        <v>33</v>
      </c>
      <c r="C276" s="3">
        <v>43574.0</v>
      </c>
      <c r="D276" s="2">
        <v>101.0</v>
      </c>
      <c r="E276" s="2">
        <v>6.3</v>
      </c>
      <c r="F276" s="2" t="s">
        <v>20</v>
      </c>
      <c r="H276" s="6"/>
    </row>
    <row r="277" ht="15.75" customHeight="1">
      <c r="A277" s="2" t="s">
        <v>380</v>
      </c>
      <c r="B277" s="2" t="s">
        <v>7</v>
      </c>
      <c r="C277" s="3">
        <v>44342.0</v>
      </c>
      <c r="D277" s="2">
        <v>72.0</v>
      </c>
      <c r="E277" s="2">
        <v>6.3</v>
      </c>
      <c r="F277" s="2" t="s">
        <v>17</v>
      </c>
      <c r="H277" s="6"/>
    </row>
    <row r="278" ht="15.75" customHeight="1">
      <c r="A278" s="2" t="s">
        <v>381</v>
      </c>
      <c r="B278" s="2" t="s">
        <v>33</v>
      </c>
      <c r="C278" s="3">
        <v>44159.0</v>
      </c>
      <c r="D278" s="2">
        <v>83.0</v>
      </c>
      <c r="E278" s="2">
        <v>6.3</v>
      </c>
      <c r="F278" s="2" t="s">
        <v>11</v>
      </c>
      <c r="H278" s="6"/>
    </row>
    <row r="279" ht="15.75" customHeight="1">
      <c r="A279" s="2" t="s">
        <v>382</v>
      </c>
      <c r="B279" s="2" t="s">
        <v>22</v>
      </c>
      <c r="C279" s="3">
        <v>43490.0</v>
      </c>
      <c r="D279" s="2">
        <v>118.0</v>
      </c>
      <c r="E279" s="2">
        <v>6.3</v>
      </c>
      <c r="F279" s="2" t="s">
        <v>17</v>
      </c>
      <c r="H279" s="6"/>
    </row>
    <row r="280" ht="15.75" customHeight="1">
      <c r="A280" s="2" t="s">
        <v>383</v>
      </c>
      <c r="B280" s="2" t="s">
        <v>24</v>
      </c>
      <c r="C280" s="3">
        <v>43455.0</v>
      </c>
      <c r="D280" s="2">
        <v>44.0</v>
      </c>
      <c r="E280" s="2">
        <v>6.3</v>
      </c>
      <c r="F280" s="2" t="s">
        <v>69</v>
      </c>
      <c r="H280" s="6"/>
    </row>
    <row r="281" ht="15.75" customHeight="1">
      <c r="A281" s="2" t="s">
        <v>384</v>
      </c>
      <c r="B281" s="2" t="s">
        <v>385</v>
      </c>
      <c r="C281" s="3">
        <v>42846.0</v>
      </c>
      <c r="D281" s="2">
        <v>113.0</v>
      </c>
      <c r="E281" s="2">
        <v>6.3</v>
      </c>
      <c r="F281" s="2" t="s">
        <v>17</v>
      </c>
      <c r="H281" s="6"/>
    </row>
    <row r="282" ht="15.75" customHeight="1">
      <c r="A282" s="2" t="s">
        <v>386</v>
      </c>
      <c r="B282" s="2" t="s">
        <v>387</v>
      </c>
      <c r="C282" s="3">
        <v>42895.0</v>
      </c>
      <c r="D282" s="2">
        <v>86.0</v>
      </c>
      <c r="E282" s="2">
        <v>6.3</v>
      </c>
      <c r="F282" s="2" t="s">
        <v>17</v>
      </c>
      <c r="H282" s="6"/>
    </row>
    <row r="283" ht="15.75" customHeight="1">
      <c r="A283" s="2" t="s">
        <v>388</v>
      </c>
      <c r="B283" s="2" t="s">
        <v>389</v>
      </c>
      <c r="C283" s="3">
        <v>42713.0</v>
      </c>
      <c r="D283" s="2">
        <v>108.0</v>
      </c>
      <c r="E283" s="2">
        <v>6.3</v>
      </c>
      <c r="F283" s="2" t="s">
        <v>17</v>
      </c>
      <c r="H283" s="6"/>
    </row>
    <row r="284" ht="15.75" customHeight="1">
      <c r="A284" s="2" t="s">
        <v>390</v>
      </c>
      <c r="B284" s="2" t="s">
        <v>391</v>
      </c>
      <c r="C284" s="3">
        <v>43021.0</v>
      </c>
      <c r="D284" s="2">
        <v>85.0</v>
      </c>
      <c r="E284" s="2">
        <v>6.3</v>
      </c>
      <c r="F284" s="2" t="s">
        <v>17</v>
      </c>
      <c r="H284" s="6"/>
    </row>
    <row r="285" ht="15.75" customHeight="1">
      <c r="A285" s="2" t="s">
        <v>392</v>
      </c>
      <c r="B285" s="2" t="s">
        <v>13</v>
      </c>
      <c r="C285" s="3">
        <v>42825.0</v>
      </c>
      <c r="D285" s="2">
        <v>102.0</v>
      </c>
      <c r="E285" s="2">
        <v>6.3</v>
      </c>
      <c r="F285" s="2" t="s">
        <v>17</v>
      </c>
      <c r="H285" s="6"/>
    </row>
    <row r="286" ht="15.75" customHeight="1">
      <c r="A286" s="2" t="s">
        <v>393</v>
      </c>
      <c r="B286" s="2" t="s">
        <v>33</v>
      </c>
      <c r="C286" s="3">
        <v>43749.0</v>
      </c>
      <c r="D286" s="2">
        <v>151.0</v>
      </c>
      <c r="E286" s="2">
        <v>6.3</v>
      </c>
      <c r="F286" s="2" t="s">
        <v>188</v>
      </c>
      <c r="H286" s="6"/>
    </row>
    <row r="287" ht="15.75" customHeight="1">
      <c r="A287" s="2" t="s">
        <v>394</v>
      </c>
      <c r="B287" s="2" t="s">
        <v>139</v>
      </c>
      <c r="C287" s="3">
        <v>43756.0</v>
      </c>
      <c r="D287" s="2">
        <v>98.0</v>
      </c>
      <c r="E287" s="2">
        <v>6.3</v>
      </c>
      <c r="F287" s="2" t="s">
        <v>17</v>
      </c>
      <c r="H287" s="6"/>
    </row>
    <row r="288" ht="15.75" customHeight="1">
      <c r="A288" s="2" t="s">
        <v>395</v>
      </c>
      <c r="B288" s="2" t="s">
        <v>7</v>
      </c>
      <c r="C288" s="3">
        <v>43553.0</v>
      </c>
      <c r="D288" s="2">
        <v>87.0</v>
      </c>
      <c r="E288" s="2">
        <v>6.3</v>
      </c>
      <c r="F288" s="2" t="s">
        <v>17</v>
      </c>
      <c r="H288" s="6"/>
    </row>
    <row r="289" ht="15.75" customHeight="1">
      <c r="A289" s="2" t="s">
        <v>396</v>
      </c>
      <c r="B289" s="2" t="s">
        <v>183</v>
      </c>
      <c r="C289" s="3">
        <v>43168.0</v>
      </c>
      <c r="D289" s="2">
        <v>120.0</v>
      </c>
      <c r="E289" s="2">
        <v>6.3</v>
      </c>
      <c r="F289" s="2" t="s">
        <v>8</v>
      </c>
      <c r="H289" s="6"/>
    </row>
    <row r="290" ht="15.75" customHeight="1">
      <c r="A290" s="2" t="s">
        <v>397</v>
      </c>
      <c r="B290" s="2" t="s">
        <v>10</v>
      </c>
      <c r="C290" s="3">
        <v>43944.0</v>
      </c>
      <c r="D290" s="2">
        <v>134.0</v>
      </c>
      <c r="E290" s="2">
        <v>6.3</v>
      </c>
      <c r="F290" s="2" t="s">
        <v>34</v>
      </c>
      <c r="H290" s="6"/>
    </row>
    <row r="291" ht="15.75" customHeight="1">
      <c r="A291" s="2" t="s">
        <v>398</v>
      </c>
      <c r="B291" s="2" t="s">
        <v>36</v>
      </c>
      <c r="C291" s="3">
        <v>44239.0</v>
      </c>
      <c r="D291" s="2">
        <v>109.0</v>
      </c>
      <c r="E291" s="2">
        <v>6.3</v>
      </c>
      <c r="F291" s="2" t="s">
        <v>17</v>
      </c>
      <c r="H291" s="6"/>
    </row>
    <row r="292" ht="15.75" customHeight="1">
      <c r="A292" s="2" t="s">
        <v>399</v>
      </c>
      <c r="B292" s="2" t="s">
        <v>7</v>
      </c>
      <c r="C292" s="3">
        <v>43705.0</v>
      </c>
      <c r="D292" s="2">
        <v>85.0</v>
      </c>
      <c r="E292" s="2">
        <v>6.3</v>
      </c>
      <c r="F292" s="2" t="s">
        <v>17</v>
      </c>
      <c r="H292" s="6"/>
    </row>
    <row r="293" ht="15.75" customHeight="1">
      <c r="A293" s="2" t="s">
        <v>400</v>
      </c>
      <c r="B293" s="2" t="s">
        <v>33</v>
      </c>
      <c r="C293" s="3">
        <v>43917.0</v>
      </c>
      <c r="D293" s="2">
        <v>103.0</v>
      </c>
      <c r="E293" s="2">
        <v>6.3</v>
      </c>
      <c r="F293" s="2" t="s">
        <v>17</v>
      </c>
      <c r="H293" s="6"/>
    </row>
    <row r="294" ht="15.75" customHeight="1">
      <c r="A294" s="2" t="s">
        <v>401</v>
      </c>
      <c r="B294" s="2" t="s">
        <v>7</v>
      </c>
      <c r="C294" s="3">
        <v>44048.0</v>
      </c>
      <c r="D294" s="2">
        <v>94.0</v>
      </c>
      <c r="E294" s="2">
        <v>6.4</v>
      </c>
      <c r="F294" s="2" t="s">
        <v>60</v>
      </c>
      <c r="H294" s="6"/>
    </row>
    <row r="295" ht="15.75" customHeight="1">
      <c r="A295" s="2" t="s">
        <v>402</v>
      </c>
      <c r="B295" s="2" t="s">
        <v>403</v>
      </c>
      <c r="C295" s="3">
        <v>44186.0</v>
      </c>
      <c r="D295" s="2">
        <v>97.0</v>
      </c>
      <c r="E295" s="2">
        <v>6.4</v>
      </c>
      <c r="F295" s="2" t="s">
        <v>17</v>
      </c>
      <c r="H295" s="6"/>
    </row>
    <row r="296" ht="15.75" customHeight="1">
      <c r="A296" s="2" t="s">
        <v>404</v>
      </c>
      <c r="B296" s="2" t="s">
        <v>252</v>
      </c>
      <c r="C296" s="3">
        <v>42629.0</v>
      </c>
      <c r="D296" s="2">
        <v>88.0</v>
      </c>
      <c r="E296" s="2">
        <v>6.4</v>
      </c>
      <c r="F296" s="2" t="s">
        <v>17</v>
      </c>
      <c r="H296" s="6"/>
    </row>
    <row r="297" ht="15.75" customHeight="1">
      <c r="A297" s="2" t="s">
        <v>405</v>
      </c>
      <c r="B297" s="2" t="s">
        <v>7</v>
      </c>
      <c r="C297" s="3">
        <v>43733.0</v>
      </c>
      <c r="D297" s="2">
        <v>37.0</v>
      </c>
      <c r="E297" s="2">
        <v>6.4</v>
      </c>
      <c r="F297" s="2" t="s">
        <v>63</v>
      </c>
      <c r="H297" s="6"/>
    </row>
    <row r="298" ht="15.75" customHeight="1">
      <c r="A298" s="2" t="s">
        <v>406</v>
      </c>
      <c r="B298" s="2" t="s">
        <v>407</v>
      </c>
      <c r="C298" s="3">
        <v>43823.0</v>
      </c>
      <c r="D298" s="2">
        <v>112.0</v>
      </c>
      <c r="E298" s="2">
        <v>6.4</v>
      </c>
      <c r="F298" s="2" t="s">
        <v>11</v>
      </c>
      <c r="H298" s="6"/>
    </row>
    <row r="299" ht="15.75" customHeight="1">
      <c r="A299" s="2" t="s">
        <v>408</v>
      </c>
      <c r="B299" s="2" t="s">
        <v>282</v>
      </c>
      <c r="C299" s="3">
        <v>43189.0</v>
      </c>
      <c r="D299" s="2">
        <v>102.0</v>
      </c>
      <c r="E299" s="2">
        <v>6.4</v>
      </c>
      <c r="F299" s="2" t="s">
        <v>17</v>
      </c>
      <c r="H299" s="6"/>
    </row>
    <row r="300" ht="15.75" customHeight="1">
      <c r="A300" s="2" t="s">
        <v>409</v>
      </c>
      <c r="B300" s="2" t="s">
        <v>10</v>
      </c>
      <c r="C300" s="3">
        <v>43749.0</v>
      </c>
      <c r="D300" s="2">
        <v>100.0</v>
      </c>
      <c r="E300" s="2">
        <v>6.4</v>
      </c>
      <c r="F300" s="2" t="s">
        <v>17</v>
      </c>
      <c r="H300" s="6"/>
    </row>
    <row r="301" ht="15.75" customHeight="1">
      <c r="A301" s="2" t="s">
        <v>410</v>
      </c>
      <c r="B301" s="2" t="s">
        <v>33</v>
      </c>
      <c r="C301" s="3">
        <v>43147.0</v>
      </c>
      <c r="D301" s="2">
        <v>96.0</v>
      </c>
      <c r="E301" s="2">
        <v>6.4</v>
      </c>
      <c r="F301" s="2" t="s">
        <v>17</v>
      </c>
      <c r="H301" s="6"/>
    </row>
    <row r="302" ht="15.75" customHeight="1">
      <c r="A302" s="2" t="s">
        <v>411</v>
      </c>
      <c r="B302" s="2" t="s">
        <v>36</v>
      </c>
      <c r="C302" s="3">
        <v>43875.0</v>
      </c>
      <c r="D302" s="2">
        <v>113.0</v>
      </c>
      <c r="E302" s="2">
        <v>6.4</v>
      </c>
      <c r="F302" s="2" t="s">
        <v>83</v>
      </c>
      <c r="H302" s="6"/>
    </row>
    <row r="303" ht="15.75" customHeight="1">
      <c r="A303" s="2" t="s">
        <v>412</v>
      </c>
      <c r="B303" s="2" t="s">
        <v>7</v>
      </c>
      <c r="C303" s="3">
        <v>44063.0</v>
      </c>
      <c r="D303" s="2">
        <v>16.0</v>
      </c>
      <c r="E303" s="2">
        <v>6.4</v>
      </c>
      <c r="F303" s="2" t="s">
        <v>17</v>
      </c>
      <c r="H303" s="6"/>
    </row>
    <row r="304" ht="15.75" customHeight="1">
      <c r="A304" s="2" t="s">
        <v>413</v>
      </c>
      <c r="B304" s="2" t="s">
        <v>112</v>
      </c>
      <c r="C304" s="3">
        <v>44238.0</v>
      </c>
      <c r="D304" s="2">
        <v>119.0</v>
      </c>
      <c r="E304" s="2">
        <v>6.4</v>
      </c>
      <c r="F304" s="2" t="s">
        <v>37</v>
      </c>
      <c r="H304" s="6"/>
    </row>
    <row r="305" ht="15.75" customHeight="1">
      <c r="A305" s="2" t="s">
        <v>414</v>
      </c>
      <c r="B305" s="2" t="s">
        <v>7</v>
      </c>
      <c r="C305" s="3">
        <v>43950.0</v>
      </c>
      <c r="D305" s="2">
        <v>97.0</v>
      </c>
      <c r="E305" s="2">
        <v>6.4</v>
      </c>
      <c r="F305" s="2" t="s">
        <v>17</v>
      </c>
      <c r="H305" s="6"/>
    </row>
    <row r="306" ht="15.75" customHeight="1">
      <c r="A306" s="2" t="s">
        <v>415</v>
      </c>
      <c r="B306" s="2" t="s">
        <v>7</v>
      </c>
      <c r="C306" s="3">
        <v>41986.0</v>
      </c>
      <c r="D306" s="2">
        <v>81.0</v>
      </c>
      <c r="E306" s="2">
        <v>6.4</v>
      </c>
      <c r="F306" s="2" t="s">
        <v>17</v>
      </c>
      <c r="H306" s="6"/>
    </row>
    <row r="307" ht="15.75" customHeight="1">
      <c r="A307" s="2" t="s">
        <v>416</v>
      </c>
      <c r="B307" s="2" t="s">
        <v>139</v>
      </c>
      <c r="C307" s="3">
        <v>43364.0</v>
      </c>
      <c r="D307" s="2">
        <v>98.0</v>
      </c>
      <c r="E307" s="2">
        <v>6.4</v>
      </c>
      <c r="F307" s="2" t="s">
        <v>17</v>
      </c>
      <c r="H307" s="6"/>
    </row>
    <row r="308" ht="15.75" customHeight="1">
      <c r="A308" s="2" t="s">
        <v>417</v>
      </c>
      <c r="B308" s="2" t="s">
        <v>418</v>
      </c>
      <c r="C308" s="3">
        <v>44127.0</v>
      </c>
      <c r="D308" s="2">
        <v>95.0</v>
      </c>
      <c r="E308" s="2">
        <v>6.4</v>
      </c>
      <c r="F308" s="2" t="s">
        <v>17</v>
      </c>
      <c r="H308" s="6"/>
    </row>
    <row r="309" ht="15.75" customHeight="1">
      <c r="A309" s="2" t="s">
        <v>419</v>
      </c>
      <c r="B309" s="2" t="s">
        <v>33</v>
      </c>
      <c r="C309" s="3">
        <v>43750.0</v>
      </c>
      <c r="D309" s="2">
        <v>96.0</v>
      </c>
      <c r="E309" s="2">
        <v>6.4</v>
      </c>
      <c r="F309" s="2" t="s">
        <v>60</v>
      </c>
      <c r="H309" s="6"/>
    </row>
    <row r="310" ht="15.75" customHeight="1">
      <c r="A310" s="2" t="s">
        <v>420</v>
      </c>
      <c r="B310" s="2" t="s">
        <v>7</v>
      </c>
      <c r="C310" s="7">
        <v>42993.0</v>
      </c>
      <c r="D310" s="2">
        <v>107.0</v>
      </c>
      <c r="E310" s="2">
        <v>6.4</v>
      </c>
      <c r="F310" s="2" t="s">
        <v>17</v>
      </c>
      <c r="H310" s="6"/>
    </row>
    <row r="311" ht="15.75" customHeight="1">
      <c r="A311" s="2" t="s">
        <v>421</v>
      </c>
      <c r="B311" s="2" t="s">
        <v>422</v>
      </c>
      <c r="C311" s="3">
        <v>43735.0</v>
      </c>
      <c r="D311" s="2">
        <v>41.0</v>
      </c>
      <c r="E311" s="2">
        <v>6.4</v>
      </c>
      <c r="F311" s="2" t="s">
        <v>17</v>
      </c>
      <c r="H311" s="6"/>
    </row>
    <row r="312" ht="15.75" customHeight="1">
      <c r="A312" s="2" t="s">
        <v>423</v>
      </c>
      <c r="B312" s="2" t="s">
        <v>7</v>
      </c>
      <c r="C312" s="3">
        <v>43175.0</v>
      </c>
      <c r="D312" s="2">
        <v>87.0</v>
      </c>
      <c r="E312" s="2">
        <v>6.4</v>
      </c>
      <c r="F312" s="2" t="s">
        <v>17</v>
      </c>
      <c r="H312" s="6"/>
    </row>
    <row r="313" ht="15.75" customHeight="1">
      <c r="A313" s="2" t="s">
        <v>424</v>
      </c>
      <c r="B313" s="2" t="s">
        <v>139</v>
      </c>
      <c r="C313" s="3">
        <v>44210.0</v>
      </c>
      <c r="D313" s="2">
        <v>101.0</v>
      </c>
      <c r="E313" s="2">
        <v>6.4</v>
      </c>
      <c r="F313" s="2" t="s">
        <v>37</v>
      </c>
      <c r="H313" s="6"/>
    </row>
    <row r="314" ht="15.75" customHeight="1">
      <c r="A314" s="2" t="s">
        <v>425</v>
      </c>
      <c r="B314" s="2" t="s">
        <v>7</v>
      </c>
      <c r="C314" s="3">
        <v>42860.0</v>
      </c>
      <c r="D314" s="2">
        <v>97.0</v>
      </c>
      <c r="E314" s="2">
        <v>6.4</v>
      </c>
      <c r="F314" s="2" t="s">
        <v>17</v>
      </c>
      <c r="H314" s="6"/>
    </row>
    <row r="315" ht="15.75" customHeight="1">
      <c r="A315" s="2" t="s">
        <v>426</v>
      </c>
      <c r="B315" s="2" t="s">
        <v>10</v>
      </c>
      <c r="C315" s="3">
        <v>43915.0</v>
      </c>
      <c r="D315" s="2">
        <v>103.0</v>
      </c>
      <c r="E315" s="2">
        <v>6.4</v>
      </c>
      <c r="F315" s="2" t="s">
        <v>11</v>
      </c>
      <c r="H315" s="6"/>
    </row>
    <row r="316" ht="15.75" customHeight="1">
      <c r="A316" s="2" t="s">
        <v>427</v>
      </c>
      <c r="B316" s="2" t="s">
        <v>428</v>
      </c>
      <c r="C316" s="3">
        <v>43943.0</v>
      </c>
      <c r="D316" s="2">
        <v>90.0</v>
      </c>
      <c r="E316" s="2">
        <v>6.4</v>
      </c>
      <c r="F316" s="2" t="s">
        <v>17</v>
      </c>
      <c r="H316" s="6"/>
    </row>
    <row r="317" ht="15.75" customHeight="1">
      <c r="A317" s="2" t="s">
        <v>429</v>
      </c>
      <c r="B317" s="2" t="s">
        <v>101</v>
      </c>
      <c r="C317" s="3">
        <v>43537.0</v>
      </c>
      <c r="D317" s="2">
        <v>125.0</v>
      </c>
      <c r="E317" s="2">
        <v>6.4</v>
      </c>
      <c r="F317" s="2" t="s">
        <v>17</v>
      </c>
      <c r="H317" s="6"/>
    </row>
    <row r="318" ht="15.75" customHeight="1">
      <c r="A318" s="2" t="s">
        <v>430</v>
      </c>
      <c r="B318" s="2" t="s">
        <v>7</v>
      </c>
      <c r="C318" s="3">
        <v>43371.0</v>
      </c>
      <c r="D318" s="2">
        <v>116.0</v>
      </c>
      <c r="E318" s="2">
        <v>6.4</v>
      </c>
      <c r="F318" s="2" t="s">
        <v>431</v>
      </c>
      <c r="H318" s="6"/>
    </row>
    <row r="319" ht="15.75" customHeight="1">
      <c r="A319" s="2" t="s">
        <v>432</v>
      </c>
      <c r="B319" s="2" t="s">
        <v>33</v>
      </c>
      <c r="C319" s="3">
        <v>43532.0</v>
      </c>
      <c r="D319" s="2">
        <v>99.0</v>
      </c>
      <c r="E319" s="2">
        <v>6.4</v>
      </c>
      <c r="F319" s="2" t="s">
        <v>17</v>
      </c>
      <c r="H319" s="6"/>
    </row>
    <row r="320" ht="15.75" customHeight="1">
      <c r="A320" s="2" t="s">
        <v>433</v>
      </c>
      <c r="B320" s="2" t="s">
        <v>434</v>
      </c>
      <c r="C320" s="3">
        <v>43028.0</v>
      </c>
      <c r="D320" s="2">
        <v>82.0</v>
      </c>
      <c r="E320" s="2">
        <v>6.4</v>
      </c>
      <c r="F320" s="2" t="s">
        <v>17</v>
      </c>
      <c r="H320" s="6"/>
    </row>
    <row r="321" ht="15.75" customHeight="1">
      <c r="A321" s="2" t="s">
        <v>435</v>
      </c>
      <c r="B321" s="2" t="s">
        <v>36</v>
      </c>
      <c r="C321" s="3">
        <v>43140.0</v>
      </c>
      <c r="D321" s="2">
        <v>97.0</v>
      </c>
      <c r="E321" s="2">
        <v>6.4</v>
      </c>
      <c r="F321" s="2" t="s">
        <v>17</v>
      </c>
      <c r="H321" s="6"/>
    </row>
    <row r="322" ht="15.75" customHeight="1">
      <c r="A322" s="2" t="s">
        <v>436</v>
      </c>
      <c r="B322" s="2" t="s">
        <v>7</v>
      </c>
      <c r="C322" s="3">
        <v>43766.0</v>
      </c>
      <c r="D322" s="2">
        <v>28.0</v>
      </c>
      <c r="E322" s="2">
        <v>6.5</v>
      </c>
      <c r="F322" s="2" t="s">
        <v>63</v>
      </c>
      <c r="H322" s="6"/>
    </row>
    <row r="323" ht="15.75" customHeight="1">
      <c r="A323" s="2" t="s">
        <v>437</v>
      </c>
      <c r="B323" s="2" t="s">
        <v>206</v>
      </c>
      <c r="C323" s="3">
        <v>43889.0</v>
      </c>
      <c r="D323" s="2">
        <v>108.0</v>
      </c>
      <c r="E323" s="2">
        <v>6.5</v>
      </c>
      <c r="F323" s="2" t="s">
        <v>17</v>
      </c>
      <c r="H323" s="6"/>
    </row>
    <row r="324" ht="15.75" customHeight="1">
      <c r="A324" s="2" t="s">
        <v>438</v>
      </c>
      <c r="B324" s="2" t="s">
        <v>33</v>
      </c>
      <c r="C324" s="3">
        <v>44071.0</v>
      </c>
      <c r="D324" s="2">
        <v>93.0</v>
      </c>
      <c r="E324" s="2">
        <v>6.5</v>
      </c>
      <c r="F324" s="2" t="s">
        <v>17</v>
      </c>
      <c r="H324" s="6"/>
    </row>
    <row r="325" ht="15.75" customHeight="1">
      <c r="A325" s="2" t="s">
        <v>439</v>
      </c>
      <c r="B325" s="2" t="s">
        <v>440</v>
      </c>
      <c r="C325" s="3">
        <v>43909.0</v>
      </c>
      <c r="D325" s="2">
        <v>74.0</v>
      </c>
      <c r="E325" s="2">
        <v>6.5</v>
      </c>
      <c r="F325" s="2" t="s">
        <v>188</v>
      </c>
      <c r="H325" s="6"/>
    </row>
    <row r="326" ht="15.75" customHeight="1">
      <c r="A326" s="2" t="s">
        <v>441</v>
      </c>
      <c r="B326" s="2" t="s">
        <v>7</v>
      </c>
      <c r="C326" s="3">
        <v>43545.0</v>
      </c>
      <c r="D326" s="2">
        <v>60.0</v>
      </c>
      <c r="E326" s="2">
        <v>6.5</v>
      </c>
      <c r="F326" s="2" t="s">
        <v>60</v>
      </c>
      <c r="H326" s="6"/>
    </row>
    <row r="327" ht="15.75" customHeight="1">
      <c r="A327" s="2" t="s">
        <v>442</v>
      </c>
      <c r="B327" s="2" t="s">
        <v>443</v>
      </c>
      <c r="C327" s="3">
        <v>44176.0</v>
      </c>
      <c r="D327" s="2">
        <v>9.0</v>
      </c>
      <c r="E327" s="2">
        <v>6.5</v>
      </c>
      <c r="F327" s="2" t="s">
        <v>17</v>
      </c>
      <c r="H327" s="6"/>
    </row>
    <row r="328" ht="15.75" customHeight="1">
      <c r="A328" s="2" t="s">
        <v>444</v>
      </c>
      <c r="B328" s="2" t="s">
        <v>7</v>
      </c>
      <c r="C328" s="3">
        <v>44303.0</v>
      </c>
      <c r="D328" s="2">
        <v>21.0</v>
      </c>
      <c r="E328" s="2">
        <v>6.5</v>
      </c>
      <c r="F328" s="2" t="s">
        <v>17</v>
      </c>
      <c r="H328" s="6"/>
    </row>
    <row r="329" ht="15.75" customHeight="1">
      <c r="A329" s="2" t="s">
        <v>445</v>
      </c>
      <c r="B329" s="2" t="s">
        <v>24</v>
      </c>
      <c r="C329" s="3">
        <v>43616.0</v>
      </c>
      <c r="D329" s="2">
        <v>100.0</v>
      </c>
      <c r="E329" s="2">
        <v>6.5</v>
      </c>
      <c r="F329" s="2" t="s">
        <v>20</v>
      </c>
      <c r="H329" s="6"/>
    </row>
    <row r="330" ht="15.75" customHeight="1">
      <c r="A330" s="2" t="s">
        <v>446</v>
      </c>
      <c r="B330" s="2" t="s">
        <v>447</v>
      </c>
      <c r="C330" s="3">
        <v>43994.0</v>
      </c>
      <c r="D330" s="2">
        <v>155.0</v>
      </c>
      <c r="E330" s="2">
        <v>6.5</v>
      </c>
      <c r="F330" s="2" t="s">
        <v>17</v>
      </c>
      <c r="H330" s="6"/>
    </row>
    <row r="331" ht="15.75" customHeight="1">
      <c r="A331" s="2" t="s">
        <v>448</v>
      </c>
      <c r="B331" s="2" t="s">
        <v>7</v>
      </c>
      <c r="C331" s="3">
        <v>44293.0</v>
      </c>
      <c r="D331" s="2">
        <v>55.0</v>
      </c>
      <c r="E331" s="2">
        <v>6.5</v>
      </c>
      <c r="F331" s="2" t="s">
        <v>17</v>
      </c>
      <c r="H331" s="6"/>
    </row>
    <row r="332" ht="15.75" customHeight="1">
      <c r="A332" s="2" t="s">
        <v>449</v>
      </c>
      <c r="B332" s="2" t="s">
        <v>407</v>
      </c>
      <c r="C332" s="3">
        <v>44008.0</v>
      </c>
      <c r="D332" s="2">
        <v>123.0</v>
      </c>
      <c r="E332" s="2">
        <v>6.5</v>
      </c>
      <c r="F332" s="2" t="s">
        <v>17</v>
      </c>
      <c r="H332" s="6"/>
    </row>
    <row r="333" ht="15.75" customHeight="1">
      <c r="A333" s="2" t="s">
        <v>450</v>
      </c>
      <c r="B333" s="2" t="s">
        <v>16</v>
      </c>
      <c r="C333" s="3">
        <v>43007.0</v>
      </c>
      <c r="D333" s="2">
        <v>103.0</v>
      </c>
      <c r="E333" s="2">
        <v>6.5</v>
      </c>
      <c r="F333" s="2" t="s">
        <v>17</v>
      </c>
      <c r="H333" s="6"/>
    </row>
    <row r="334" ht="15.75" customHeight="1">
      <c r="A334" s="2" t="s">
        <v>451</v>
      </c>
      <c r="B334" s="2" t="s">
        <v>10</v>
      </c>
      <c r="C334" s="3">
        <v>44134.0</v>
      </c>
      <c r="D334" s="2">
        <v>93.0</v>
      </c>
      <c r="E334" s="2">
        <v>6.5</v>
      </c>
      <c r="F334" s="2" t="s">
        <v>17</v>
      </c>
      <c r="H334" s="6"/>
    </row>
    <row r="335" ht="15.75" customHeight="1">
      <c r="A335" s="2" t="s">
        <v>452</v>
      </c>
      <c r="B335" s="2" t="s">
        <v>453</v>
      </c>
      <c r="C335" s="3">
        <v>44148.0</v>
      </c>
      <c r="D335" s="2">
        <v>119.0</v>
      </c>
      <c r="E335" s="2">
        <v>6.5</v>
      </c>
      <c r="F335" s="2" t="s">
        <v>17</v>
      </c>
      <c r="H335" s="6"/>
    </row>
    <row r="336" ht="15.75" customHeight="1">
      <c r="A336" s="2" t="s">
        <v>454</v>
      </c>
      <c r="B336" s="2" t="s">
        <v>7</v>
      </c>
      <c r="C336" s="3">
        <v>43630.0</v>
      </c>
      <c r="D336" s="2">
        <v>40.0</v>
      </c>
      <c r="E336" s="2">
        <v>6.5</v>
      </c>
      <c r="F336" s="2" t="s">
        <v>455</v>
      </c>
      <c r="H336" s="6"/>
    </row>
    <row r="337" ht="15.75" customHeight="1">
      <c r="A337" s="2" t="s">
        <v>456</v>
      </c>
      <c r="B337" s="2" t="s">
        <v>33</v>
      </c>
      <c r="C337" s="3">
        <v>43266.0</v>
      </c>
      <c r="D337" s="2">
        <v>120.0</v>
      </c>
      <c r="E337" s="2">
        <v>6.5</v>
      </c>
      <c r="F337" s="2" t="s">
        <v>20</v>
      </c>
      <c r="H337" s="6"/>
    </row>
    <row r="338" ht="15.75" customHeight="1">
      <c r="A338" s="2" t="s">
        <v>457</v>
      </c>
      <c r="B338" s="2" t="s">
        <v>33</v>
      </c>
      <c r="C338" s="3">
        <v>44323.0</v>
      </c>
      <c r="D338" s="2">
        <v>98.0</v>
      </c>
      <c r="E338" s="2">
        <v>6.5</v>
      </c>
      <c r="F338" s="2" t="s">
        <v>17</v>
      </c>
      <c r="H338" s="6"/>
    </row>
    <row r="339" ht="15.75" customHeight="1">
      <c r="A339" s="2" t="s">
        <v>458</v>
      </c>
      <c r="B339" s="2" t="s">
        <v>331</v>
      </c>
      <c r="C339" s="3">
        <v>43441.0</v>
      </c>
      <c r="D339" s="2">
        <v>104.0</v>
      </c>
      <c r="E339" s="2">
        <v>6.5</v>
      </c>
      <c r="F339" s="2" t="s">
        <v>17</v>
      </c>
      <c r="H339" s="6"/>
    </row>
    <row r="340" ht="15.75" customHeight="1">
      <c r="A340" s="2" t="s">
        <v>459</v>
      </c>
      <c r="B340" s="2" t="s">
        <v>33</v>
      </c>
      <c r="C340" s="3">
        <v>44006.0</v>
      </c>
      <c r="D340" s="2">
        <v>91.0</v>
      </c>
      <c r="E340" s="2">
        <v>6.5</v>
      </c>
      <c r="F340" s="2" t="s">
        <v>11</v>
      </c>
      <c r="H340" s="6"/>
    </row>
    <row r="341" ht="15.75" customHeight="1">
      <c r="A341" s="2" t="s">
        <v>460</v>
      </c>
      <c r="B341" s="2" t="s">
        <v>7</v>
      </c>
      <c r="C341" s="3">
        <v>42909.0</v>
      </c>
      <c r="D341" s="2">
        <v>95.0</v>
      </c>
      <c r="E341" s="2">
        <v>6.5</v>
      </c>
      <c r="F341" s="2" t="s">
        <v>17</v>
      </c>
      <c r="H341" s="6"/>
    </row>
    <row r="342" ht="15.75" customHeight="1">
      <c r="A342" s="2" t="s">
        <v>461</v>
      </c>
      <c r="B342" s="2" t="s">
        <v>462</v>
      </c>
      <c r="C342" s="3">
        <v>44328.0</v>
      </c>
      <c r="D342" s="2">
        <v>101.0</v>
      </c>
      <c r="E342" s="2">
        <v>6.5</v>
      </c>
      <c r="F342" s="2" t="s">
        <v>60</v>
      </c>
      <c r="H342" s="6"/>
    </row>
    <row r="343" ht="15.75" customHeight="1">
      <c r="A343" s="2" t="s">
        <v>463</v>
      </c>
      <c r="B343" s="2" t="s">
        <v>36</v>
      </c>
      <c r="C343" s="3">
        <v>43266.0</v>
      </c>
      <c r="D343" s="2">
        <v>105.0</v>
      </c>
      <c r="E343" s="2">
        <v>6.5</v>
      </c>
      <c r="F343" s="2" t="s">
        <v>17</v>
      </c>
      <c r="H343" s="6"/>
    </row>
    <row r="344" ht="15.75" customHeight="1">
      <c r="A344" s="2" t="s">
        <v>464</v>
      </c>
      <c r="B344" s="2" t="s">
        <v>24</v>
      </c>
      <c r="C344" s="3">
        <v>42944.0</v>
      </c>
      <c r="D344" s="2">
        <v>83.0</v>
      </c>
      <c r="E344" s="2">
        <v>6.5</v>
      </c>
      <c r="F344" s="2" t="s">
        <v>17</v>
      </c>
      <c r="H344" s="6"/>
    </row>
    <row r="345" ht="15.75" customHeight="1">
      <c r="A345" s="2" t="s">
        <v>465</v>
      </c>
      <c r="B345" s="2" t="s">
        <v>33</v>
      </c>
      <c r="C345" s="3">
        <v>43931.0</v>
      </c>
      <c r="D345" s="2">
        <v>91.0</v>
      </c>
      <c r="E345" s="2">
        <v>6.5</v>
      </c>
      <c r="F345" s="2" t="s">
        <v>466</v>
      </c>
      <c r="H345" s="6"/>
    </row>
    <row r="346" ht="15.75" customHeight="1">
      <c r="A346" s="2" t="s">
        <v>467</v>
      </c>
      <c r="B346" s="2" t="s">
        <v>206</v>
      </c>
      <c r="C346" s="3">
        <v>42846.0</v>
      </c>
      <c r="D346" s="2">
        <v>83.0</v>
      </c>
      <c r="E346" s="2">
        <v>6.5</v>
      </c>
      <c r="F346" s="2" t="s">
        <v>17</v>
      </c>
      <c r="H346" s="6"/>
    </row>
    <row r="347" ht="15.75" customHeight="1">
      <c r="A347" s="2" t="s">
        <v>468</v>
      </c>
      <c r="B347" s="2" t="s">
        <v>469</v>
      </c>
      <c r="C347" s="3">
        <v>43850.0</v>
      </c>
      <c r="D347" s="2">
        <v>17.0</v>
      </c>
      <c r="E347" s="2">
        <v>6.5</v>
      </c>
      <c r="F347" s="2" t="s">
        <v>17</v>
      </c>
      <c r="H347" s="6"/>
    </row>
    <row r="348" ht="15.75" customHeight="1">
      <c r="A348" s="2" t="s">
        <v>470</v>
      </c>
      <c r="B348" s="2" t="s">
        <v>471</v>
      </c>
      <c r="C348" s="3">
        <v>44281.0</v>
      </c>
      <c r="D348" s="2">
        <v>86.0</v>
      </c>
      <c r="E348" s="2">
        <v>6.6</v>
      </c>
      <c r="F348" s="2" t="s">
        <v>17</v>
      </c>
      <c r="H348" s="6"/>
    </row>
    <row r="349" ht="15.75" customHeight="1">
      <c r="A349" s="2" t="s">
        <v>472</v>
      </c>
      <c r="B349" s="2" t="s">
        <v>238</v>
      </c>
      <c r="C349" s="3">
        <v>43455.0</v>
      </c>
      <c r="D349" s="2">
        <v>124.0</v>
      </c>
      <c r="E349" s="2">
        <v>6.6</v>
      </c>
      <c r="F349" s="2" t="s">
        <v>17</v>
      </c>
      <c r="H349" s="6"/>
    </row>
    <row r="350" ht="15.75" customHeight="1">
      <c r="A350" s="2" t="s">
        <v>473</v>
      </c>
      <c r="B350" s="2" t="s">
        <v>65</v>
      </c>
      <c r="C350" s="3">
        <v>44006.0</v>
      </c>
      <c r="D350" s="2">
        <v>94.0</v>
      </c>
      <c r="E350" s="2">
        <v>6.6</v>
      </c>
      <c r="F350" s="2" t="s">
        <v>20</v>
      </c>
      <c r="H350" s="6"/>
    </row>
    <row r="351" ht="15.75" customHeight="1">
      <c r="A351" s="2" t="s">
        <v>474</v>
      </c>
      <c r="B351" s="2" t="s">
        <v>36</v>
      </c>
      <c r="C351" s="3">
        <v>44253.0</v>
      </c>
      <c r="D351" s="2">
        <v>102.0</v>
      </c>
      <c r="E351" s="2">
        <v>6.6</v>
      </c>
      <c r="F351" s="2" t="s">
        <v>11</v>
      </c>
      <c r="H351" s="6"/>
    </row>
    <row r="352" ht="15.75" customHeight="1">
      <c r="A352" s="2" t="s">
        <v>475</v>
      </c>
      <c r="B352" s="2" t="s">
        <v>206</v>
      </c>
      <c r="C352" s="3">
        <v>43623.0</v>
      </c>
      <c r="D352" s="2">
        <v>118.0</v>
      </c>
      <c r="E352" s="2">
        <v>6.6</v>
      </c>
      <c r="F352" s="2" t="s">
        <v>11</v>
      </c>
      <c r="H352" s="6"/>
    </row>
    <row r="353" ht="15.75" customHeight="1">
      <c r="A353" s="2" t="s">
        <v>476</v>
      </c>
      <c r="B353" s="2" t="s">
        <v>7</v>
      </c>
      <c r="C353" s="3">
        <v>42601.0</v>
      </c>
      <c r="D353" s="2">
        <v>79.0</v>
      </c>
      <c r="E353" s="2">
        <v>6.6</v>
      </c>
      <c r="F353" s="2" t="s">
        <v>17</v>
      </c>
      <c r="H353" s="6"/>
    </row>
    <row r="354" ht="15.75" customHeight="1">
      <c r="A354" s="2" t="s">
        <v>477</v>
      </c>
      <c r="B354" s="2" t="s">
        <v>238</v>
      </c>
      <c r="C354" s="3">
        <v>44078.0</v>
      </c>
      <c r="D354" s="2">
        <v>134.0</v>
      </c>
      <c r="E354" s="2">
        <v>6.6</v>
      </c>
      <c r="F354" s="2" t="s">
        <v>17</v>
      </c>
      <c r="H354" s="6"/>
    </row>
    <row r="355" ht="15.75" customHeight="1">
      <c r="A355" s="2" t="s">
        <v>478</v>
      </c>
      <c r="B355" s="2" t="s">
        <v>7</v>
      </c>
      <c r="C355" s="3">
        <v>43763.0</v>
      </c>
      <c r="D355" s="2">
        <v>126.0</v>
      </c>
      <c r="E355" s="2">
        <v>6.6</v>
      </c>
      <c r="F355" s="2" t="s">
        <v>17</v>
      </c>
      <c r="H355" s="6"/>
    </row>
    <row r="356" ht="15.75" customHeight="1">
      <c r="A356" s="2" t="s">
        <v>479</v>
      </c>
      <c r="B356" s="2" t="s">
        <v>33</v>
      </c>
      <c r="C356" s="3">
        <v>44323.0</v>
      </c>
      <c r="D356" s="2">
        <v>98.0</v>
      </c>
      <c r="E356" s="2">
        <v>6.6</v>
      </c>
      <c r="F356" s="2" t="s">
        <v>20</v>
      </c>
      <c r="H356" s="6"/>
    </row>
    <row r="357" ht="15.75" customHeight="1">
      <c r="A357" s="2" t="s">
        <v>480</v>
      </c>
      <c r="B357" s="2" t="s">
        <v>7</v>
      </c>
      <c r="C357" s="3">
        <v>43280.0</v>
      </c>
      <c r="D357" s="2">
        <v>89.0</v>
      </c>
      <c r="E357" s="2">
        <v>6.6</v>
      </c>
      <c r="F357" s="2" t="s">
        <v>17</v>
      </c>
      <c r="H357" s="6"/>
    </row>
    <row r="358" ht="15.75" customHeight="1">
      <c r="A358" s="2" t="s">
        <v>481</v>
      </c>
      <c r="B358" s="2" t="s">
        <v>7</v>
      </c>
      <c r="C358" s="3">
        <v>43441.0</v>
      </c>
      <c r="D358" s="2">
        <v>58.0</v>
      </c>
      <c r="E358" s="2">
        <v>6.6</v>
      </c>
      <c r="F358" s="2" t="s">
        <v>17</v>
      </c>
      <c r="H358" s="6"/>
    </row>
    <row r="359" ht="15.75" customHeight="1">
      <c r="A359" s="2" t="s">
        <v>482</v>
      </c>
      <c r="B359" s="2" t="s">
        <v>7</v>
      </c>
      <c r="C359" s="3">
        <v>44158.0</v>
      </c>
      <c r="D359" s="2">
        <v>83.0</v>
      </c>
      <c r="E359" s="2">
        <v>6.6</v>
      </c>
      <c r="F359" s="2" t="s">
        <v>17</v>
      </c>
      <c r="H359" s="6"/>
    </row>
    <row r="360" ht="15.75" customHeight="1">
      <c r="A360" s="2" t="s">
        <v>483</v>
      </c>
      <c r="B360" s="2" t="s">
        <v>134</v>
      </c>
      <c r="C360" s="3">
        <v>44232.0</v>
      </c>
      <c r="D360" s="2">
        <v>136.0</v>
      </c>
      <c r="E360" s="2">
        <v>6.6</v>
      </c>
      <c r="F360" s="2" t="s">
        <v>34</v>
      </c>
      <c r="H360" s="6"/>
    </row>
    <row r="361" ht="15.75" customHeight="1">
      <c r="A361" s="2" t="s">
        <v>484</v>
      </c>
      <c r="B361" s="2" t="s">
        <v>7</v>
      </c>
      <c r="C361" s="3">
        <v>43441.0</v>
      </c>
      <c r="D361" s="2">
        <v>98.0</v>
      </c>
      <c r="E361" s="2">
        <v>6.6</v>
      </c>
      <c r="F361" s="2" t="s">
        <v>17</v>
      </c>
      <c r="H361" s="6"/>
    </row>
    <row r="362" ht="15.75" customHeight="1">
      <c r="A362" s="2" t="s">
        <v>485</v>
      </c>
      <c r="B362" s="2" t="s">
        <v>486</v>
      </c>
      <c r="C362" s="3">
        <v>43357.0</v>
      </c>
      <c r="D362" s="2">
        <v>114.0</v>
      </c>
      <c r="E362" s="2">
        <v>6.6</v>
      </c>
      <c r="F362" s="2" t="s">
        <v>17</v>
      </c>
      <c r="H362" s="6"/>
    </row>
    <row r="363" ht="15.75" customHeight="1">
      <c r="A363" s="2" t="s">
        <v>487</v>
      </c>
      <c r="B363" s="2" t="s">
        <v>183</v>
      </c>
      <c r="C363" s="3">
        <v>44063.0</v>
      </c>
      <c r="D363" s="2">
        <v>99.0</v>
      </c>
      <c r="E363" s="2">
        <v>6.6</v>
      </c>
      <c r="F363" s="2" t="s">
        <v>11</v>
      </c>
      <c r="H363" s="6"/>
    </row>
    <row r="364" ht="15.75" customHeight="1">
      <c r="A364" s="2" t="s">
        <v>488</v>
      </c>
      <c r="B364" s="2" t="s">
        <v>486</v>
      </c>
      <c r="C364" s="3">
        <v>43677.0</v>
      </c>
      <c r="D364" s="2">
        <v>130.0</v>
      </c>
      <c r="E364" s="2">
        <v>6.6</v>
      </c>
      <c r="F364" s="2" t="s">
        <v>17</v>
      </c>
      <c r="H364" s="6"/>
    </row>
    <row r="365" ht="15.75" customHeight="1">
      <c r="A365" s="2" t="s">
        <v>489</v>
      </c>
      <c r="B365" s="2" t="s">
        <v>7</v>
      </c>
      <c r="C365" s="3">
        <v>44211.0</v>
      </c>
      <c r="D365" s="2">
        <v>32.0</v>
      </c>
      <c r="E365" s="2">
        <v>6.6</v>
      </c>
      <c r="F365" s="2" t="s">
        <v>17</v>
      </c>
      <c r="H365" s="6"/>
    </row>
    <row r="366" ht="15.75" customHeight="1">
      <c r="A366" s="2" t="s">
        <v>490</v>
      </c>
      <c r="B366" s="2" t="s">
        <v>491</v>
      </c>
      <c r="C366" s="3">
        <v>44000.0</v>
      </c>
      <c r="D366" s="2">
        <v>104.0</v>
      </c>
      <c r="E366" s="2">
        <v>6.7</v>
      </c>
      <c r="F366" s="2" t="s">
        <v>188</v>
      </c>
      <c r="H366" s="6"/>
    </row>
    <row r="367" ht="15.75" customHeight="1">
      <c r="A367" s="2" t="s">
        <v>492</v>
      </c>
      <c r="B367" s="2" t="s">
        <v>33</v>
      </c>
      <c r="C367" s="3">
        <v>44302.0</v>
      </c>
      <c r="D367" s="2">
        <v>142.0</v>
      </c>
      <c r="E367" s="2">
        <v>6.7</v>
      </c>
      <c r="F367" s="2" t="s">
        <v>20</v>
      </c>
      <c r="H367" s="6"/>
    </row>
    <row r="368" ht="15.75" customHeight="1">
      <c r="A368" s="2" t="s">
        <v>493</v>
      </c>
      <c r="B368" s="2" t="s">
        <v>494</v>
      </c>
      <c r="C368" s="3">
        <v>44302.0</v>
      </c>
      <c r="D368" s="2">
        <v>92.0</v>
      </c>
      <c r="E368" s="2">
        <v>6.7</v>
      </c>
      <c r="F368" s="2" t="s">
        <v>17</v>
      </c>
      <c r="H368" s="6"/>
    </row>
    <row r="369" ht="15.75" customHeight="1">
      <c r="A369" s="2" t="s">
        <v>495</v>
      </c>
      <c r="B369" s="2" t="s">
        <v>7</v>
      </c>
      <c r="C369" s="3">
        <v>43789.0</v>
      </c>
      <c r="D369" s="2">
        <v>86.0</v>
      </c>
      <c r="E369" s="2">
        <v>6.7</v>
      </c>
      <c r="F369" s="2" t="s">
        <v>17</v>
      </c>
      <c r="H369" s="6"/>
    </row>
    <row r="370" ht="15.75" customHeight="1">
      <c r="A370" s="2" t="s">
        <v>496</v>
      </c>
      <c r="B370" s="2" t="s">
        <v>440</v>
      </c>
      <c r="C370" s="3">
        <v>42875.0</v>
      </c>
      <c r="D370" s="2">
        <v>106.0</v>
      </c>
      <c r="E370" s="2">
        <v>6.7</v>
      </c>
      <c r="F370" s="2" t="s">
        <v>188</v>
      </c>
      <c r="H370" s="6"/>
    </row>
    <row r="371" ht="15.75" customHeight="1">
      <c r="A371" s="2" t="s">
        <v>497</v>
      </c>
      <c r="B371" s="2" t="s">
        <v>33</v>
      </c>
      <c r="C371" s="3">
        <v>44343.0</v>
      </c>
      <c r="D371" s="2">
        <v>95.0</v>
      </c>
      <c r="E371" s="2">
        <v>6.7</v>
      </c>
      <c r="F371" s="2" t="s">
        <v>17</v>
      </c>
      <c r="H371" s="6"/>
    </row>
    <row r="372" ht="15.75" customHeight="1">
      <c r="A372" s="2" t="s">
        <v>498</v>
      </c>
      <c r="B372" s="2" t="s">
        <v>7</v>
      </c>
      <c r="C372" s="3">
        <v>42902.0</v>
      </c>
      <c r="D372" s="2">
        <v>91.0</v>
      </c>
      <c r="E372" s="2">
        <v>6.7</v>
      </c>
      <c r="F372" s="2" t="s">
        <v>17</v>
      </c>
      <c r="H372" s="6"/>
    </row>
    <row r="373" ht="15.75" customHeight="1">
      <c r="A373" s="2" t="s">
        <v>499</v>
      </c>
      <c r="B373" s="2" t="s">
        <v>7</v>
      </c>
      <c r="C373" s="3">
        <v>44207.0</v>
      </c>
      <c r="D373" s="2">
        <v>89.0</v>
      </c>
      <c r="E373" s="2">
        <v>6.7</v>
      </c>
      <c r="F373" s="2" t="s">
        <v>17</v>
      </c>
      <c r="H373" s="6"/>
    </row>
    <row r="374" ht="15.75" customHeight="1">
      <c r="A374" s="2" t="s">
        <v>500</v>
      </c>
      <c r="B374" s="2" t="s">
        <v>22</v>
      </c>
      <c r="C374" s="3">
        <v>43945.0</v>
      </c>
      <c r="D374" s="2">
        <v>117.0</v>
      </c>
      <c r="E374" s="2">
        <v>6.7</v>
      </c>
      <c r="F374" s="2" t="s">
        <v>17</v>
      </c>
      <c r="H374" s="6"/>
    </row>
    <row r="375" ht="15.75" customHeight="1">
      <c r="A375" s="2" t="s">
        <v>501</v>
      </c>
      <c r="B375" s="2" t="s">
        <v>7</v>
      </c>
      <c r="C375" s="3">
        <v>44176.0</v>
      </c>
      <c r="D375" s="2">
        <v>90.0</v>
      </c>
      <c r="E375" s="2">
        <v>6.7</v>
      </c>
      <c r="F375" s="2" t="s">
        <v>17</v>
      </c>
      <c r="H375" s="6"/>
    </row>
    <row r="376" ht="15.75" customHeight="1">
      <c r="A376" s="2" t="s">
        <v>502</v>
      </c>
      <c r="B376" s="2" t="s">
        <v>33</v>
      </c>
      <c r="C376" s="3">
        <v>44159.0</v>
      </c>
      <c r="D376" s="2">
        <v>117.0</v>
      </c>
      <c r="E376" s="2">
        <v>6.7</v>
      </c>
      <c r="F376" s="2" t="s">
        <v>17</v>
      </c>
      <c r="H376" s="6"/>
    </row>
    <row r="377" ht="15.75" customHeight="1">
      <c r="A377" s="2" t="s">
        <v>503</v>
      </c>
      <c r="B377" s="2" t="s">
        <v>7</v>
      </c>
      <c r="C377" s="3">
        <v>44089.0</v>
      </c>
      <c r="D377" s="2">
        <v>80.0</v>
      </c>
      <c r="E377" s="2">
        <v>6.7</v>
      </c>
      <c r="F377" s="2" t="s">
        <v>504</v>
      </c>
      <c r="H377" s="6"/>
    </row>
    <row r="378" ht="15.75" customHeight="1">
      <c r="A378" s="2" t="s">
        <v>505</v>
      </c>
      <c r="B378" s="2" t="s">
        <v>33</v>
      </c>
      <c r="C378" s="3">
        <v>42769.0</v>
      </c>
      <c r="D378" s="2">
        <v>87.0</v>
      </c>
      <c r="E378" s="2">
        <v>6.7</v>
      </c>
      <c r="F378" s="2" t="s">
        <v>17</v>
      </c>
      <c r="H378" s="6"/>
    </row>
    <row r="379" ht="15.75" customHeight="1">
      <c r="A379" s="2" t="s">
        <v>506</v>
      </c>
      <c r="B379" s="2" t="s">
        <v>24</v>
      </c>
      <c r="C379" s="3">
        <v>44168.0</v>
      </c>
      <c r="D379" s="2">
        <v>101.0</v>
      </c>
      <c r="E379" s="2">
        <v>6.7</v>
      </c>
      <c r="F379" s="2" t="s">
        <v>69</v>
      </c>
      <c r="H379" s="6"/>
    </row>
    <row r="380" ht="15.75" customHeight="1">
      <c r="A380" s="2" t="s">
        <v>507</v>
      </c>
      <c r="B380" s="2" t="s">
        <v>7</v>
      </c>
      <c r="C380" s="3">
        <v>43766.0</v>
      </c>
      <c r="D380" s="2">
        <v>19.0</v>
      </c>
      <c r="E380" s="2">
        <v>6.7</v>
      </c>
      <c r="F380" s="2" t="s">
        <v>188</v>
      </c>
      <c r="H380" s="6"/>
    </row>
    <row r="381" ht="15.75" customHeight="1">
      <c r="A381" s="2" t="s">
        <v>508</v>
      </c>
      <c r="B381" s="2" t="s">
        <v>112</v>
      </c>
      <c r="C381" s="3">
        <v>44232.0</v>
      </c>
      <c r="D381" s="2">
        <v>106.0</v>
      </c>
      <c r="E381" s="2">
        <v>6.7</v>
      </c>
      <c r="F381" s="2" t="s">
        <v>17</v>
      </c>
      <c r="H381" s="6"/>
    </row>
    <row r="382" ht="15.75" customHeight="1">
      <c r="A382" s="2" t="s">
        <v>509</v>
      </c>
      <c r="B382" s="2" t="s">
        <v>510</v>
      </c>
      <c r="C382" s="3">
        <v>42773.0</v>
      </c>
      <c r="D382" s="2">
        <v>54.0</v>
      </c>
      <c r="E382" s="2">
        <v>6.7</v>
      </c>
      <c r="F382" s="2" t="s">
        <v>17</v>
      </c>
      <c r="H382" s="6"/>
    </row>
    <row r="383" ht="15.75" customHeight="1">
      <c r="A383" s="2" t="s">
        <v>511</v>
      </c>
      <c r="B383" s="2" t="s">
        <v>33</v>
      </c>
      <c r="C383" s="3">
        <v>44258.0</v>
      </c>
      <c r="D383" s="2">
        <v>111.0</v>
      </c>
      <c r="E383" s="2">
        <v>6.7</v>
      </c>
      <c r="F383" s="2" t="s">
        <v>17</v>
      </c>
      <c r="H383" s="6"/>
    </row>
    <row r="384" ht="15.75" customHeight="1">
      <c r="A384" s="2" t="s">
        <v>512</v>
      </c>
      <c r="B384" s="2" t="s">
        <v>33</v>
      </c>
      <c r="C384" s="3">
        <v>44295.0</v>
      </c>
      <c r="D384" s="2">
        <v>132.0</v>
      </c>
      <c r="E384" s="2">
        <v>6.7</v>
      </c>
      <c r="F384" s="2" t="s">
        <v>34</v>
      </c>
      <c r="H384" s="6"/>
    </row>
    <row r="385" ht="15.75" customHeight="1">
      <c r="A385" s="2" t="s">
        <v>513</v>
      </c>
      <c r="B385" s="2" t="s">
        <v>33</v>
      </c>
      <c r="C385" s="3">
        <v>44267.0</v>
      </c>
      <c r="D385" s="2">
        <v>97.0</v>
      </c>
      <c r="E385" s="2">
        <v>6.7</v>
      </c>
      <c r="F385" s="2" t="s">
        <v>25</v>
      </c>
      <c r="H385" s="6"/>
    </row>
    <row r="386" ht="15.75" customHeight="1">
      <c r="A386" s="2" t="s">
        <v>514</v>
      </c>
      <c r="B386" s="2" t="s">
        <v>7</v>
      </c>
      <c r="C386" s="3">
        <v>43656.0</v>
      </c>
      <c r="D386" s="2">
        <v>106.0</v>
      </c>
      <c r="E386" s="2">
        <v>6.7</v>
      </c>
      <c r="F386" s="2" t="s">
        <v>11</v>
      </c>
      <c r="H386" s="6"/>
    </row>
    <row r="387" ht="15.75" customHeight="1">
      <c r="A387" s="2" t="s">
        <v>515</v>
      </c>
      <c r="B387" s="2" t="s">
        <v>139</v>
      </c>
      <c r="C387" s="3">
        <v>42580.0</v>
      </c>
      <c r="D387" s="2">
        <v>111.0</v>
      </c>
      <c r="E387" s="2">
        <v>6.7</v>
      </c>
      <c r="F387" s="2" t="s">
        <v>17</v>
      </c>
      <c r="H387" s="6"/>
    </row>
    <row r="388" ht="15.75" customHeight="1">
      <c r="A388" s="2" t="s">
        <v>516</v>
      </c>
      <c r="B388" s="2" t="s">
        <v>517</v>
      </c>
      <c r="C388" s="3">
        <v>44022.0</v>
      </c>
      <c r="D388" s="2">
        <v>124.0</v>
      </c>
      <c r="E388" s="2">
        <v>6.7</v>
      </c>
      <c r="F388" s="2" t="s">
        <v>17</v>
      </c>
      <c r="H388" s="6"/>
    </row>
    <row r="389" ht="15.75" customHeight="1">
      <c r="A389" s="2" t="s">
        <v>518</v>
      </c>
      <c r="B389" s="2" t="s">
        <v>7</v>
      </c>
      <c r="C389" s="7">
        <v>42566.0</v>
      </c>
      <c r="D389" s="2">
        <v>116.0</v>
      </c>
      <c r="E389" s="2">
        <v>6.7</v>
      </c>
      <c r="F389" s="2" t="s">
        <v>17</v>
      </c>
      <c r="H389" s="6"/>
    </row>
    <row r="390" ht="15.75" customHeight="1">
      <c r="A390" s="2" t="s">
        <v>519</v>
      </c>
      <c r="B390" s="2" t="s">
        <v>33</v>
      </c>
      <c r="C390" s="3">
        <v>43756.0</v>
      </c>
      <c r="D390" s="2">
        <v>112.0</v>
      </c>
      <c r="E390" s="2">
        <v>6.7</v>
      </c>
      <c r="F390" s="2" t="s">
        <v>20</v>
      </c>
      <c r="H390" s="6"/>
    </row>
    <row r="391" ht="15.75" customHeight="1">
      <c r="A391" s="8">
        <v>44764.0</v>
      </c>
      <c r="B391" s="2" t="s">
        <v>33</v>
      </c>
      <c r="C391" s="3">
        <v>43383.0</v>
      </c>
      <c r="D391" s="2">
        <v>144.0</v>
      </c>
      <c r="E391" s="2">
        <v>6.8</v>
      </c>
      <c r="F391" s="2" t="s">
        <v>17</v>
      </c>
      <c r="H391" s="6"/>
    </row>
    <row r="392" ht="15.75" customHeight="1">
      <c r="A392" s="2" t="s">
        <v>520</v>
      </c>
      <c r="B392" s="2" t="s">
        <v>33</v>
      </c>
      <c r="C392" s="3">
        <v>42671.0</v>
      </c>
      <c r="D392" s="2">
        <v>76.0</v>
      </c>
      <c r="E392" s="2">
        <v>6.8</v>
      </c>
      <c r="F392" s="2" t="s">
        <v>11</v>
      </c>
      <c r="H392" s="6"/>
    </row>
    <row r="393" ht="15.75" customHeight="1">
      <c r="A393" s="2" t="s">
        <v>521</v>
      </c>
      <c r="B393" s="2" t="s">
        <v>522</v>
      </c>
      <c r="C393" s="3">
        <v>43126.0</v>
      </c>
      <c r="D393" s="2">
        <v>101.0</v>
      </c>
      <c r="E393" s="2">
        <v>6.8</v>
      </c>
      <c r="F393" s="2" t="s">
        <v>17</v>
      </c>
      <c r="H393" s="6"/>
    </row>
    <row r="394" ht="15.75" customHeight="1">
      <c r="A394" s="2" t="s">
        <v>523</v>
      </c>
      <c r="B394" s="2" t="s">
        <v>7</v>
      </c>
      <c r="C394" s="3">
        <v>43910.0</v>
      </c>
      <c r="D394" s="2">
        <v>92.0</v>
      </c>
      <c r="E394" s="2">
        <v>6.8</v>
      </c>
      <c r="F394" s="2" t="s">
        <v>11</v>
      </c>
      <c r="H394" s="6"/>
    </row>
    <row r="395" ht="15.75" customHeight="1">
      <c r="A395" s="2" t="s">
        <v>524</v>
      </c>
      <c r="B395" s="2" t="s">
        <v>7</v>
      </c>
      <c r="C395" s="3">
        <v>44095.0</v>
      </c>
      <c r="D395" s="2">
        <v>19.0</v>
      </c>
      <c r="E395" s="2">
        <v>6.8</v>
      </c>
      <c r="F395" s="2" t="s">
        <v>17</v>
      </c>
      <c r="H395" s="6"/>
    </row>
    <row r="396" ht="15.75" customHeight="1">
      <c r="A396" s="2" t="s">
        <v>525</v>
      </c>
      <c r="B396" s="2" t="s">
        <v>7</v>
      </c>
      <c r="C396" s="3">
        <v>43588.0</v>
      </c>
      <c r="D396" s="2">
        <v>39.0</v>
      </c>
      <c r="E396" s="2">
        <v>6.8</v>
      </c>
      <c r="F396" s="2" t="s">
        <v>526</v>
      </c>
      <c r="H396" s="6"/>
    </row>
    <row r="397" ht="15.75" customHeight="1">
      <c r="A397" s="2" t="s">
        <v>527</v>
      </c>
      <c r="B397" s="2" t="s">
        <v>36</v>
      </c>
      <c r="C397" s="3">
        <v>43616.0</v>
      </c>
      <c r="D397" s="2">
        <v>102.0</v>
      </c>
      <c r="E397" s="2">
        <v>6.8</v>
      </c>
      <c r="F397" s="2" t="s">
        <v>17</v>
      </c>
      <c r="H397" s="6"/>
    </row>
    <row r="398" ht="15.75" customHeight="1">
      <c r="A398" s="2" t="s">
        <v>528</v>
      </c>
      <c r="B398" s="2" t="s">
        <v>7</v>
      </c>
      <c r="C398" s="3">
        <v>43957.0</v>
      </c>
      <c r="D398" s="2">
        <v>89.0</v>
      </c>
      <c r="E398" s="2">
        <v>6.8</v>
      </c>
      <c r="F398" s="2" t="s">
        <v>17</v>
      </c>
      <c r="H398" s="6"/>
    </row>
    <row r="399" ht="15.75" customHeight="1">
      <c r="A399" s="2" t="s">
        <v>529</v>
      </c>
      <c r="B399" s="2" t="s">
        <v>24</v>
      </c>
      <c r="C399" s="3">
        <v>43315.0</v>
      </c>
      <c r="D399" s="2">
        <v>105.0</v>
      </c>
      <c r="E399" s="2">
        <v>6.8</v>
      </c>
      <c r="F399" s="2" t="s">
        <v>20</v>
      </c>
      <c r="H399" s="6"/>
    </row>
    <row r="400" ht="15.75" customHeight="1">
      <c r="A400" s="2" t="s">
        <v>530</v>
      </c>
      <c r="B400" s="2" t="s">
        <v>10</v>
      </c>
      <c r="C400" s="3">
        <v>43280.0</v>
      </c>
      <c r="D400" s="2">
        <v>101.0</v>
      </c>
      <c r="E400" s="2">
        <v>6.8</v>
      </c>
      <c r="F400" s="2" t="s">
        <v>17</v>
      </c>
      <c r="H400" s="6"/>
    </row>
    <row r="401" ht="15.75" customHeight="1">
      <c r="A401" s="2" t="s">
        <v>531</v>
      </c>
      <c r="B401" s="2" t="s">
        <v>24</v>
      </c>
      <c r="C401" s="3">
        <v>44192.0</v>
      </c>
      <c r="D401" s="2">
        <v>70.0</v>
      </c>
      <c r="E401" s="2">
        <v>6.8</v>
      </c>
      <c r="F401" s="2" t="s">
        <v>17</v>
      </c>
      <c r="H401" s="6"/>
    </row>
    <row r="402" ht="15.75" customHeight="1">
      <c r="A402" s="2" t="s">
        <v>532</v>
      </c>
      <c r="B402" s="2" t="s">
        <v>7</v>
      </c>
      <c r="C402" s="3">
        <v>44091.0</v>
      </c>
      <c r="D402" s="2">
        <v>96.0</v>
      </c>
      <c r="E402" s="2">
        <v>6.8</v>
      </c>
      <c r="F402" s="2" t="s">
        <v>60</v>
      </c>
      <c r="H402" s="6"/>
    </row>
    <row r="403" ht="15.75" customHeight="1">
      <c r="A403" s="2" t="s">
        <v>533</v>
      </c>
      <c r="B403" s="2" t="s">
        <v>7</v>
      </c>
      <c r="C403" s="3">
        <v>43962.0</v>
      </c>
      <c r="D403" s="2">
        <v>85.0</v>
      </c>
      <c r="E403" s="2">
        <v>6.8</v>
      </c>
      <c r="F403" s="2" t="s">
        <v>17</v>
      </c>
      <c r="H403" s="6"/>
    </row>
    <row r="404" ht="15.75" customHeight="1">
      <c r="A404" s="2" t="s">
        <v>534</v>
      </c>
      <c r="B404" s="2" t="s">
        <v>7</v>
      </c>
      <c r="C404" s="3">
        <v>42990.0</v>
      </c>
      <c r="D404" s="2">
        <v>39.0</v>
      </c>
      <c r="E404" s="2">
        <v>6.8</v>
      </c>
      <c r="F404" s="2" t="s">
        <v>17</v>
      </c>
      <c r="H404" s="6"/>
    </row>
    <row r="405" ht="15.75" customHeight="1">
      <c r="A405" s="2" t="s">
        <v>535</v>
      </c>
      <c r="B405" s="2" t="s">
        <v>7</v>
      </c>
      <c r="C405" s="3">
        <v>43210.0</v>
      </c>
      <c r="D405" s="2">
        <v>79.0</v>
      </c>
      <c r="E405" s="2">
        <v>6.8</v>
      </c>
      <c r="F405" s="2" t="s">
        <v>17</v>
      </c>
      <c r="H405" s="6"/>
    </row>
    <row r="406" ht="15.75" customHeight="1">
      <c r="A406" s="2" t="s">
        <v>536</v>
      </c>
      <c r="B406" s="2" t="s">
        <v>7</v>
      </c>
      <c r="C406" s="3">
        <v>43060.0</v>
      </c>
      <c r="D406" s="2">
        <v>73.0</v>
      </c>
      <c r="E406" s="2">
        <v>6.8</v>
      </c>
      <c r="F406" s="2" t="s">
        <v>17</v>
      </c>
      <c r="H406" s="6"/>
    </row>
    <row r="407" ht="15.75" customHeight="1">
      <c r="A407" s="2" t="s">
        <v>537</v>
      </c>
      <c r="B407" s="2" t="s">
        <v>33</v>
      </c>
      <c r="C407" s="3">
        <v>44106.0</v>
      </c>
      <c r="D407" s="2">
        <v>114.0</v>
      </c>
      <c r="E407" s="2">
        <v>6.8</v>
      </c>
      <c r="F407" s="2" t="s">
        <v>20</v>
      </c>
      <c r="H407" s="6"/>
    </row>
    <row r="408" ht="15.75" customHeight="1">
      <c r="A408" s="2" t="s">
        <v>538</v>
      </c>
      <c r="B408" s="2" t="s">
        <v>33</v>
      </c>
      <c r="C408" s="3">
        <v>44104.0</v>
      </c>
      <c r="D408" s="2">
        <v>121.0</v>
      </c>
      <c r="E408" s="2">
        <v>6.8</v>
      </c>
      <c r="F408" s="2" t="s">
        <v>17</v>
      </c>
      <c r="H408" s="6"/>
    </row>
    <row r="409" ht="15.75" customHeight="1">
      <c r="A409" s="2" t="s">
        <v>539</v>
      </c>
      <c r="B409" s="2" t="s">
        <v>117</v>
      </c>
      <c r="C409" s="3">
        <v>44104.0</v>
      </c>
      <c r="D409" s="2">
        <v>28.0</v>
      </c>
      <c r="E409" s="2">
        <v>6.8</v>
      </c>
      <c r="F409" s="2" t="s">
        <v>17</v>
      </c>
      <c r="H409" s="6"/>
    </row>
    <row r="410" ht="15.75" customHeight="1">
      <c r="A410" s="2" t="s">
        <v>540</v>
      </c>
      <c r="B410" s="2" t="s">
        <v>33</v>
      </c>
      <c r="C410" s="3">
        <v>44148.0</v>
      </c>
      <c r="D410" s="2">
        <v>95.0</v>
      </c>
      <c r="E410" s="2">
        <v>6.8</v>
      </c>
      <c r="F410" s="2" t="s">
        <v>14</v>
      </c>
      <c r="H410" s="6"/>
    </row>
    <row r="411" ht="15.75" customHeight="1">
      <c r="A411" s="2" t="s">
        <v>541</v>
      </c>
      <c r="B411" s="2" t="s">
        <v>33</v>
      </c>
      <c r="C411" s="3">
        <v>43406.0</v>
      </c>
      <c r="D411" s="2">
        <v>122.0</v>
      </c>
      <c r="E411" s="2">
        <v>6.8</v>
      </c>
      <c r="F411" s="2" t="s">
        <v>17</v>
      </c>
      <c r="H411" s="6"/>
    </row>
    <row r="412" ht="15.75" customHeight="1">
      <c r="A412" s="2" t="s">
        <v>542</v>
      </c>
      <c r="B412" s="2" t="s">
        <v>7</v>
      </c>
      <c r="C412" s="3">
        <v>43140.0</v>
      </c>
      <c r="D412" s="2">
        <v>23.0</v>
      </c>
      <c r="E412" s="2">
        <v>6.8</v>
      </c>
      <c r="F412" s="2" t="s">
        <v>543</v>
      </c>
      <c r="H412" s="6"/>
    </row>
    <row r="413" ht="15.75" customHeight="1">
      <c r="A413" s="2" t="s">
        <v>544</v>
      </c>
      <c r="B413" s="2" t="s">
        <v>33</v>
      </c>
      <c r="C413" s="3">
        <v>42930.0</v>
      </c>
      <c r="D413" s="2">
        <v>107.0</v>
      </c>
      <c r="E413" s="2">
        <v>6.8</v>
      </c>
      <c r="F413" s="2" t="s">
        <v>17</v>
      </c>
      <c r="H413" s="6"/>
    </row>
    <row r="414" ht="15.75" customHeight="1">
      <c r="A414" s="2" t="s">
        <v>545</v>
      </c>
      <c r="B414" s="2" t="s">
        <v>7</v>
      </c>
      <c r="C414" s="3">
        <v>44202.0</v>
      </c>
      <c r="D414" s="2">
        <v>98.0</v>
      </c>
      <c r="E414" s="2">
        <v>6.8</v>
      </c>
      <c r="F414" s="2" t="s">
        <v>60</v>
      </c>
      <c r="H414" s="6"/>
    </row>
    <row r="415" ht="15.75" customHeight="1">
      <c r="A415" s="2" t="s">
        <v>546</v>
      </c>
      <c r="B415" s="2" t="s">
        <v>10</v>
      </c>
      <c r="C415" s="3">
        <v>44189.0</v>
      </c>
      <c r="D415" s="2">
        <v>108.0</v>
      </c>
      <c r="E415" s="2">
        <v>6.9</v>
      </c>
      <c r="F415" s="2" t="s">
        <v>20</v>
      </c>
      <c r="H415" s="6"/>
    </row>
    <row r="416" ht="15.75" customHeight="1">
      <c r="A416" s="2" t="s">
        <v>547</v>
      </c>
      <c r="B416" s="2" t="s">
        <v>7</v>
      </c>
      <c r="C416" s="3">
        <v>42643.0</v>
      </c>
      <c r="D416" s="2">
        <v>92.0</v>
      </c>
      <c r="E416" s="2">
        <v>6.9</v>
      </c>
      <c r="F416" s="2" t="s">
        <v>17</v>
      </c>
      <c r="H416" s="6"/>
    </row>
    <row r="417" ht="15.75" customHeight="1">
      <c r="A417" s="2" t="s">
        <v>548</v>
      </c>
      <c r="B417" s="2" t="s">
        <v>7</v>
      </c>
      <c r="C417" s="3">
        <v>44112.0</v>
      </c>
      <c r="D417" s="2">
        <v>100.0</v>
      </c>
      <c r="E417" s="2">
        <v>6.9</v>
      </c>
      <c r="F417" s="2" t="s">
        <v>60</v>
      </c>
      <c r="H417" s="6"/>
    </row>
    <row r="418" ht="15.75" customHeight="1">
      <c r="A418" s="2" t="s">
        <v>549</v>
      </c>
      <c r="B418" s="2" t="s">
        <v>7</v>
      </c>
      <c r="C418" s="3">
        <v>44256.0</v>
      </c>
      <c r="D418" s="2">
        <v>97.0</v>
      </c>
      <c r="E418" s="2">
        <v>6.9</v>
      </c>
      <c r="F418" s="2" t="s">
        <v>17</v>
      </c>
      <c r="H418" s="6"/>
    </row>
    <row r="419" ht="15.75" customHeight="1">
      <c r="A419" s="2" t="s">
        <v>550</v>
      </c>
      <c r="B419" s="2" t="s">
        <v>443</v>
      </c>
      <c r="C419" s="3">
        <v>44193.0</v>
      </c>
      <c r="D419" s="2">
        <v>7.0</v>
      </c>
      <c r="E419" s="2">
        <v>6.9</v>
      </c>
      <c r="F419" s="2" t="s">
        <v>17</v>
      </c>
      <c r="H419" s="6"/>
    </row>
    <row r="420" ht="15.75" customHeight="1">
      <c r="A420" s="2" t="s">
        <v>551</v>
      </c>
      <c r="B420" s="2" t="s">
        <v>33</v>
      </c>
      <c r="C420" s="3">
        <v>42790.0</v>
      </c>
      <c r="D420" s="2">
        <v>96.0</v>
      </c>
      <c r="E420" s="2">
        <v>6.9</v>
      </c>
      <c r="F420" s="2" t="s">
        <v>17</v>
      </c>
      <c r="H420" s="6"/>
    </row>
    <row r="421" ht="15.75" customHeight="1">
      <c r="A421" s="2" t="s">
        <v>552</v>
      </c>
      <c r="B421" s="2" t="s">
        <v>7</v>
      </c>
      <c r="C421" s="3">
        <v>42874.0</v>
      </c>
      <c r="D421" s="2">
        <v>100.0</v>
      </c>
      <c r="E421" s="2">
        <v>6.9</v>
      </c>
      <c r="F421" s="2" t="s">
        <v>69</v>
      </c>
      <c r="H421" s="6"/>
    </row>
    <row r="422" ht="15.75" customHeight="1">
      <c r="A422" s="2" t="s">
        <v>553</v>
      </c>
      <c r="B422" s="2" t="s">
        <v>247</v>
      </c>
      <c r="C422" s="3">
        <v>44169.0</v>
      </c>
      <c r="D422" s="2">
        <v>132.0</v>
      </c>
      <c r="E422" s="2">
        <v>6.9</v>
      </c>
      <c r="F422" s="2" t="s">
        <v>17</v>
      </c>
      <c r="H422" s="6"/>
    </row>
    <row r="423" ht="15.75" customHeight="1">
      <c r="A423" s="2" t="s">
        <v>554</v>
      </c>
      <c r="B423" s="2" t="s">
        <v>206</v>
      </c>
      <c r="C423" s="3">
        <v>43007.0</v>
      </c>
      <c r="D423" s="2">
        <v>103.0</v>
      </c>
      <c r="E423" s="2">
        <v>6.9</v>
      </c>
      <c r="F423" s="2" t="s">
        <v>17</v>
      </c>
      <c r="H423" s="6"/>
    </row>
    <row r="424" ht="15.75" customHeight="1">
      <c r="A424" s="2" t="s">
        <v>555</v>
      </c>
      <c r="B424" s="2" t="s">
        <v>556</v>
      </c>
      <c r="C424" s="3">
        <v>43413.0</v>
      </c>
      <c r="D424" s="2">
        <v>121.0</v>
      </c>
      <c r="E424" s="2">
        <v>6.9</v>
      </c>
      <c r="F424" s="2" t="s">
        <v>17</v>
      </c>
      <c r="H424" s="6"/>
    </row>
    <row r="425" ht="15.75" customHeight="1">
      <c r="A425" s="2" t="s">
        <v>557</v>
      </c>
      <c r="B425" s="2" t="s">
        <v>139</v>
      </c>
      <c r="C425" s="3">
        <v>44281.0</v>
      </c>
      <c r="D425" s="2">
        <v>114.0</v>
      </c>
      <c r="E425" s="2">
        <v>6.9</v>
      </c>
      <c r="F425" s="2" t="s">
        <v>20</v>
      </c>
      <c r="H425" s="6"/>
    </row>
    <row r="426" ht="15.75" customHeight="1">
      <c r="A426" s="2" t="s">
        <v>558</v>
      </c>
      <c r="B426" s="2" t="s">
        <v>7</v>
      </c>
      <c r="C426" s="3">
        <v>43385.0</v>
      </c>
      <c r="D426" s="2">
        <v>57.0</v>
      </c>
      <c r="E426" s="2">
        <v>6.9</v>
      </c>
      <c r="F426" s="2" t="s">
        <v>17</v>
      </c>
      <c r="H426" s="6"/>
    </row>
    <row r="427" ht="15.75" customHeight="1">
      <c r="A427" s="2" t="s">
        <v>559</v>
      </c>
      <c r="B427" s="2" t="s">
        <v>7</v>
      </c>
      <c r="C427" s="3">
        <v>43140.0</v>
      </c>
      <c r="D427" s="2">
        <v>95.0</v>
      </c>
      <c r="E427" s="2">
        <v>6.9</v>
      </c>
      <c r="F427" s="2" t="s">
        <v>17</v>
      </c>
      <c r="H427" s="6"/>
    </row>
    <row r="428" ht="15.75" customHeight="1">
      <c r="A428" s="2" t="s">
        <v>560</v>
      </c>
      <c r="B428" s="2" t="s">
        <v>7</v>
      </c>
      <c r="C428" s="3">
        <v>43985.0</v>
      </c>
      <c r="D428" s="2">
        <v>83.0</v>
      </c>
      <c r="E428" s="2">
        <v>6.9</v>
      </c>
      <c r="F428" s="2" t="s">
        <v>17</v>
      </c>
      <c r="H428" s="6"/>
    </row>
    <row r="429" ht="15.75" customHeight="1">
      <c r="A429" s="2" t="s">
        <v>561</v>
      </c>
      <c r="B429" s="2" t="s">
        <v>7</v>
      </c>
      <c r="C429" s="3">
        <v>44022.0</v>
      </c>
      <c r="D429" s="2">
        <v>17.0</v>
      </c>
      <c r="E429" s="2">
        <v>6.9</v>
      </c>
      <c r="F429" s="2" t="s">
        <v>17</v>
      </c>
      <c r="H429" s="6"/>
    </row>
    <row r="430" ht="15.75" customHeight="1">
      <c r="A430" s="2" t="s">
        <v>562</v>
      </c>
      <c r="B430" s="2" t="s">
        <v>206</v>
      </c>
      <c r="C430" s="3">
        <v>43952.0</v>
      </c>
      <c r="D430" s="2">
        <v>105.0</v>
      </c>
      <c r="E430" s="2">
        <v>6.9</v>
      </c>
      <c r="F430" s="2" t="s">
        <v>17</v>
      </c>
      <c r="H430" s="6"/>
    </row>
    <row r="431" ht="15.75" customHeight="1">
      <c r="A431" s="2" t="s">
        <v>563</v>
      </c>
      <c r="B431" s="2" t="s">
        <v>183</v>
      </c>
      <c r="C431" s="3">
        <v>43553.0</v>
      </c>
      <c r="D431" s="2">
        <v>131.0</v>
      </c>
      <c r="E431" s="2">
        <v>6.9</v>
      </c>
      <c r="F431" s="2" t="s">
        <v>17</v>
      </c>
      <c r="H431" s="6"/>
    </row>
    <row r="432" ht="15.75" customHeight="1">
      <c r="A432" s="2" t="s">
        <v>564</v>
      </c>
      <c r="B432" s="2" t="s">
        <v>171</v>
      </c>
      <c r="C432" s="3">
        <v>43608.0</v>
      </c>
      <c r="D432" s="2">
        <v>30.0</v>
      </c>
      <c r="E432" s="2">
        <v>6.9</v>
      </c>
      <c r="F432" s="2" t="s">
        <v>17</v>
      </c>
      <c r="H432" s="6"/>
    </row>
    <row r="433" ht="15.75" customHeight="1">
      <c r="A433" s="2" t="s">
        <v>565</v>
      </c>
      <c r="B433" s="2" t="s">
        <v>139</v>
      </c>
      <c r="C433" s="3">
        <v>43021.0</v>
      </c>
      <c r="D433" s="2">
        <v>112.0</v>
      </c>
      <c r="E433" s="2">
        <v>6.9</v>
      </c>
      <c r="F433" s="2" t="s">
        <v>17</v>
      </c>
      <c r="H433" s="6"/>
    </row>
    <row r="434" ht="15.75" customHeight="1">
      <c r="A434" s="2" t="s">
        <v>566</v>
      </c>
      <c r="B434" s="2" t="s">
        <v>7</v>
      </c>
      <c r="C434" s="3">
        <v>43385.0</v>
      </c>
      <c r="D434" s="2">
        <v>86.0</v>
      </c>
      <c r="E434" s="2">
        <v>7.0</v>
      </c>
      <c r="F434" s="2" t="s">
        <v>17</v>
      </c>
      <c r="H434" s="6"/>
    </row>
    <row r="435" ht="15.75" customHeight="1">
      <c r="A435" s="2" t="s">
        <v>567</v>
      </c>
      <c r="B435" s="2" t="s">
        <v>7</v>
      </c>
      <c r="C435" s="3">
        <v>43000.0</v>
      </c>
      <c r="D435" s="2">
        <v>100.0</v>
      </c>
      <c r="E435" s="2">
        <v>7.0</v>
      </c>
      <c r="F435" s="2" t="s">
        <v>17</v>
      </c>
      <c r="H435" s="6"/>
    </row>
    <row r="436" ht="15.75" customHeight="1">
      <c r="A436" s="2" t="s">
        <v>568</v>
      </c>
      <c r="B436" s="2" t="s">
        <v>117</v>
      </c>
      <c r="C436" s="3">
        <v>44138.0</v>
      </c>
      <c r="D436" s="2">
        <v>14.0</v>
      </c>
      <c r="E436" s="2">
        <v>7.0</v>
      </c>
      <c r="F436" s="2" t="s">
        <v>17</v>
      </c>
      <c r="H436" s="6"/>
    </row>
    <row r="437" ht="15.75" customHeight="1">
      <c r="A437" s="2" t="s">
        <v>569</v>
      </c>
      <c r="B437" s="2" t="s">
        <v>7</v>
      </c>
      <c r="C437" s="3">
        <v>43021.0</v>
      </c>
      <c r="D437" s="2">
        <v>109.0</v>
      </c>
      <c r="E437" s="2">
        <v>7.0</v>
      </c>
      <c r="F437" s="2" t="s">
        <v>17</v>
      </c>
      <c r="H437" s="6"/>
    </row>
    <row r="438" ht="15.75" customHeight="1">
      <c r="A438" s="2" t="s">
        <v>570</v>
      </c>
      <c r="B438" s="2" t="s">
        <v>7</v>
      </c>
      <c r="C438" s="3">
        <v>43789.0</v>
      </c>
      <c r="D438" s="2">
        <v>28.0</v>
      </c>
      <c r="E438" s="2">
        <v>7.0</v>
      </c>
      <c r="F438" s="2" t="s">
        <v>11</v>
      </c>
      <c r="H438" s="6"/>
    </row>
    <row r="439" ht="15.75" customHeight="1">
      <c r="A439" s="2" t="s">
        <v>571</v>
      </c>
      <c r="B439" s="2" t="s">
        <v>7</v>
      </c>
      <c r="C439" s="3">
        <v>43723.0</v>
      </c>
      <c r="D439" s="2">
        <v>64.0</v>
      </c>
      <c r="E439" s="2">
        <v>7.0</v>
      </c>
      <c r="F439" s="2" t="s">
        <v>11</v>
      </c>
      <c r="H439" s="6"/>
    </row>
    <row r="440" ht="15.75" customHeight="1">
      <c r="A440" s="2" t="s">
        <v>572</v>
      </c>
      <c r="B440" s="2" t="s">
        <v>33</v>
      </c>
      <c r="C440" s="3">
        <v>44183.0</v>
      </c>
      <c r="D440" s="2">
        <v>94.0</v>
      </c>
      <c r="E440" s="2">
        <v>7.0</v>
      </c>
      <c r="F440" s="2" t="s">
        <v>17</v>
      </c>
      <c r="H440" s="6"/>
    </row>
    <row r="441" ht="15.75" customHeight="1">
      <c r="A441" s="2" t="s">
        <v>573</v>
      </c>
      <c r="B441" s="2" t="s">
        <v>117</v>
      </c>
      <c r="C441" s="3">
        <v>44183.0</v>
      </c>
      <c r="D441" s="2">
        <v>31.0</v>
      </c>
      <c r="E441" s="2">
        <v>7.0</v>
      </c>
      <c r="F441" s="2" t="s">
        <v>17</v>
      </c>
      <c r="H441" s="6"/>
    </row>
    <row r="442" ht="15.75" customHeight="1">
      <c r="A442" s="2" t="s">
        <v>574</v>
      </c>
      <c r="B442" s="2" t="s">
        <v>7</v>
      </c>
      <c r="C442" s="3">
        <v>44272.0</v>
      </c>
      <c r="D442" s="2">
        <v>99.0</v>
      </c>
      <c r="E442" s="2">
        <v>7.0</v>
      </c>
      <c r="F442" s="2" t="s">
        <v>17</v>
      </c>
      <c r="H442" s="6"/>
    </row>
    <row r="443" ht="15.75" customHeight="1">
      <c r="A443" s="2" t="s">
        <v>575</v>
      </c>
      <c r="B443" s="2" t="s">
        <v>7</v>
      </c>
      <c r="C443" s="3">
        <v>44250.0</v>
      </c>
      <c r="D443" s="2">
        <v>108.0</v>
      </c>
      <c r="E443" s="2">
        <v>7.0</v>
      </c>
      <c r="F443" s="2" t="s">
        <v>17</v>
      </c>
      <c r="H443" s="6"/>
    </row>
    <row r="444" ht="15.75" customHeight="1">
      <c r="A444" s="2" t="s">
        <v>576</v>
      </c>
      <c r="B444" s="2" t="s">
        <v>7</v>
      </c>
      <c r="C444" s="3">
        <v>43581.0</v>
      </c>
      <c r="D444" s="2">
        <v>48.0</v>
      </c>
      <c r="E444" s="2">
        <v>7.0</v>
      </c>
      <c r="F444" s="2" t="s">
        <v>17</v>
      </c>
      <c r="H444" s="6"/>
    </row>
    <row r="445" ht="15.75" customHeight="1">
      <c r="A445" s="2" t="s">
        <v>577</v>
      </c>
      <c r="B445" s="2" t="s">
        <v>7</v>
      </c>
      <c r="C445" s="3">
        <v>43602.0</v>
      </c>
      <c r="D445" s="2">
        <v>84.0</v>
      </c>
      <c r="E445" s="2">
        <v>7.0</v>
      </c>
      <c r="F445" s="2" t="s">
        <v>17</v>
      </c>
      <c r="H445" s="6"/>
    </row>
    <row r="446" ht="15.75" customHeight="1">
      <c r="A446" s="2" t="s">
        <v>578</v>
      </c>
      <c r="B446" s="2" t="s">
        <v>7</v>
      </c>
      <c r="C446" s="3">
        <v>43546.0</v>
      </c>
      <c r="D446" s="2">
        <v>70.0</v>
      </c>
      <c r="E446" s="2">
        <v>7.0</v>
      </c>
      <c r="F446" s="2" t="s">
        <v>17</v>
      </c>
      <c r="H446" s="6"/>
    </row>
    <row r="447" ht="15.75" customHeight="1">
      <c r="A447" s="2" t="s">
        <v>579</v>
      </c>
      <c r="B447" s="2" t="s">
        <v>7</v>
      </c>
      <c r="C447" s="3">
        <v>42979.0</v>
      </c>
      <c r="D447" s="2">
        <v>27.0</v>
      </c>
      <c r="E447" s="2">
        <v>7.0</v>
      </c>
      <c r="F447" s="2" t="s">
        <v>17</v>
      </c>
      <c r="H447" s="6"/>
    </row>
    <row r="448" ht="15.75" customHeight="1">
      <c r="A448" s="2" t="s">
        <v>580</v>
      </c>
      <c r="B448" s="2" t="s">
        <v>581</v>
      </c>
      <c r="C448" s="3">
        <v>43686.0</v>
      </c>
      <c r="D448" s="2">
        <v>45.0</v>
      </c>
      <c r="E448" s="2">
        <v>7.0</v>
      </c>
      <c r="F448" s="2" t="s">
        <v>17</v>
      </c>
      <c r="H448" s="6"/>
    </row>
    <row r="449" ht="15.75" customHeight="1">
      <c r="A449" s="2" t="s">
        <v>582</v>
      </c>
      <c r="B449" s="2" t="s">
        <v>24</v>
      </c>
      <c r="C449" s="3">
        <v>44174.0</v>
      </c>
      <c r="D449" s="2">
        <v>117.0</v>
      </c>
      <c r="E449" s="2">
        <v>7.0</v>
      </c>
      <c r="F449" s="2" t="s">
        <v>14</v>
      </c>
      <c r="H449" s="6"/>
    </row>
    <row r="450" ht="15.75" customHeight="1">
      <c r="A450" s="2" t="s">
        <v>583</v>
      </c>
      <c r="B450" s="2" t="s">
        <v>584</v>
      </c>
      <c r="C450" s="3">
        <v>43426.0</v>
      </c>
      <c r="D450" s="2">
        <v>104.0</v>
      </c>
      <c r="E450" s="2">
        <v>7.0</v>
      </c>
      <c r="F450" s="2" t="s">
        <v>17</v>
      </c>
      <c r="H450" s="6"/>
    </row>
    <row r="451" ht="15.75" customHeight="1">
      <c r="A451" s="2" t="s">
        <v>585</v>
      </c>
      <c r="B451" s="2" t="s">
        <v>247</v>
      </c>
      <c r="C451" s="3">
        <v>43546.0</v>
      </c>
      <c r="D451" s="2">
        <v>108.0</v>
      </c>
      <c r="E451" s="2">
        <v>7.0</v>
      </c>
      <c r="F451" s="2" t="s">
        <v>17</v>
      </c>
      <c r="H451" s="6"/>
    </row>
    <row r="452" ht="15.75" customHeight="1">
      <c r="A452" s="2" t="s">
        <v>586</v>
      </c>
      <c r="B452" s="2" t="s">
        <v>101</v>
      </c>
      <c r="C452" s="3">
        <v>43392.0</v>
      </c>
      <c r="D452" s="2">
        <v>121.0</v>
      </c>
      <c r="E452" s="2">
        <v>7.0</v>
      </c>
      <c r="F452" s="2" t="s">
        <v>37</v>
      </c>
      <c r="H452" s="6"/>
    </row>
    <row r="453" ht="15.75" customHeight="1">
      <c r="A453" s="2" t="s">
        <v>587</v>
      </c>
      <c r="B453" s="2" t="s">
        <v>117</v>
      </c>
      <c r="C453" s="3">
        <v>42761.0</v>
      </c>
      <c r="D453" s="2">
        <v>36.0</v>
      </c>
      <c r="E453" s="2">
        <v>7.1</v>
      </c>
      <c r="F453" s="2" t="s">
        <v>17</v>
      </c>
      <c r="H453" s="6"/>
    </row>
    <row r="454" ht="15.75" customHeight="1">
      <c r="A454" s="2" t="s">
        <v>588</v>
      </c>
      <c r="B454" s="2" t="s">
        <v>114</v>
      </c>
      <c r="C454" s="3">
        <v>43434.0</v>
      </c>
      <c r="D454" s="2">
        <v>30.0</v>
      </c>
      <c r="E454" s="2">
        <v>7.1</v>
      </c>
      <c r="F454" s="2" t="s">
        <v>17</v>
      </c>
      <c r="H454" s="6"/>
    </row>
    <row r="455" ht="15.75" customHeight="1">
      <c r="A455" s="2" t="s">
        <v>589</v>
      </c>
      <c r="B455" s="2" t="s">
        <v>114</v>
      </c>
      <c r="C455" s="3">
        <v>44166.0</v>
      </c>
      <c r="D455" s="2">
        <v>47.0</v>
      </c>
      <c r="E455" s="2">
        <v>7.1</v>
      </c>
      <c r="F455" s="2" t="s">
        <v>17</v>
      </c>
      <c r="H455" s="6"/>
    </row>
    <row r="456" ht="15.75" customHeight="1">
      <c r="A456" s="2" t="s">
        <v>590</v>
      </c>
      <c r="B456" s="2" t="s">
        <v>33</v>
      </c>
      <c r="C456" s="3">
        <v>43635.0</v>
      </c>
      <c r="D456" s="2">
        <v>110.0</v>
      </c>
      <c r="E456" s="2">
        <v>7.1</v>
      </c>
      <c r="F456" s="2" t="s">
        <v>17</v>
      </c>
      <c r="H456" s="6"/>
    </row>
    <row r="457" ht="15.75" customHeight="1">
      <c r="A457" s="2" t="s">
        <v>591</v>
      </c>
      <c r="B457" s="2" t="s">
        <v>7</v>
      </c>
      <c r="C457" s="3">
        <v>43943.0</v>
      </c>
      <c r="D457" s="2">
        <v>92.0</v>
      </c>
      <c r="E457" s="2">
        <v>7.1</v>
      </c>
      <c r="F457" s="2" t="s">
        <v>17</v>
      </c>
      <c r="H457" s="6"/>
    </row>
    <row r="458" ht="15.75" customHeight="1">
      <c r="A458" s="2" t="s">
        <v>592</v>
      </c>
      <c r="B458" s="2" t="s">
        <v>7</v>
      </c>
      <c r="C458" s="3">
        <v>44162.0</v>
      </c>
      <c r="D458" s="2">
        <v>80.0</v>
      </c>
      <c r="E458" s="2">
        <v>7.1</v>
      </c>
      <c r="F458" s="2" t="s">
        <v>17</v>
      </c>
      <c r="H458" s="6"/>
    </row>
    <row r="459" ht="15.75" customHeight="1">
      <c r="A459" s="2" t="s">
        <v>593</v>
      </c>
      <c r="B459" s="2" t="s">
        <v>594</v>
      </c>
      <c r="C459" s="3">
        <v>43392.0</v>
      </c>
      <c r="D459" s="2">
        <v>49.0</v>
      </c>
      <c r="E459" s="2">
        <v>7.1</v>
      </c>
      <c r="F459" s="2" t="s">
        <v>17</v>
      </c>
      <c r="H459" s="6"/>
    </row>
    <row r="460" ht="15.75" customHeight="1">
      <c r="A460" s="2" t="s">
        <v>595</v>
      </c>
      <c r="B460" s="2" t="s">
        <v>7</v>
      </c>
      <c r="C460" s="3">
        <v>43826.0</v>
      </c>
      <c r="D460" s="2">
        <v>73.0</v>
      </c>
      <c r="E460" s="2">
        <v>7.1</v>
      </c>
      <c r="F460" s="2" t="s">
        <v>11</v>
      </c>
      <c r="H460" s="6"/>
    </row>
    <row r="461" ht="15.75" customHeight="1">
      <c r="A461" s="2" t="s">
        <v>596</v>
      </c>
      <c r="B461" s="2" t="s">
        <v>7</v>
      </c>
      <c r="C461" s="3">
        <v>43224.0</v>
      </c>
      <c r="D461" s="2">
        <v>40.0</v>
      </c>
      <c r="E461" s="2">
        <v>7.1</v>
      </c>
      <c r="F461" s="2" t="s">
        <v>17</v>
      </c>
      <c r="H461" s="6"/>
    </row>
    <row r="462" ht="15.75" customHeight="1">
      <c r="A462" s="2" t="s">
        <v>597</v>
      </c>
      <c r="B462" s="2" t="s">
        <v>7</v>
      </c>
      <c r="C462" s="3">
        <v>43718.0</v>
      </c>
      <c r="D462" s="2">
        <v>96.0</v>
      </c>
      <c r="E462" s="2">
        <v>7.1</v>
      </c>
      <c r="F462" s="2" t="s">
        <v>17</v>
      </c>
      <c r="H462" s="6"/>
    </row>
    <row r="463" ht="15.75" customHeight="1">
      <c r="A463" s="2" t="s">
        <v>598</v>
      </c>
      <c r="B463" s="2" t="s">
        <v>183</v>
      </c>
      <c r="C463" s="3">
        <v>44330.0</v>
      </c>
      <c r="D463" s="2">
        <v>106.0</v>
      </c>
      <c r="E463" s="2">
        <v>7.1</v>
      </c>
      <c r="F463" s="2" t="s">
        <v>57</v>
      </c>
      <c r="H463" s="6"/>
    </row>
    <row r="464" ht="15.75" customHeight="1">
      <c r="A464" s="2" t="s">
        <v>599</v>
      </c>
      <c r="B464" s="2" t="s">
        <v>7</v>
      </c>
      <c r="C464" s="3">
        <v>43575.0</v>
      </c>
      <c r="D464" s="2">
        <v>97.0</v>
      </c>
      <c r="E464" s="2">
        <v>7.1</v>
      </c>
      <c r="F464" s="2" t="s">
        <v>17</v>
      </c>
      <c r="H464" s="6"/>
    </row>
    <row r="465" ht="15.75" customHeight="1">
      <c r="A465" s="2" t="s">
        <v>600</v>
      </c>
      <c r="B465" s="2" t="s">
        <v>7</v>
      </c>
      <c r="C465" s="3">
        <v>44131.0</v>
      </c>
      <c r="D465" s="2">
        <v>94.0</v>
      </c>
      <c r="E465" s="2">
        <v>7.1</v>
      </c>
      <c r="F465" s="2" t="s">
        <v>11</v>
      </c>
      <c r="H465" s="6"/>
    </row>
    <row r="466" ht="15.75" customHeight="1">
      <c r="A466" s="2" t="s">
        <v>601</v>
      </c>
      <c r="B466" s="2" t="s">
        <v>7</v>
      </c>
      <c r="C466" s="3">
        <v>42881.0</v>
      </c>
      <c r="D466" s="2">
        <v>78.0</v>
      </c>
      <c r="E466" s="2">
        <v>7.1</v>
      </c>
      <c r="F466" s="2" t="s">
        <v>17</v>
      </c>
      <c r="H466" s="6"/>
    </row>
    <row r="467" ht="15.75" customHeight="1">
      <c r="A467" s="2" t="s">
        <v>602</v>
      </c>
      <c r="B467" s="2" t="s">
        <v>7</v>
      </c>
      <c r="C467" s="3">
        <v>42265.0</v>
      </c>
      <c r="D467" s="2">
        <v>81.0</v>
      </c>
      <c r="E467" s="2">
        <v>7.1</v>
      </c>
      <c r="F467" s="2" t="s">
        <v>17</v>
      </c>
      <c r="H467" s="6"/>
    </row>
    <row r="468" ht="15.75" customHeight="1">
      <c r="A468" s="2" t="s">
        <v>603</v>
      </c>
      <c r="B468" s="2" t="s">
        <v>7</v>
      </c>
      <c r="C468" s="3">
        <v>43586.0</v>
      </c>
      <c r="D468" s="2">
        <v>87.0</v>
      </c>
      <c r="E468" s="2">
        <v>7.1</v>
      </c>
      <c r="F468" s="2" t="s">
        <v>17</v>
      </c>
      <c r="H468" s="6"/>
    </row>
    <row r="469" ht="15.75" customHeight="1">
      <c r="A469" s="2" t="s">
        <v>604</v>
      </c>
      <c r="B469" s="2" t="s">
        <v>264</v>
      </c>
      <c r="C469" s="3">
        <v>43417.0</v>
      </c>
      <c r="D469" s="2">
        <v>91.0</v>
      </c>
      <c r="E469" s="2">
        <v>7.1</v>
      </c>
      <c r="F469" s="2" t="s">
        <v>17</v>
      </c>
      <c r="H469" s="6"/>
    </row>
    <row r="470" ht="15.75" customHeight="1">
      <c r="A470" s="2" t="s">
        <v>605</v>
      </c>
      <c r="B470" s="2" t="s">
        <v>7</v>
      </c>
      <c r="C470" s="3">
        <v>42447.0</v>
      </c>
      <c r="D470" s="2">
        <v>91.0</v>
      </c>
      <c r="E470" s="2">
        <v>7.1</v>
      </c>
      <c r="F470" s="2" t="s">
        <v>17</v>
      </c>
      <c r="H470" s="6"/>
    </row>
    <row r="471" ht="15.75" customHeight="1">
      <c r="A471" s="2" t="s">
        <v>606</v>
      </c>
      <c r="B471" s="2" t="s">
        <v>7</v>
      </c>
      <c r="C471" s="3">
        <v>43028.0</v>
      </c>
      <c r="D471" s="2">
        <v>95.0</v>
      </c>
      <c r="E471" s="2">
        <v>7.1</v>
      </c>
      <c r="F471" s="2" t="s">
        <v>17</v>
      </c>
      <c r="H471" s="6"/>
    </row>
    <row r="472" ht="15.75" customHeight="1">
      <c r="A472" s="2" t="s">
        <v>607</v>
      </c>
      <c r="B472" s="2" t="s">
        <v>33</v>
      </c>
      <c r="C472" s="3">
        <v>44203.0</v>
      </c>
      <c r="D472" s="2">
        <v>126.0</v>
      </c>
      <c r="E472" s="2">
        <v>7.1</v>
      </c>
      <c r="F472" s="2" t="s">
        <v>17</v>
      </c>
      <c r="H472" s="6"/>
    </row>
    <row r="473" ht="15.75" customHeight="1">
      <c r="A473" s="2" t="s">
        <v>608</v>
      </c>
      <c r="B473" s="2" t="s">
        <v>7</v>
      </c>
      <c r="C473" s="3">
        <v>43196.0</v>
      </c>
      <c r="D473" s="2">
        <v>31.0</v>
      </c>
      <c r="E473" s="2">
        <v>7.1</v>
      </c>
      <c r="F473" s="2" t="s">
        <v>17</v>
      </c>
      <c r="H473" s="6"/>
    </row>
    <row r="474" ht="15.75" customHeight="1">
      <c r="A474" s="2" t="s">
        <v>609</v>
      </c>
      <c r="B474" s="2" t="s">
        <v>7</v>
      </c>
      <c r="C474" s="3">
        <v>43406.0</v>
      </c>
      <c r="D474" s="2">
        <v>58.0</v>
      </c>
      <c r="E474" s="2">
        <v>7.1</v>
      </c>
      <c r="F474" s="2" t="s">
        <v>17</v>
      </c>
      <c r="H474" s="6"/>
    </row>
    <row r="475" ht="15.75" customHeight="1">
      <c r="A475" s="2" t="s">
        <v>610</v>
      </c>
      <c r="B475" s="2" t="s">
        <v>7</v>
      </c>
      <c r="C475" s="3">
        <v>44119.0</v>
      </c>
      <c r="D475" s="2">
        <v>41.0</v>
      </c>
      <c r="E475" s="2">
        <v>7.1</v>
      </c>
      <c r="F475" s="2" t="s">
        <v>611</v>
      </c>
      <c r="H475" s="6"/>
    </row>
    <row r="476" ht="15.75" customHeight="1">
      <c r="A476" s="2" t="s">
        <v>612</v>
      </c>
      <c r="B476" s="2" t="s">
        <v>238</v>
      </c>
      <c r="C476" s="3">
        <v>44090.0</v>
      </c>
      <c r="D476" s="2">
        <v>138.0</v>
      </c>
      <c r="E476" s="2">
        <v>7.1</v>
      </c>
      <c r="F476" s="2" t="s">
        <v>17</v>
      </c>
      <c r="H476" s="6"/>
    </row>
    <row r="477" ht="15.75" customHeight="1">
      <c r="A477" s="2" t="s">
        <v>613</v>
      </c>
      <c r="B477" s="2" t="s">
        <v>33</v>
      </c>
      <c r="C477" s="3">
        <v>44225.0</v>
      </c>
      <c r="D477" s="2">
        <v>112.0</v>
      </c>
      <c r="E477" s="2">
        <v>7.1</v>
      </c>
      <c r="F477" s="2" t="s">
        <v>17</v>
      </c>
      <c r="H477" s="6"/>
    </row>
    <row r="478" ht="15.75" customHeight="1">
      <c r="A478" s="2" t="s">
        <v>614</v>
      </c>
      <c r="B478" s="2" t="s">
        <v>7</v>
      </c>
      <c r="C478" s="3">
        <v>43670.0</v>
      </c>
      <c r="D478" s="2">
        <v>114.0</v>
      </c>
      <c r="E478" s="2">
        <v>7.1</v>
      </c>
      <c r="F478" s="2" t="s">
        <v>17</v>
      </c>
      <c r="H478" s="6"/>
    </row>
    <row r="479" ht="15.75" customHeight="1">
      <c r="A479" s="2" t="s">
        <v>615</v>
      </c>
      <c r="B479" s="2" t="s">
        <v>33</v>
      </c>
      <c r="C479" s="3">
        <v>44218.0</v>
      </c>
      <c r="D479" s="2">
        <v>125.0</v>
      </c>
      <c r="E479" s="2">
        <v>7.1</v>
      </c>
      <c r="F479" s="2" t="s">
        <v>17</v>
      </c>
      <c r="H479" s="6"/>
    </row>
    <row r="480" ht="15.75" customHeight="1">
      <c r="A480" s="2" t="s">
        <v>616</v>
      </c>
      <c r="B480" s="2" t="s">
        <v>36</v>
      </c>
      <c r="C480" s="3">
        <v>43329.0</v>
      </c>
      <c r="D480" s="2">
        <v>99.0</v>
      </c>
      <c r="E480" s="2">
        <v>7.1</v>
      </c>
      <c r="F480" s="2" t="s">
        <v>17</v>
      </c>
      <c r="H480" s="6"/>
    </row>
    <row r="481" ht="15.75" customHeight="1">
      <c r="A481" s="2" t="s">
        <v>617</v>
      </c>
      <c r="B481" s="2" t="s">
        <v>7</v>
      </c>
      <c r="C481" s="3">
        <v>44104.0</v>
      </c>
      <c r="D481" s="2">
        <v>82.0</v>
      </c>
      <c r="E481" s="2">
        <v>7.2</v>
      </c>
      <c r="F481" s="2" t="s">
        <v>17</v>
      </c>
      <c r="H481" s="6"/>
    </row>
    <row r="482" ht="15.75" customHeight="1">
      <c r="A482" s="2" t="s">
        <v>618</v>
      </c>
      <c r="B482" s="2" t="s">
        <v>7</v>
      </c>
      <c r="C482" s="3">
        <v>42636.0</v>
      </c>
      <c r="D482" s="2">
        <v>98.0</v>
      </c>
      <c r="E482" s="2">
        <v>7.2</v>
      </c>
      <c r="F482" s="2" t="s">
        <v>17</v>
      </c>
      <c r="H482" s="6"/>
    </row>
    <row r="483" ht="15.75" customHeight="1">
      <c r="A483" s="2" t="s">
        <v>619</v>
      </c>
      <c r="B483" s="2" t="s">
        <v>33</v>
      </c>
      <c r="C483" s="3">
        <v>42993.0</v>
      </c>
      <c r="D483" s="2">
        <v>136.0</v>
      </c>
      <c r="E483" s="2">
        <v>7.2</v>
      </c>
      <c r="F483" s="2" t="s">
        <v>620</v>
      </c>
      <c r="H483" s="6"/>
    </row>
    <row r="484" ht="15.75" customHeight="1">
      <c r="A484" s="2" t="s">
        <v>621</v>
      </c>
      <c r="B484" s="2" t="s">
        <v>7</v>
      </c>
      <c r="C484" s="3">
        <v>43483.0</v>
      </c>
      <c r="D484" s="2">
        <v>97.0</v>
      </c>
      <c r="E484" s="2">
        <v>7.2</v>
      </c>
      <c r="F484" s="2" t="s">
        <v>17</v>
      </c>
      <c r="H484" s="6"/>
    </row>
    <row r="485" ht="15.75" customHeight="1">
      <c r="A485" s="2" t="s">
        <v>622</v>
      </c>
      <c r="B485" s="2" t="s">
        <v>7</v>
      </c>
      <c r="C485" s="3">
        <v>42671.0</v>
      </c>
      <c r="D485" s="2">
        <v>107.0</v>
      </c>
      <c r="E485" s="2">
        <v>7.2</v>
      </c>
      <c r="F485" s="2" t="s">
        <v>17</v>
      </c>
      <c r="H485" s="6"/>
    </row>
    <row r="486" ht="15.75" customHeight="1">
      <c r="A486" s="2" t="s">
        <v>623</v>
      </c>
      <c r="B486" s="2" t="s">
        <v>7</v>
      </c>
      <c r="C486" s="3">
        <v>43931.0</v>
      </c>
      <c r="D486" s="2">
        <v>92.0</v>
      </c>
      <c r="E486" s="2">
        <v>7.2</v>
      </c>
      <c r="F486" s="2" t="s">
        <v>17</v>
      </c>
      <c r="H486" s="6"/>
    </row>
    <row r="487" ht="15.75" customHeight="1">
      <c r="A487" s="2" t="s">
        <v>624</v>
      </c>
      <c r="B487" s="2" t="s">
        <v>7</v>
      </c>
      <c r="C487" s="3">
        <v>43167.0</v>
      </c>
      <c r="D487" s="2">
        <v>39.0</v>
      </c>
      <c r="E487" s="2">
        <v>7.2</v>
      </c>
      <c r="F487" s="2" t="s">
        <v>625</v>
      </c>
      <c r="H487" s="6"/>
    </row>
    <row r="488" ht="15.75" customHeight="1">
      <c r="A488" s="2" t="s">
        <v>626</v>
      </c>
      <c r="B488" s="2" t="s">
        <v>36</v>
      </c>
      <c r="C488" s="3">
        <v>43145.0</v>
      </c>
      <c r="D488" s="2">
        <v>133.0</v>
      </c>
      <c r="E488" s="2">
        <v>7.2</v>
      </c>
      <c r="F488" s="2" t="s">
        <v>20</v>
      </c>
      <c r="H488" s="6"/>
    </row>
    <row r="489" ht="15.75" customHeight="1">
      <c r="A489" s="2" t="s">
        <v>627</v>
      </c>
      <c r="B489" s="2" t="s">
        <v>628</v>
      </c>
      <c r="C489" s="3">
        <v>43518.0</v>
      </c>
      <c r="D489" s="2">
        <v>89.0</v>
      </c>
      <c r="E489" s="2">
        <v>7.2</v>
      </c>
      <c r="F489" s="2" t="s">
        <v>17</v>
      </c>
      <c r="H489" s="6"/>
    </row>
    <row r="490" ht="15.75" customHeight="1">
      <c r="A490" s="2" t="s">
        <v>629</v>
      </c>
      <c r="B490" s="2" t="s">
        <v>33</v>
      </c>
      <c r="C490" s="3">
        <v>43378.0</v>
      </c>
      <c r="D490" s="2">
        <v>124.0</v>
      </c>
      <c r="E490" s="2">
        <v>7.2</v>
      </c>
      <c r="F490" s="2" t="s">
        <v>17</v>
      </c>
      <c r="H490" s="6"/>
    </row>
    <row r="491" ht="15.75" customHeight="1">
      <c r="A491" s="2" t="s">
        <v>630</v>
      </c>
      <c r="B491" s="2" t="s">
        <v>631</v>
      </c>
      <c r="C491" s="3">
        <v>43756.0</v>
      </c>
      <c r="D491" s="2">
        <v>99.0</v>
      </c>
      <c r="E491" s="2">
        <v>7.2</v>
      </c>
      <c r="F491" s="2" t="s">
        <v>11</v>
      </c>
      <c r="H491" s="6"/>
    </row>
    <row r="492" ht="15.75" customHeight="1">
      <c r="A492" s="2" t="s">
        <v>632</v>
      </c>
      <c r="B492" s="2" t="s">
        <v>33</v>
      </c>
      <c r="C492" s="3">
        <v>43221.0</v>
      </c>
      <c r="D492" s="2">
        <v>101.0</v>
      </c>
      <c r="E492" s="2">
        <v>7.2</v>
      </c>
      <c r="F492" s="2" t="s">
        <v>633</v>
      </c>
      <c r="H492" s="6"/>
    </row>
    <row r="493" ht="15.75" customHeight="1">
      <c r="A493" s="2" t="s">
        <v>634</v>
      </c>
      <c r="B493" s="2" t="s">
        <v>183</v>
      </c>
      <c r="C493" s="3">
        <v>43483.0</v>
      </c>
      <c r="D493" s="2">
        <v>97.0</v>
      </c>
      <c r="E493" s="2">
        <v>7.2</v>
      </c>
      <c r="F493" s="2" t="s">
        <v>20</v>
      </c>
      <c r="H493" s="6"/>
    </row>
    <row r="494" ht="15.75" customHeight="1">
      <c r="A494" s="2" t="s">
        <v>635</v>
      </c>
      <c r="B494" s="2" t="s">
        <v>24</v>
      </c>
      <c r="C494" s="3">
        <v>44113.0</v>
      </c>
      <c r="D494" s="2">
        <v>124.0</v>
      </c>
      <c r="E494" s="2">
        <v>7.2</v>
      </c>
      <c r="F494" s="2" t="s">
        <v>17</v>
      </c>
      <c r="H494" s="6"/>
    </row>
    <row r="495" ht="15.75" customHeight="1">
      <c r="A495" s="2" t="s">
        <v>636</v>
      </c>
      <c r="B495" s="2" t="s">
        <v>33</v>
      </c>
      <c r="C495" s="3">
        <v>44316.0</v>
      </c>
      <c r="D495" s="2">
        <v>129.0</v>
      </c>
      <c r="E495" s="2">
        <v>7.2</v>
      </c>
      <c r="F495" s="2" t="s">
        <v>123</v>
      </c>
      <c r="H495" s="6"/>
    </row>
    <row r="496" ht="15.75" customHeight="1">
      <c r="A496" s="2" t="s">
        <v>637</v>
      </c>
      <c r="B496" s="2" t="s">
        <v>7</v>
      </c>
      <c r="C496" s="3">
        <v>43635.0</v>
      </c>
      <c r="D496" s="2">
        <v>121.0</v>
      </c>
      <c r="E496" s="2">
        <v>7.2</v>
      </c>
      <c r="F496" s="2" t="s">
        <v>69</v>
      </c>
      <c r="H496" s="6"/>
    </row>
    <row r="497" ht="15.75" customHeight="1">
      <c r="A497" s="2" t="s">
        <v>638</v>
      </c>
      <c r="B497" s="2" t="s">
        <v>639</v>
      </c>
      <c r="C497" s="3">
        <v>43770.0</v>
      </c>
      <c r="D497" s="2">
        <v>140.0</v>
      </c>
      <c r="E497" s="2">
        <v>7.2</v>
      </c>
      <c r="F497" s="2" t="s">
        <v>17</v>
      </c>
      <c r="H497" s="6"/>
    </row>
    <row r="498" ht="15.75" customHeight="1">
      <c r="A498" s="2" t="s">
        <v>640</v>
      </c>
      <c r="B498" s="2" t="s">
        <v>641</v>
      </c>
      <c r="C498" s="3">
        <v>43767.0</v>
      </c>
      <c r="D498" s="2">
        <v>13.0</v>
      </c>
      <c r="E498" s="2">
        <v>7.2</v>
      </c>
      <c r="F498" s="2" t="s">
        <v>17</v>
      </c>
      <c r="H498" s="6"/>
    </row>
    <row r="499" ht="15.75" customHeight="1">
      <c r="A499" s="2" t="s">
        <v>642</v>
      </c>
      <c r="B499" s="2" t="s">
        <v>385</v>
      </c>
      <c r="C499" s="3">
        <v>42650.0</v>
      </c>
      <c r="D499" s="2">
        <v>108.0</v>
      </c>
      <c r="E499" s="2">
        <v>7.2</v>
      </c>
      <c r="F499" s="2" t="s">
        <v>17</v>
      </c>
      <c r="H499" s="6"/>
    </row>
    <row r="500" ht="15.75" customHeight="1">
      <c r="A500" s="2" t="s">
        <v>643</v>
      </c>
      <c r="B500" s="2" t="s">
        <v>7</v>
      </c>
      <c r="C500" s="3">
        <v>43322.0</v>
      </c>
      <c r="D500" s="2">
        <v>11.0</v>
      </c>
      <c r="E500" s="2">
        <v>7.2</v>
      </c>
      <c r="F500" s="2" t="s">
        <v>17</v>
      </c>
      <c r="H500" s="6"/>
    </row>
    <row r="501" ht="15.75" customHeight="1">
      <c r="A501" s="2" t="s">
        <v>644</v>
      </c>
      <c r="B501" s="2" t="s">
        <v>247</v>
      </c>
      <c r="C501" s="3">
        <v>43763.0</v>
      </c>
      <c r="D501" s="2">
        <v>118.0</v>
      </c>
      <c r="E501" s="2">
        <v>7.3</v>
      </c>
      <c r="F501" s="2" t="s">
        <v>17</v>
      </c>
      <c r="H501" s="6"/>
    </row>
    <row r="502" ht="15.75" customHeight="1">
      <c r="A502" s="2" t="s">
        <v>645</v>
      </c>
      <c r="B502" s="2" t="s">
        <v>183</v>
      </c>
      <c r="C502" s="3">
        <v>43749.0</v>
      </c>
      <c r="D502" s="2">
        <v>121.0</v>
      </c>
      <c r="E502" s="2">
        <v>7.3</v>
      </c>
      <c r="F502" s="2" t="s">
        <v>17</v>
      </c>
      <c r="H502" s="6"/>
    </row>
    <row r="503" ht="15.75" customHeight="1">
      <c r="A503" s="2" t="s">
        <v>646</v>
      </c>
      <c r="B503" s="2" t="s">
        <v>7</v>
      </c>
      <c r="C503" s="3">
        <v>42626.0</v>
      </c>
      <c r="D503" s="2">
        <v>24.0</v>
      </c>
      <c r="E503" s="2">
        <v>7.3</v>
      </c>
      <c r="F503" s="2" t="s">
        <v>17</v>
      </c>
      <c r="H503" s="6"/>
    </row>
    <row r="504" ht="15.75" customHeight="1">
      <c r="A504" s="2" t="s">
        <v>647</v>
      </c>
      <c r="B504" s="2" t="s">
        <v>7</v>
      </c>
      <c r="C504" s="3">
        <v>44029.0</v>
      </c>
      <c r="D504" s="2">
        <v>100.0</v>
      </c>
      <c r="E504" s="2">
        <v>7.3</v>
      </c>
      <c r="F504" s="2" t="s">
        <v>17</v>
      </c>
      <c r="H504" s="6"/>
    </row>
    <row r="505" ht="15.75" customHeight="1">
      <c r="A505" s="2" t="s">
        <v>648</v>
      </c>
      <c r="B505" s="2" t="s">
        <v>7</v>
      </c>
      <c r="C505" s="3">
        <v>42867.0</v>
      </c>
      <c r="D505" s="2">
        <v>101.0</v>
      </c>
      <c r="E505" s="2">
        <v>7.3</v>
      </c>
      <c r="F505" s="2" t="s">
        <v>17</v>
      </c>
      <c r="H505" s="6"/>
    </row>
    <row r="506" ht="15.75" customHeight="1">
      <c r="A506" s="2" t="s">
        <v>649</v>
      </c>
      <c r="B506" s="2" t="s">
        <v>33</v>
      </c>
      <c r="C506" s="3">
        <v>43978.0</v>
      </c>
      <c r="D506" s="2">
        <v>105.0</v>
      </c>
      <c r="E506" s="2">
        <v>7.3</v>
      </c>
      <c r="F506" s="2" t="s">
        <v>11</v>
      </c>
      <c r="H506" s="6"/>
    </row>
    <row r="507" ht="15.75" customHeight="1">
      <c r="A507" s="2" t="s">
        <v>650</v>
      </c>
      <c r="B507" s="2" t="s">
        <v>7</v>
      </c>
      <c r="C507" s="3">
        <v>44020.0</v>
      </c>
      <c r="D507" s="2">
        <v>96.0</v>
      </c>
      <c r="E507" s="2">
        <v>7.3</v>
      </c>
      <c r="F507" s="2" t="s">
        <v>651</v>
      </c>
      <c r="H507" s="6"/>
    </row>
    <row r="508" ht="15.75" customHeight="1">
      <c r="A508" s="2" t="s">
        <v>652</v>
      </c>
      <c r="B508" s="2" t="s">
        <v>114</v>
      </c>
      <c r="C508" s="3">
        <v>44117.0</v>
      </c>
      <c r="D508" s="2">
        <v>47.0</v>
      </c>
      <c r="E508" s="2">
        <v>7.3</v>
      </c>
      <c r="F508" s="2" t="s">
        <v>17</v>
      </c>
      <c r="H508" s="6"/>
    </row>
    <row r="509" ht="15.75" customHeight="1">
      <c r="A509" s="2" t="s">
        <v>653</v>
      </c>
      <c r="B509" s="2" t="s">
        <v>654</v>
      </c>
      <c r="C509" s="3">
        <v>42914.0</v>
      </c>
      <c r="D509" s="2">
        <v>121.0</v>
      </c>
      <c r="E509" s="2">
        <v>7.3</v>
      </c>
      <c r="F509" s="2" t="s">
        <v>655</v>
      </c>
      <c r="H509" s="6"/>
    </row>
    <row r="510" ht="15.75" customHeight="1">
      <c r="A510" s="2" t="s">
        <v>656</v>
      </c>
      <c r="B510" s="2" t="s">
        <v>183</v>
      </c>
      <c r="C510" s="3">
        <v>43355.0</v>
      </c>
      <c r="D510" s="2">
        <v>100.0</v>
      </c>
      <c r="E510" s="2">
        <v>7.3</v>
      </c>
      <c r="F510" s="2" t="s">
        <v>14</v>
      </c>
      <c r="H510" s="6"/>
    </row>
    <row r="511" ht="15.75" customHeight="1">
      <c r="A511" s="2" t="s">
        <v>657</v>
      </c>
      <c r="B511" s="2" t="s">
        <v>10</v>
      </c>
      <c r="C511" s="3">
        <v>44043.0</v>
      </c>
      <c r="D511" s="2">
        <v>149.0</v>
      </c>
      <c r="E511" s="2">
        <v>7.3</v>
      </c>
      <c r="F511" s="2" t="s">
        <v>20</v>
      </c>
      <c r="H511" s="6"/>
    </row>
    <row r="512" ht="15.75" customHeight="1">
      <c r="A512" s="2" t="s">
        <v>658</v>
      </c>
      <c r="B512" s="2" t="s">
        <v>7</v>
      </c>
      <c r="C512" s="3">
        <v>43476.0</v>
      </c>
      <c r="D512" s="2">
        <v>64.0</v>
      </c>
      <c r="E512" s="2">
        <v>7.3</v>
      </c>
      <c r="F512" s="2" t="s">
        <v>63</v>
      </c>
      <c r="H512" s="6"/>
    </row>
    <row r="513" ht="15.75" customHeight="1">
      <c r="A513" s="2" t="s">
        <v>659</v>
      </c>
      <c r="B513" s="2" t="s">
        <v>7</v>
      </c>
      <c r="C513" s="3">
        <v>43504.0</v>
      </c>
      <c r="D513" s="2">
        <v>64.0</v>
      </c>
      <c r="E513" s="2">
        <v>7.3</v>
      </c>
      <c r="F513" s="2" t="s">
        <v>17</v>
      </c>
      <c r="H513" s="6"/>
    </row>
    <row r="514" ht="15.75" customHeight="1">
      <c r="A514" s="2" t="s">
        <v>660</v>
      </c>
      <c r="B514" s="2" t="s">
        <v>7</v>
      </c>
      <c r="C514" s="3">
        <v>44132.0</v>
      </c>
      <c r="D514" s="2">
        <v>114.0</v>
      </c>
      <c r="E514" s="2">
        <v>7.3</v>
      </c>
      <c r="F514" s="2" t="s">
        <v>661</v>
      </c>
      <c r="H514" s="6"/>
    </row>
    <row r="515" ht="15.75" customHeight="1">
      <c r="A515" s="2" t="s">
        <v>662</v>
      </c>
      <c r="B515" s="2" t="s">
        <v>443</v>
      </c>
      <c r="C515" s="3">
        <v>43898.0</v>
      </c>
      <c r="D515" s="2">
        <v>15.0</v>
      </c>
      <c r="E515" s="2">
        <v>7.3</v>
      </c>
      <c r="F515" s="2" t="s">
        <v>17</v>
      </c>
      <c r="H515" s="6"/>
    </row>
    <row r="516" ht="15.75" customHeight="1">
      <c r="A516" s="2" t="s">
        <v>663</v>
      </c>
      <c r="B516" s="2" t="s">
        <v>7</v>
      </c>
      <c r="C516" s="3">
        <v>42657.0</v>
      </c>
      <c r="D516" s="2">
        <v>79.0</v>
      </c>
      <c r="E516" s="2">
        <v>7.3</v>
      </c>
      <c r="F516" s="2" t="s">
        <v>526</v>
      </c>
      <c r="H516" s="6"/>
    </row>
    <row r="517" ht="15.75" customHeight="1">
      <c r="A517" s="2" t="s">
        <v>664</v>
      </c>
      <c r="B517" s="2" t="s">
        <v>7</v>
      </c>
      <c r="C517" s="3">
        <v>42489.0</v>
      </c>
      <c r="D517" s="2">
        <v>90.0</v>
      </c>
      <c r="E517" s="2">
        <v>7.3</v>
      </c>
      <c r="F517" s="2" t="s">
        <v>665</v>
      </c>
      <c r="H517" s="6"/>
    </row>
    <row r="518" ht="15.75" customHeight="1">
      <c r="A518" s="2" t="s">
        <v>666</v>
      </c>
      <c r="B518" s="2" t="s">
        <v>92</v>
      </c>
      <c r="C518" s="3">
        <v>43420.0</v>
      </c>
      <c r="D518" s="2">
        <v>132.0</v>
      </c>
      <c r="E518" s="2">
        <v>7.3</v>
      </c>
      <c r="F518" s="2" t="s">
        <v>17</v>
      </c>
      <c r="H518" s="6"/>
    </row>
    <row r="519" ht="15.75" customHeight="1">
      <c r="A519" s="2" t="s">
        <v>667</v>
      </c>
      <c r="B519" s="2" t="s">
        <v>7</v>
      </c>
      <c r="C519" s="3">
        <v>43014.0</v>
      </c>
      <c r="D519" s="2">
        <v>105.0</v>
      </c>
      <c r="E519" s="2">
        <v>7.3</v>
      </c>
      <c r="F519" s="2" t="s">
        <v>17</v>
      </c>
      <c r="H519" s="6"/>
    </row>
    <row r="520" ht="15.75" customHeight="1">
      <c r="A520" s="2" t="s">
        <v>668</v>
      </c>
      <c r="B520" s="2" t="s">
        <v>139</v>
      </c>
      <c r="C520" s="3">
        <v>42545.0</v>
      </c>
      <c r="D520" s="2">
        <v>97.0</v>
      </c>
      <c r="E520" s="2">
        <v>7.3</v>
      </c>
      <c r="F520" s="2" t="s">
        <v>17</v>
      </c>
      <c r="H520" s="6"/>
    </row>
    <row r="521" ht="15.75" customHeight="1">
      <c r="A521" s="2" t="s">
        <v>669</v>
      </c>
      <c r="B521" s="2" t="s">
        <v>7</v>
      </c>
      <c r="C521" s="3">
        <v>42146.0</v>
      </c>
      <c r="D521" s="2">
        <v>83.0</v>
      </c>
      <c r="E521" s="2">
        <v>7.3</v>
      </c>
      <c r="F521" s="2" t="s">
        <v>17</v>
      </c>
      <c r="H521" s="6"/>
    </row>
    <row r="522" ht="15.75" customHeight="1">
      <c r="A522" s="2" t="s">
        <v>670</v>
      </c>
      <c r="B522" s="2" t="s">
        <v>7</v>
      </c>
      <c r="C522" s="3">
        <v>43698.0</v>
      </c>
      <c r="D522" s="2">
        <v>110.0</v>
      </c>
      <c r="E522" s="2">
        <v>7.4</v>
      </c>
      <c r="F522" s="2" t="s">
        <v>17</v>
      </c>
      <c r="H522" s="6"/>
    </row>
    <row r="523" ht="15.75" customHeight="1">
      <c r="A523" s="2" t="s">
        <v>671</v>
      </c>
      <c r="B523" s="2" t="s">
        <v>7</v>
      </c>
      <c r="C523" s="3">
        <v>43770.0</v>
      </c>
      <c r="D523" s="2">
        <v>39.0</v>
      </c>
      <c r="E523" s="2">
        <v>7.4</v>
      </c>
      <c r="F523" s="2" t="s">
        <v>17</v>
      </c>
      <c r="H523" s="6"/>
    </row>
    <row r="524" ht="15.75" customHeight="1">
      <c r="A524" s="2" t="s">
        <v>672</v>
      </c>
      <c r="B524" s="2" t="s">
        <v>7</v>
      </c>
      <c r="C524" s="3">
        <v>43007.0</v>
      </c>
      <c r="D524" s="2">
        <v>40.0</v>
      </c>
      <c r="E524" s="2">
        <v>7.4</v>
      </c>
      <c r="F524" s="2" t="s">
        <v>17</v>
      </c>
      <c r="H524" s="6"/>
    </row>
    <row r="525" ht="15.75" customHeight="1">
      <c r="A525" s="2" t="s">
        <v>673</v>
      </c>
      <c r="B525" s="2" t="s">
        <v>7</v>
      </c>
      <c r="C525" s="3">
        <v>43861.0</v>
      </c>
      <c r="D525" s="2">
        <v>85.0</v>
      </c>
      <c r="E525" s="2">
        <v>7.4</v>
      </c>
      <c r="F525" s="2" t="s">
        <v>17</v>
      </c>
      <c r="H525" s="6"/>
    </row>
    <row r="526" ht="15.75" customHeight="1">
      <c r="A526" s="2" t="s">
        <v>674</v>
      </c>
      <c r="B526" s="2" t="s">
        <v>7</v>
      </c>
      <c r="C526" s="3">
        <v>43508.0</v>
      </c>
      <c r="D526" s="2">
        <v>26.0</v>
      </c>
      <c r="E526" s="2">
        <v>7.4</v>
      </c>
      <c r="F526" s="2" t="s">
        <v>625</v>
      </c>
      <c r="H526" s="6"/>
    </row>
    <row r="527" ht="15.75" customHeight="1">
      <c r="A527" s="2" t="s">
        <v>675</v>
      </c>
      <c r="B527" s="2" t="s">
        <v>403</v>
      </c>
      <c r="C527" s="3">
        <v>44160.0</v>
      </c>
      <c r="D527" s="2">
        <v>87.0</v>
      </c>
      <c r="E527" s="2">
        <v>7.4</v>
      </c>
      <c r="F527" s="2" t="s">
        <v>17</v>
      </c>
      <c r="H527" s="6"/>
    </row>
    <row r="528" ht="15.75" customHeight="1">
      <c r="A528" s="2" t="s">
        <v>676</v>
      </c>
      <c r="B528" s="2" t="s">
        <v>7</v>
      </c>
      <c r="C528" s="3">
        <v>43399.0</v>
      </c>
      <c r="D528" s="2">
        <v>97.0</v>
      </c>
      <c r="E528" s="2">
        <v>7.4</v>
      </c>
      <c r="F528" s="2" t="s">
        <v>17</v>
      </c>
      <c r="H528" s="6"/>
    </row>
    <row r="529" ht="15.75" customHeight="1">
      <c r="A529" s="2" t="s">
        <v>677</v>
      </c>
      <c r="B529" s="2" t="s">
        <v>7</v>
      </c>
      <c r="C529" s="3">
        <v>43623.0</v>
      </c>
      <c r="D529" s="2">
        <v>118.0</v>
      </c>
      <c r="E529" s="2">
        <v>7.4</v>
      </c>
      <c r="F529" s="2" t="s">
        <v>17</v>
      </c>
      <c r="H529" s="6"/>
    </row>
    <row r="530" ht="15.75" customHeight="1">
      <c r="A530" s="2" t="s">
        <v>678</v>
      </c>
      <c r="B530" s="2" t="s">
        <v>117</v>
      </c>
      <c r="C530" s="3">
        <v>43796.0</v>
      </c>
      <c r="D530" s="2">
        <v>23.0</v>
      </c>
      <c r="E530" s="2">
        <v>7.4</v>
      </c>
      <c r="F530" s="2" t="s">
        <v>17</v>
      </c>
      <c r="H530" s="6"/>
    </row>
    <row r="531" ht="15.75" customHeight="1">
      <c r="A531" s="2" t="s">
        <v>679</v>
      </c>
      <c r="B531" s="2" t="s">
        <v>7</v>
      </c>
      <c r="C531" s="3">
        <v>44041.0</v>
      </c>
      <c r="D531" s="2">
        <v>40.0</v>
      </c>
      <c r="E531" s="2">
        <v>7.4</v>
      </c>
      <c r="F531" s="2" t="s">
        <v>17</v>
      </c>
      <c r="H531" s="6"/>
    </row>
    <row r="532" ht="15.75" customHeight="1">
      <c r="A532" s="2" t="s">
        <v>680</v>
      </c>
      <c r="B532" s="2" t="s">
        <v>7</v>
      </c>
      <c r="C532" s="3">
        <v>43406.0</v>
      </c>
      <c r="D532" s="2">
        <v>98.0</v>
      </c>
      <c r="E532" s="2">
        <v>7.4</v>
      </c>
      <c r="F532" s="2" t="s">
        <v>17</v>
      </c>
      <c r="H532" s="6"/>
    </row>
    <row r="533" ht="15.75" customHeight="1">
      <c r="A533" s="2" t="s">
        <v>681</v>
      </c>
      <c r="B533" s="2" t="s">
        <v>7</v>
      </c>
      <c r="C533" s="3">
        <v>42202.0</v>
      </c>
      <c r="D533" s="2">
        <v>80.0</v>
      </c>
      <c r="E533" s="2">
        <v>7.4</v>
      </c>
      <c r="F533" s="2" t="s">
        <v>17</v>
      </c>
      <c r="H533" s="6"/>
    </row>
    <row r="534" ht="15.75" customHeight="1">
      <c r="A534" s="2" t="s">
        <v>682</v>
      </c>
      <c r="B534" s="2" t="s">
        <v>403</v>
      </c>
      <c r="C534" s="3">
        <v>43061.0</v>
      </c>
      <c r="D534" s="2">
        <v>108.0</v>
      </c>
      <c r="E534" s="2">
        <v>7.5</v>
      </c>
      <c r="F534" s="2" t="s">
        <v>17</v>
      </c>
      <c r="H534" s="6"/>
    </row>
    <row r="535" ht="15.75" customHeight="1">
      <c r="A535" s="2" t="s">
        <v>683</v>
      </c>
      <c r="B535" s="2" t="s">
        <v>7</v>
      </c>
      <c r="C535" s="3">
        <v>44118.0</v>
      </c>
      <c r="D535" s="2">
        <v>79.0</v>
      </c>
      <c r="E535" s="2">
        <v>7.5</v>
      </c>
      <c r="F535" s="2" t="s">
        <v>34</v>
      </c>
      <c r="H535" s="6"/>
    </row>
    <row r="536" ht="15.75" customHeight="1">
      <c r="A536" s="2" t="s">
        <v>684</v>
      </c>
      <c r="B536" s="2" t="s">
        <v>7</v>
      </c>
      <c r="C536" s="3">
        <v>43350.0</v>
      </c>
      <c r="D536" s="2">
        <v>74.0</v>
      </c>
      <c r="E536" s="2">
        <v>7.5</v>
      </c>
      <c r="F536" s="2" t="s">
        <v>17</v>
      </c>
      <c r="H536" s="6"/>
    </row>
    <row r="537" ht="15.75" customHeight="1">
      <c r="A537" s="2" t="s">
        <v>685</v>
      </c>
      <c r="B537" s="2" t="s">
        <v>7</v>
      </c>
      <c r="C537" s="3">
        <v>44106.0</v>
      </c>
      <c r="D537" s="2">
        <v>90.0</v>
      </c>
      <c r="E537" s="2">
        <v>7.5</v>
      </c>
      <c r="F537" s="2" t="s">
        <v>17</v>
      </c>
      <c r="H537" s="6"/>
    </row>
    <row r="538" ht="15.75" customHeight="1">
      <c r="A538" s="2" t="s">
        <v>686</v>
      </c>
      <c r="B538" s="2" t="s">
        <v>7</v>
      </c>
      <c r="C538" s="3">
        <v>43572.0</v>
      </c>
      <c r="D538" s="2">
        <v>137.0</v>
      </c>
      <c r="E538" s="2">
        <v>7.5</v>
      </c>
      <c r="F538" s="2" t="s">
        <v>17</v>
      </c>
      <c r="H538" s="6"/>
    </row>
    <row r="539" ht="15.75" customHeight="1">
      <c r="A539" s="2" t="s">
        <v>687</v>
      </c>
      <c r="B539" s="2" t="s">
        <v>688</v>
      </c>
      <c r="C539" s="3">
        <v>43693.0</v>
      </c>
      <c r="D539" s="2">
        <v>71.0</v>
      </c>
      <c r="E539" s="2">
        <v>7.5</v>
      </c>
      <c r="F539" s="2" t="s">
        <v>17</v>
      </c>
      <c r="H539" s="6"/>
    </row>
    <row r="540" ht="15.75" customHeight="1">
      <c r="A540" s="2" t="s">
        <v>689</v>
      </c>
      <c r="B540" s="2" t="s">
        <v>7</v>
      </c>
      <c r="C540" s="7">
        <v>43035.0</v>
      </c>
      <c r="D540" s="2">
        <v>98.0</v>
      </c>
      <c r="E540" s="2">
        <v>7.5</v>
      </c>
      <c r="F540" s="2" t="s">
        <v>17</v>
      </c>
      <c r="H540" s="6"/>
    </row>
    <row r="541" ht="15.75" customHeight="1">
      <c r="A541" s="2" t="s">
        <v>690</v>
      </c>
      <c r="B541" s="2" t="s">
        <v>136</v>
      </c>
      <c r="C541" s="3">
        <v>43823.0</v>
      </c>
      <c r="D541" s="2">
        <v>70.0</v>
      </c>
      <c r="E541" s="2">
        <v>7.5</v>
      </c>
      <c r="F541" s="2" t="s">
        <v>17</v>
      </c>
      <c r="H541" s="6"/>
    </row>
    <row r="542" ht="15.75" customHeight="1">
      <c r="A542" s="2" t="s">
        <v>691</v>
      </c>
      <c r="B542" s="2" t="s">
        <v>7</v>
      </c>
      <c r="C542" s="3">
        <v>43356.0</v>
      </c>
      <c r="D542" s="2">
        <v>99.0</v>
      </c>
      <c r="E542" s="2">
        <v>7.5</v>
      </c>
      <c r="F542" s="2" t="s">
        <v>17</v>
      </c>
      <c r="H542" s="6"/>
    </row>
    <row r="543" ht="15.75" customHeight="1">
      <c r="A543" s="2" t="s">
        <v>692</v>
      </c>
      <c r="B543" s="2" t="s">
        <v>7</v>
      </c>
      <c r="C543" s="7">
        <v>42629.0</v>
      </c>
      <c r="D543" s="2">
        <v>40.0</v>
      </c>
      <c r="E543" s="2">
        <v>7.5</v>
      </c>
      <c r="F543" s="2" t="s">
        <v>17</v>
      </c>
      <c r="H543" s="6"/>
    </row>
    <row r="544" ht="15.75" customHeight="1">
      <c r="A544" s="2" t="s">
        <v>693</v>
      </c>
      <c r="B544" s="2" t="s">
        <v>7</v>
      </c>
      <c r="C544" s="3">
        <v>44006.0</v>
      </c>
      <c r="D544" s="2">
        <v>104.0</v>
      </c>
      <c r="E544" s="2">
        <v>7.6</v>
      </c>
      <c r="F544" s="2" t="s">
        <v>17</v>
      </c>
      <c r="H544" s="6"/>
    </row>
    <row r="545" ht="15.75" customHeight="1">
      <c r="A545" s="2" t="s">
        <v>694</v>
      </c>
      <c r="B545" s="2" t="s">
        <v>695</v>
      </c>
      <c r="C545" s="3">
        <v>44147.0</v>
      </c>
      <c r="D545" s="2">
        <v>149.0</v>
      </c>
      <c r="E545" s="2">
        <v>7.6</v>
      </c>
      <c r="F545" s="2" t="s">
        <v>20</v>
      </c>
      <c r="H545" s="6"/>
    </row>
    <row r="546" ht="15.75" customHeight="1">
      <c r="A546" s="2" t="s">
        <v>696</v>
      </c>
      <c r="B546" s="2" t="s">
        <v>7</v>
      </c>
      <c r="C546" s="3">
        <v>43364.0</v>
      </c>
      <c r="D546" s="2">
        <v>124.0</v>
      </c>
      <c r="E546" s="2">
        <v>7.6</v>
      </c>
      <c r="F546" s="2" t="s">
        <v>17</v>
      </c>
      <c r="H546" s="6"/>
    </row>
    <row r="547" ht="15.75" customHeight="1">
      <c r="A547" s="2" t="s">
        <v>697</v>
      </c>
      <c r="B547" s="2" t="s">
        <v>7</v>
      </c>
      <c r="C547" s="3">
        <v>43628.0</v>
      </c>
      <c r="D547" s="2">
        <v>144.0</v>
      </c>
      <c r="E547" s="2">
        <v>7.6</v>
      </c>
      <c r="F547" s="2" t="s">
        <v>17</v>
      </c>
      <c r="H547" s="6"/>
    </row>
    <row r="548" ht="15.75" customHeight="1">
      <c r="A548" s="2" t="s">
        <v>698</v>
      </c>
      <c r="B548" s="2" t="s">
        <v>7</v>
      </c>
      <c r="C548" s="3">
        <v>43756.0</v>
      </c>
      <c r="D548" s="2">
        <v>85.0</v>
      </c>
      <c r="E548" s="2">
        <v>7.6</v>
      </c>
      <c r="F548" s="2" t="s">
        <v>17</v>
      </c>
      <c r="H548" s="6"/>
    </row>
    <row r="549" ht="15.75" customHeight="1">
      <c r="A549" s="2" t="s">
        <v>699</v>
      </c>
      <c r="B549" s="2" t="s">
        <v>7</v>
      </c>
      <c r="C549" s="3">
        <v>43308.0</v>
      </c>
      <c r="D549" s="2">
        <v>100.0</v>
      </c>
      <c r="E549" s="2">
        <v>7.6</v>
      </c>
      <c r="F549" s="2" t="s">
        <v>17</v>
      </c>
      <c r="H549" s="6"/>
    </row>
    <row r="550" ht="15.75" customHeight="1">
      <c r="A550" s="2" t="s">
        <v>700</v>
      </c>
      <c r="B550" s="2" t="s">
        <v>7</v>
      </c>
      <c r="C550" s="3">
        <v>44083.0</v>
      </c>
      <c r="D550" s="2">
        <v>94.0</v>
      </c>
      <c r="E550" s="2">
        <v>7.6</v>
      </c>
      <c r="F550" s="2" t="s">
        <v>17</v>
      </c>
      <c r="H550" s="6"/>
    </row>
    <row r="551" ht="15.75" customHeight="1">
      <c r="A551" s="2" t="s">
        <v>701</v>
      </c>
      <c r="B551" s="2" t="s">
        <v>33</v>
      </c>
      <c r="C551" s="3">
        <v>43819.0</v>
      </c>
      <c r="D551" s="2">
        <v>125.0</v>
      </c>
      <c r="E551" s="2">
        <v>7.6</v>
      </c>
      <c r="F551" s="2" t="s">
        <v>17</v>
      </c>
      <c r="H551" s="6"/>
    </row>
    <row r="552" ht="15.75" customHeight="1">
      <c r="A552" s="2" t="s">
        <v>702</v>
      </c>
      <c r="B552" s="2" t="s">
        <v>7</v>
      </c>
      <c r="C552" s="3">
        <v>42181.0</v>
      </c>
      <c r="D552" s="2">
        <v>84.0</v>
      </c>
      <c r="E552" s="2">
        <v>7.6</v>
      </c>
      <c r="F552" s="2" t="s">
        <v>17</v>
      </c>
      <c r="H552" s="6"/>
    </row>
    <row r="553" ht="15.75" customHeight="1">
      <c r="A553" s="2" t="s">
        <v>703</v>
      </c>
      <c r="B553" s="2" t="s">
        <v>33</v>
      </c>
      <c r="C553" s="3">
        <v>43882.0</v>
      </c>
      <c r="D553" s="2">
        <v>117.0</v>
      </c>
      <c r="E553" s="2">
        <v>7.6</v>
      </c>
      <c r="F553" s="2" t="s">
        <v>20</v>
      </c>
      <c r="H553" s="6"/>
    </row>
    <row r="554" ht="15.75" customHeight="1">
      <c r="A554" s="2" t="s">
        <v>704</v>
      </c>
      <c r="B554" s="2" t="s">
        <v>705</v>
      </c>
      <c r="C554" s="3">
        <v>43643.0</v>
      </c>
      <c r="D554" s="2">
        <v>15.0</v>
      </c>
      <c r="E554" s="2">
        <v>7.7</v>
      </c>
      <c r="F554" s="2" t="s">
        <v>17</v>
      </c>
      <c r="H554" s="6"/>
    </row>
    <row r="555" ht="15.75" customHeight="1">
      <c r="A555" s="2" t="s">
        <v>706</v>
      </c>
      <c r="B555" s="2" t="s">
        <v>447</v>
      </c>
      <c r="C555" s="3">
        <v>42293.0</v>
      </c>
      <c r="D555" s="2">
        <v>136.0</v>
      </c>
      <c r="E555" s="2">
        <v>7.7</v>
      </c>
      <c r="F555" s="2" t="s">
        <v>707</v>
      </c>
      <c r="H555" s="6"/>
    </row>
    <row r="556" ht="15.75" customHeight="1">
      <c r="A556" s="2" t="s">
        <v>708</v>
      </c>
      <c r="B556" s="2" t="s">
        <v>7</v>
      </c>
      <c r="C556" s="3">
        <v>43574.0</v>
      </c>
      <c r="D556" s="2">
        <v>76.0</v>
      </c>
      <c r="E556" s="2">
        <v>7.7</v>
      </c>
      <c r="F556" s="2" t="s">
        <v>17</v>
      </c>
      <c r="H556" s="6"/>
    </row>
    <row r="557" ht="15.75" customHeight="1">
      <c r="A557" s="2" t="s">
        <v>709</v>
      </c>
      <c r="B557" s="2" t="s">
        <v>7</v>
      </c>
      <c r="C557" s="3">
        <v>43915.0</v>
      </c>
      <c r="D557" s="2">
        <v>108.0</v>
      </c>
      <c r="E557" s="2">
        <v>7.7</v>
      </c>
      <c r="F557" s="2" t="s">
        <v>17</v>
      </c>
      <c r="H557" s="6"/>
    </row>
    <row r="558" ht="15.75" customHeight="1">
      <c r="A558" s="2" t="s">
        <v>710</v>
      </c>
      <c r="B558" s="2" t="s">
        <v>7</v>
      </c>
      <c r="C558" s="3">
        <v>43056.0</v>
      </c>
      <c r="D558" s="2">
        <v>94.0</v>
      </c>
      <c r="E558" s="2">
        <v>7.7</v>
      </c>
      <c r="F558" s="2" t="s">
        <v>17</v>
      </c>
      <c r="H558" s="6"/>
    </row>
    <row r="559" ht="15.75" customHeight="1">
      <c r="A559" s="2" t="s">
        <v>711</v>
      </c>
      <c r="B559" s="2" t="s">
        <v>403</v>
      </c>
      <c r="C559" s="3">
        <v>42655.0</v>
      </c>
      <c r="D559" s="2">
        <v>90.0</v>
      </c>
      <c r="E559" s="2">
        <v>7.7</v>
      </c>
      <c r="F559" s="2" t="s">
        <v>17</v>
      </c>
      <c r="H559" s="6"/>
    </row>
    <row r="560" ht="15.75" customHeight="1">
      <c r="A560" s="2" t="s">
        <v>712</v>
      </c>
      <c r="B560" s="2" t="s">
        <v>641</v>
      </c>
      <c r="C560" s="3">
        <v>43872.0</v>
      </c>
      <c r="D560" s="2">
        <v>72.0</v>
      </c>
      <c r="E560" s="2">
        <v>7.7</v>
      </c>
      <c r="F560" s="2" t="s">
        <v>11</v>
      </c>
      <c r="H560" s="6"/>
    </row>
    <row r="561" ht="15.75" customHeight="1">
      <c r="A561" s="2" t="s">
        <v>713</v>
      </c>
      <c r="B561" s="2" t="s">
        <v>33</v>
      </c>
      <c r="C561" s="3">
        <v>43448.0</v>
      </c>
      <c r="D561" s="2">
        <v>135.0</v>
      </c>
      <c r="E561" s="2">
        <v>7.7</v>
      </c>
      <c r="F561" s="2" t="s">
        <v>11</v>
      </c>
      <c r="H561" s="6"/>
    </row>
    <row r="562" ht="15.75" customHeight="1">
      <c r="A562" s="2" t="s">
        <v>714</v>
      </c>
      <c r="B562" s="2" t="s">
        <v>443</v>
      </c>
      <c r="C562" s="3">
        <v>44155.0</v>
      </c>
      <c r="D562" s="2">
        <v>12.0</v>
      </c>
      <c r="E562" s="2">
        <v>7.8</v>
      </c>
      <c r="F562" s="2" t="s">
        <v>17</v>
      </c>
      <c r="H562" s="6"/>
    </row>
    <row r="563" ht="15.75" customHeight="1">
      <c r="A563" s="2" t="s">
        <v>715</v>
      </c>
      <c r="B563" s="2" t="s">
        <v>183</v>
      </c>
      <c r="C563" s="3">
        <v>43796.0</v>
      </c>
      <c r="D563" s="2">
        <v>209.0</v>
      </c>
      <c r="E563" s="2">
        <v>7.8</v>
      </c>
      <c r="F563" s="2" t="s">
        <v>17</v>
      </c>
      <c r="H563" s="6"/>
    </row>
    <row r="564" ht="15.75" customHeight="1">
      <c r="A564" s="2" t="s">
        <v>716</v>
      </c>
      <c r="B564" s="2" t="s">
        <v>33</v>
      </c>
      <c r="C564" s="3">
        <v>44120.0</v>
      </c>
      <c r="D564" s="2">
        <v>130.0</v>
      </c>
      <c r="E564" s="2">
        <v>7.8</v>
      </c>
      <c r="F564" s="2" t="s">
        <v>17</v>
      </c>
      <c r="H564" s="6"/>
    </row>
    <row r="565" ht="15.75" customHeight="1">
      <c r="A565" s="2" t="s">
        <v>717</v>
      </c>
      <c r="B565" s="2" t="s">
        <v>7</v>
      </c>
      <c r="C565" s="3">
        <v>43950.0</v>
      </c>
      <c r="D565" s="2">
        <v>82.0</v>
      </c>
      <c r="E565" s="2">
        <v>7.9</v>
      </c>
      <c r="F565" s="2" t="s">
        <v>17</v>
      </c>
      <c r="H565" s="6"/>
    </row>
    <row r="566" ht="15.75" customHeight="1">
      <c r="A566" s="2" t="s">
        <v>718</v>
      </c>
      <c r="B566" s="2" t="s">
        <v>7</v>
      </c>
      <c r="C566" s="3">
        <v>42951.0</v>
      </c>
      <c r="D566" s="2">
        <v>120.0</v>
      </c>
      <c r="E566" s="2">
        <v>7.9</v>
      </c>
      <c r="F566" s="2" t="s">
        <v>17</v>
      </c>
      <c r="H566" s="6"/>
    </row>
    <row r="567" ht="15.75" customHeight="1">
      <c r="A567" s="2" t="s">
        <v>719</v>
      </c>
      <c r="B567" s="2" t="s">
        <v>33</v>
      </c>
      <c r="C567" s="3">
        <v>43805.0</v>
      </c>
      <c r="D567" s="2">
        <v>136.0</v>
      </c>
      <c r="E567" s="2">
        <v>7.9</v>
      </c>
      <c r="F567" s="2" t="s">
        <v>17</v>
      </c>
      <c r="H567" s="6"/>
    </row>
    <row r="568" ht="15.75" customHeight="1">
      <c r="A568" s="2" t="s">
        <v>720</v>
      </c>
      <c r="B568" s="2" t="s">
        <v>7</v>
      </c>
      <c r="C568" s="3">
        <v>42678.0</v>
      </c>
      <c r="D568" s="2">
        <v>112.0</v>
      </c>
      <c r="E568" s="2">
        <v>7.9</v>
      </c>
      <c r="F568" s="2" t="s">
        <v>17</v>
      </c>
      <c r="H568" s="6"/>
    </row>
    <row r="569" ht="15.75" customHeight="1">
      <c r="A569" s="2" t="s">
        <v>721</v>
      </c>
      <c r="B569" s="2" t="s">
        <v>7</v>
      </c>
      <c r="C569" s="3">
        <v>43455.0</v>
      </c>
      <c r="D569" s="2">
        <v>105.0</v>
      </c>
      <c r="E569" s="2">
        <v>8.0</v>
      </c>
      <c r="F569" s="2" t="s">
        <v>17</v>
      </c>
      <c r="H569" s="6"/>
    </row>
    <row r="570" ht="15.75" customHeight="1">
      <c r="A570" s="2" t="s">
        <v>722</v>
      </c>
      <c r="B570" s="2" t="s">
        <v>7</v>
      </c>
      <c r="C570" s="3">
        <v>42930.0</v>
      </c>
      <c r="D570" s="2">
        <v>89.0</v>
      </c>
      <c r="E570" s="2">
        <v>8.1</v>
      </c>
      <c r="F570" s="2" t="s">
        <v>17</v>
      </c>
      <c r="H570" s="6"/>
    </row>
    <row r="571" ht="15.75" customHeight="1">
      <c r="A571" s="2" t="s">
        <v>723</v>
      </c>
      <c r="B571" s="2" t="s">
        <v>7</v>
      </c>
      <c r="C571" s="3">
        <v>44081.0</v>
      </c>
      <c r="D571" s="2">
        <v>85.0</v>
      </c>
      <c r="E571" s="2">
        <v>8.1</v>
      </c>
      <c r="F571" s="2" t="s">
        <v>17</v>
      </c>
      <c r="H571" s="6"/>
    </row>
    <row r="572" ht="15.75" customHeight="1">
      <c r="A572" s="2" t="s">
        <v>724</v>
      </c>
      <c r="B572" s="2" t="s">
        <v>7</v>
      </c>
      <c r="C572" s="3">
        <v>44069.0</v>
      </c>
      <c r="D572" s="2">
        <v>106.0</v>
      </c>
      <c r="E572" s="2">
        <v>8.1</v>
      </c>
      <c r="F572" s="2" t="s">
        <v>17</v>
      </c>
      <c r="H572" s="6"/>
    </row>
    <row r="573" ht="15.75" customHeight="1">
      <c r="A573" s="2" t="s">
        <v>725</v>
      </c>
      <c r="B573" s="2" t="s">
        <v>7</v>
      </c>
      <c r="C573" s="3">
        <v>42650.0</v>
      </c>
      <c r="D573" s="2">
        <v>100.0</v>
      </c>
      <c r="E573" s="2">
        <v>8.2</v>
      </c>
      <c r="F573" s="2" t="s">
        <v>17</v>
      </c>
      <c r="H573" s="6"/>
    </row>
    <row r="574" ht="15.75" customHeight="1">
      <c r="A574" s="2" t="s">
        <v>726</v>
      </c>
      <c r="B574" s="2" t="s">
        <v>7</v>
      </c>
      <c r="C574" s="3">
        <v>44001.0</v>
      </c>
      <c r="D574" s="2">
        <v>107.0</v>
      </c>
      <c r="E574" s="2">
        <v>8.2</v>
      </c>
      <c r="F574" s="2" t="s">
        <v>17</v>
      </c>
      <c r="H574" s="6"/>
    </row>
    <row r="575" ht="15.75" customHeight="1">
      <c r="A575" s="2" t="s">
        <v>727</v>
      </c>
      <c r="B575" s="2" t="s">
        <v>728</v>
      </c>
      <c r="C575" s="3">
        <v>43784.0</v>
      </c>
      <c r="D575" s="2">
        <v>97.0</v>
      </c>
      <c r="E575" s="2">
        <v>8.2</v>
      </c>
      <c r="F575" s="2" t="s">
        <v>17</v>
      </c>
      <c r="H575" s="6"/>
    </row>
    <row r="576" ht="15.75" customHeight="1">
      <c r="A576" s="2" t="s">
        <v>729</v>
      </c>
      <c r="B576" s="2" t="s">
        <v>7</v>
      </c>
      <c r="C576" s="3">
        <v>44279.0</v>
      </c>
      <c r="D576" s="2">
        <v>89.0</v>
      </c>
      <c r="E576" s="2">
        <v>8.2</v>
      </c>
      <c r="F576" s="2" t="s">
        <v>17</v>
      </c>
      <c r="H576" s="6"/>
    </row>
    <row r="577" ht="15.75" customHeight="1">
      <c r="A577" s="2" t="s">
        <v>730</v>
      </c>
      <c r="B577" s="2" t="s">
        <v>7</v>
      </c>
      <c r="C577" s="3">
        <v>44118.0</v>
      </c>
      <c r="D577" s="2">
        <v>109.0</v>
      </c>
      <c r="E577" s="2">
        <v>8.2</v>
      </c>
      <c r="F577" s="2" t="s">
        <v>11</v>
      </c>
      <c r="H577" s="6"/>
    </row>
    <row r="578" ht="15.75" customHeight="1">
      <c r="A578" s="2" t="s">
        <v>731</v>
      </c>
      <c r="B578" s="2" t="s">
        <v>7</v>
      </c>
      <c r="C578" s="3">
        <v>43063.0</v>
      </c>
      <c r="D578" s="2">
        <v>114.0</v>
      </c>
      <c r="E578" s="2">
        <v>8.3</v>
      </c>
      <c r="F578" s="2" t="s">
        <v>17</v>
      </c>
      <c r="H578" s="6"/>
    </row>
    <row r="579" ht="15.75" customHeight="1">
      <c r="A579" s="2" t="s">
        <v>732</v>
      </c>
      <c r="B579" s="2" t="s">
        <v>7</v>
      </c>
      <c r="C579" s="3">
        <v>43761.0</v>
      </c>
      <c r="D579" s="2">
        <v>51.0</v>
      </c>
      <c r="E579" s="2">
        <v>8.3</v>
      </c>
      <c r="F579" s="2" t="s">
        <v>17</v>
      </c>
      <c r="H579" s="6"/>
    </row>
    <row r="580" ht="15.75" customHeight="1">
      <c r="A580" s="2" t="s">
        <v>733</v>
      </c>
      <c r="B580" s="2" t="s">
        <v>403</v>
      </c>
      <c r="C580" s="3">
        <v>43971.0</v>
      </c>
      <c r="D580" s="2">
        <v>85.0</v>
      </c>
      <c r="E580" s="2">
        <v>8.4</v>
      </c>
      <c r="F580" s="2" t="s">
        <v>17</v>
      </c>
      <c r="H580" s="6"/>
    </row>
    <row r="581" ht="15.75" customHeight="1">
      <c r="A581" s="2" t="s">
        <v>734</v>
      </c>
      <c r="B581" s="2" t="s">
        <v>403</v>
      </c>
      <c r="C581" s="3">
        <v>43465.0</v>
      </c>
      <c r="D581" s="2">
        <v>125.0</v>
      </c>
      <c r="E581" s="2">
        <v>8.4</v>
      </c>
      <c r="F581" s="2" t="s">
        <v>17</v>
      </c>
      <c r="H581" s="6"/>
    </row>
    <row r="582" ht="15.75" customHeight="1">
      <c r="A582" s="2" t="s">
        <v>735</v>
      </c>
      <c r="B582" s="2" t="s">
        <v>7</v>
      </c>
      <c r="C582" s="3">
        <v>42286.0</v>
      </c>
      <c r="D582" s="2">
        <v>91.0</v>
      </c>
      <c r="E582" s="2">
        <v>8.4</v>
      </c>
      <c r="F582" s="2" t="s">
        <v>736</v>
      </c>
      <c r="H582" s="6"/>
    </row>
    <row r="583" ht="15.75" customHeight="1">
      <c r="A583" s="2" t="s">
        <v>737</v>
      </c>
      <c r="B583" s="2" t="s">
        <v>264</v>
      </c>
      <c r="C583" s="3">
        <v>43450.0</v>
      </c>
      <c r="D583" s="2">
        <v>153.0</v>
      </c>
      <c r="E583" s="2">
        <v>8.5</v>
      </c>
      <c r="F583" s="2" t="s">
        <v>17</v>
      </c>
      <c r="H583" s="6"/>
    </row>
    <row r="584" ht="15.75" customHeight="1">
      <c r="A584" s="2" t="s">
        <v>738</v>
      </c>
      <c r="B584" s="2" t="s">
        <v>7</v>
      </c>
      <c r="C584" s="3">
        <v>44173.0</v>
      </c>
      <c r="D584" s="2">
        <v>89.0</v>
      </c>
      <c r="E584" s="2">
        <v>8.6</v>
      </c>
      <c r="F584" s="2" t="s">
        <v>69</v>
      </c>
      <c r="H584" s="6"/>
    </row>
    <row r="585" ht="15.75" customHeight="1">
      <c r="A585" s="2" t="s">
        <v>739</v>
      </c>
      <c r="B585" s="2" t="s">
        <v>7</v>
      </c>
      <c r="C585" s="3">
        <v>44108.0</v>
      </c>
      <c r="D585" s="2">
        <v>83.0</v>
      </c>
      <c r="E585" s="2">
        <v>9.0</v>
      </c>
      <c r="F585" s="2" t="s">
        <v>17</v>
      </c>
      <c r="H585" s="6"/>
    </row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6" max="6" width="17.0"/>
    <col customWidth="1" min="7" max="7" width="15.75"/>
  </cols>
  <sheetData>
    <row r="1">
      <c r="A1" s="12" t="s">
        <v>1</v>
      </c>
      <c r="B1" s="12" t="s">
        <v>741</v>
      </c>
      <c r="C1" s="12" t="s">
        <v>742</v>
      </c>
      <c r="D1" s="12" t="s">
        <v>743</v>
      </c>
      <c r="E1" s="12" t="s">
        <v>744</v>
      </c>
      <c r="F1" s="12" t="s">
        <v>745</v>
      </c>
      <c r="G1" s="12" t="s">
        <v>746</v>
      </c>
    </row>
    <row r="2">
      <c r="A2" s="12" t="s">
        <v>22</v>
      </c>
      <c r="B2" s="12">
        <v>5.414285714285714</v>
      </c>
      <c r="C2" s="12">
        <v>6.7</v>
      </c>
      <c r="D2" s="12">
        <v>3.5</v>
      </c>
      <c r="E2" s="12">
        <v>1.0301575072754259</v>
      </c>
      <c r="F2" s="12">
        <v>5.7</v>
      </c>
      <c r="G2" s="12">
        <v>7.0</v>
      </c>
    </row>
    <row r="3">
      <c r="A3" s="12" t="s">
        <v>39</v>
      </c>
      <c r="B3" s="12">
        <v>5.42</v>
      </c>
      <c r="C3" s="12">
        <v>6.2</v>
      </c>
      <c r="D3" s="12">
        <v>4.2</v>
      </c>
      <c r="E3" s="12">
        <v>0.708237248385031</v>
      </c>
      <c r="F3" s="12">
        <v>5.7</v>
      </c>
      <c r="G3" s="12">
        <v>5.0</v>
      </c>
    </row>
    <row r="4">
      <c r="A4" s="12" t="s">
        <v>434</v>
      </c>
      <c r="B4" s="12">
        <v>6.4</v>
      </c>
      <c r="C4" s="12">
        <v>6.4</v>
      </c>
      <c r="D4" s="12">
        <v>6.4</v>
      </c>
      <c r="E4" s="12">
        <v>0.0</v>
      </c>
      <c r="F4" s="12">
        <v>6.4</v>
      </c>
      <c r="G4" s="12">
        <v>1.0</v>
      </c>
    </row>
    <row r="5">
      <c r="A5" s="12" t="s">
        <v>654</v>
      </c>
      <c r="B5" s="12">
        <v>7.3</v>
      </c>
      <c r="C5" s="12">
        <v>7.3</v>
      </c>
      <c r="D5" s="12">
        <v>7.3</v>
      </c>
      <c r="E5" s="12">
        <v>0.0</v>
      </c>
      <c r="F5" s="12">
        <v>7.3</v>
      </c>
      <c r="G5" s="12">
        <v>1.0</v>
      </c>
    </row>
    <row r="6">
      <c r="A6" s="12" t="s">
        <v>101</v>
      </c>
      <c r="B6" s="12">
        <v>6.133333333333333</v>
      </c>
      <c r="C6" s="12">
        <v>7.0</v>
      </c>
      <c r="D6" s="12">
        <v>5.0</v>
      </c>
      <c r="E6" s="12">
        <v>0.8379870059984357</v>
      </c>
      <c r="F6" s="12">
        <v>6.4</v>
      </c>
      <c r="G6" s="12">
        <v>3.0</v>
      </c>
    </row>
    <row r="7">
      <c r="A7" s="12" t="s">
        <v>160</v>
      </c>
      <c r="B7" s="12">
        <v>5.4</v>
      </c>
      <c r="C7" s="12">
        <v>5.4</v>
      </c>
      <c r="D7" s="12">
        <v>5.4</v>
      </c>
      <c r="E7" s="12">
        <v>0.0</v>
      </c>
      <c r="F7" s="12">
        <v>5.4</v>
      </c>
      <c r="G7" s="12">
        <v>1.0</v>
      </c>
    </row>
    <row r="8">
      <c r="A8" s="12" t="s">
        <v>166</v>
      </c>
      <c r="B8" s="12">
        <v>5.4</v>
      </c>
      <c r="C8" s="12">
        <v>5.4</v>
      </c>
      <c r="D8" s="12">
        <v>5.4</v>
      </c>
      <c r="E8" s="12">
        <v>0.0</v>
      </c>
      <c r="F8" s="12">
        <v>5.4</v>
      </c>
      <c r="G8" s="12">
        <v>1.0</v>
      </c>
    </row>
    <row r="9">
      <c r="A9" s="12" t="s">
        <v>331</v>
      </c>
      <c r="B9" s="12">
        <v>6.3</v>
      </c>
      <c r="C9" s="12">
        <v>6.5</v>
      </c>
      <c r="D9" s="12">
        <v>6.1</v>
      </c>
      <c r="E9" s="12">
        <v>0.20000000000000018</v>
      </c>
      <c r="F9" s="12">
        <v>6.3</v>
      </c>
      <c r="G9" s="12">
        <v>2.0</v>
      </c>
    </row>
    <row r="10">
      <c r="A10" s="12" t="s">
        <v>325</v>
      </c>
      <c r="B10" s="12">
        <v>6.1</v>
      </c>
      <c r="C10" s="12">
        <v>6.1</v>
      </c>
      <c r="D10" s="12">
        <v>6.1</v>
      </c>
      <c r="E10" s="12">
        <v>0.0</v>
      </c>
      <c r="F10" s="12">
        <v>6.1</v>
      </c>
      <c r="G10" s="12">
        <v>1.0</v>
      </c>
    </row>
    <row r="11">
      <c r="A11" s="12" t="s">
        <v>193</v>
      </c>
      <c r="B11" s="12">
        <v>5.5</v>
      </c>
      <c r="C11" s="12">
        <v>5.5</v>
      </c>
      <c r="D11" s="12">
        <v>5.5</v>
      </c>
      <c r="E11" s="12">
        <v>0.0</v>
      </c>
      <c r="F11" s="12">
        <v>5.5</v>
      </c>
      <c r="G11" s="12">
        <v>1.0</v>
      </c>
    </row>
    <row r="12">
      <c r="A12" s="12" t="s">
        <v>117</v>
      </c>
      <c r="B12" s="12">
        <v>6.75</v>
      </c>
      <c r="C12" s="12">
        <v>7.4</v>
      </c>
      <c r="D12" s="12">
        <v>5.2</v>
      </c>
      <c r="E12" s="12">
        <v>0.7158910531638176</v>
      </c>
      <c r="F12" s="12">
        <v>7.0</v>
      </c>
      <c r="G12" s="12">
        <v>6.0</v>
      </c>
    </row>
    <row r="13">
      <c r="A13" s="12" t="s">
        <v>494</v>
      </c>
      <c r="B13" s="12">
        <v>6.7</v>
      </c>
      <c r="C13" s="12">
        <v>6.7</v>
      </c>
      <c r="D13" s="12">
        <v>6.7</v>
      </c>
      <c r="E13" s="12">
        <v>0.0</v>
      </c>
      <c r="F13" s="12">
        <v>6.7</v>
      </c>
      <c r="G13" s="12">
        <v>1.0</v>
      </c>
    </row>
    <row r="14">
      <c r="A14" s="12" t="s">
        <v>114</v>
      </c>
      <c r="B14" s="12">
        <v>6.56</v>
      </c>
      <c r="C14" s="12">
        <v>7.3</v>
      </c>
      <c r="D14" s="12">
        <v>5.1</v>
      </c>
      <c r="E14" s="12">
        <v>0.8236504112789598</v>
      </c>
      <c r="F14" s="12">
        <v>7.1</v>
      </c>
      <c r="G14" s="12">
        <v>5.0</v>
      </c>
    </row>
    <row r="15">
      <c r="A15" s="12" t="s">
        <v>581</v>
      </c>
      <c r="B15" s="12">
        <v>7.0</v>
      </c>
      <c r="C15" s="12">
        <v>7.0</v>
      </c>
      <c r="D15" s="12">
        <v>7.0</v>
      </c>
      <c r="E15" s="12">
        <v>0.0</v>
      </c>
      <c r="F15" s="12">
        <v>7.0</v>
      </c>
      <c r="G15" s="12">
        <v>1.0</v>
      </c>
    </row>
    <row r="16">
      <c r="A16" s="12" t="s">
        <v>422</v>
      </c>
      <c r="B16" s="12">
        <v>6.4</v>
      </c>
      <c r="C16" s="12">
        <v>6.4</v>
      </c>
      <c r="D16" s="12">
        <v>6.4</v>
      </c>
      <c r="E16" s="12">
        <v>0.0</v>
      </c>
      <c r="F16" s="12">
        <v>6.4</v>
      </c>
      <c r="G16" s="12">
        <v>1.0</v>
      </c>
    </row>
    <row r="17">
      <c r="A17" s="12" t="s">
        <v>688</v>
      </c>
      <c r="B17" s="12">
        <v>7.5</v>
      </c>
      <c r="C17" s="12">
        <v>7.5</v>
      </c>
      <c r="D17" s="12">
        <v>7.5</v>
      </c>
      <c r="E17" s="12">
        <v>0.0</v>
      </c>
      <c r="F17" s="12">
        <v>7.5</v>
      </c>
      <c r="G17" s="12">
        <v>1.0</v>
      </c>
    </row>
    <row r="18">
      <c r="A18" s="12" t="s">
        <v>443</v>
      </c>
      <c r="B18" s="12">
        <v>7.125</v>
      </c>
      <c r="C18" s="12">
        <v>7.8</v>
      </c>
      <c r="D18" s="12">
        <v>6.5</v>
      </c>
      <c r="E18" s="12">
        <v>0.48153400710645533</v>
      </c>
      <c r="F18" s="12">
        <v>7.1</v>
      </c>
      <c r="G18" s="12">
        <v>4.0</v>
      </c>
    </row>
    <row r="19">
      <c r="A19" s="12" t="s">
        <v>728</v>
      </c>
      <c r="B19" s="12">
        <v>8.2</v>
      </c>
      <c r="C19" s="12">
        <v>8.2</v>
      </c>
      <c r="D19" s="12">
        <v>8.2</v>
      </c>
      <c r="E19" s="12">
        <v>0.0</v>
      </c>
      <c r="F19" s="12">
        <v>8.2</v>
      </c>
      <c r="G19" s="12">
        <v>1.0</v>
      </c>
    </row>
    <row r="20">
      <c r="A20" s="12" t="s">
        <v>428</v>
      </c>
      <c r="B20" s="12">
        <v>6.4</v>
      </c>
      <c r="C20" s="12">
        <v>6.4</v>
      </c>
      <c r="D20" s="12">
        <v>6.4</v>
      </c>
      <c r="E20" s="12">
        <v>0.0</v>
      </c>
      <c r="F20" s="12">
        <v>6.4</v>
      </c>
      <c r="G20" s="12">
        <v>1.0</v>
      </c>
    </row>
    <row r="21">
      <c r="A21" s="12" t="s">
        <v>418</v>
      </c>
      <c r="B21" s="12">
        <v>6.4</v>
      </c>
      <c r="C21" s="12">
        <v>6.4</v>
      </c>
      <c r="D21" s="12">
        <v>6.4</v>
      </c>
      <c r="E21" s="12">
        <v>0.0</v>
      </c>
      <c r="F21" s="12">
        <v>6.4</v>
      </c>
      <c r="G21" s="12">
        <v>1.0</v>
      </c>
    </row>
    <row r="22">
      <c r="A22" s="12" t="s">
        <v>95</v>
      </c>
      <c r="B22" s="12">
        <v>4.9</v>
      </c>
      <c r="C22" s="12">
        <v>4.9</v>
      </c>
      <c r="D22" s="12">
        <v>4.9</v>
      </c>
      <c r="E22" s="12">
        <v>0.0</v>
      </c>
      <c r="F22" s="12">
        <v>4.9</v>
      </c>
      <c r="G22" s="12">
        <v>1.0</v>
      </c>
    </row>
    <row r="23">
      <c r="A23" s="12" t="s">
        <v>78</v>
      </c>
      <c r="B23" s="12">
        <v>4.7</v>
      </c>
      <c r="C23" s="12">
        <v>4.7</v>
      </c>
      <c r="D23" s="12">
        <v>4.7</v>
      </c>
      <c r="E23" s="12">
        <v>0.0</v>
      </c>
      <c r="F23" s="12">
        <v>4.7</v>
      </c>
      <c r="G23" s="12">
        <v>1.0</v>
      </c>
    </row>
    <row r="24">
      <c r="A24" s="12" t="s">
        <v>491</v>
      </c>
      <c r="B24" s="12">
        <v>6.7</v>
      </c>
      <c r="C24" s="12">
        <v>6.7</v>
      </c>
      <c r="D24" s="12">
        <v>6.7</v>
      </c>
      <c r="E24" s="12">
        <v>0.0</v>
      </c>
      <c r="F24" s="12">
        <v>6.7</v>
      </c>
      <c r="G24" s="12">
        <v>1.0</v>
      </c>
    </row>
    <row r="25">
      <c r="A25" s="12" t="s">
        <v>440</v>
      </c>
      <c r="B25" s="12">
        <v>6.6</v>
      </c>
      <c r="C25" s="12">
        <v>6.7</v>
      </c>
      <c r="D25" s="12">
        <v>6.5</v>
      </c>
      <c r="E25" s="12">
        <v>0.10000000000000031</v>
      </c>
      <c r="F25" s="12">
        <v>6.6</v>
      </c>
      <c r="G25" s="12">
        <v>2.0</v>
      </c>
    </row>
    <row r="26">
      <c r="A26" s="12" t="s">
        <v>695</v>
      </c>
      <c r="B26" s="12">
        <v>7.6</v>
      </c>
      <c r="C26" s="12">
        <v>7.6</v>
      </c>
      <c r="D26" s="12">
        <v>7.6</v>
      </c>
      <c r="E26" s="12">
        <v>0.0</v>
      </c>
      <c r="F26" s="12">
        <v>7.6</v>
      </c>
      <c r="G26" s="12">
        <v>1.0</v>
      </c>
    </row>
    <row r="27">
      <c r="A27" s="12" t="s">
        <v>522</v>
      </c>
      <c r="B27" s="12">
        <v>6.8</v>
      </c>
      <c r="C27" s="12">
        <v>6.8</v>
      </c>
      <c r="D27" s="12">
        <v>6.8</v>
      </c>
      <c r="E27" s="12">
        <v>0.0</v>
      </c>
      <c r="F27" s="12">
        <v>6.8</v>
      </c>
      <c r="G27" s="12">
        <v>1.0</v>
      </c>
    </row>
    <row r="28">
      <c r="A28" s="12" t="s">
        <v>247</v>
      </c>
      <c r="B28" s="12">
        <v>6.3999999999999995</v>
      </c>
      <c r="C28" s="12">
        <v>7.3</v>
      </c>
      <c r="D28" s="12">
        <v>5.8</v>
      </c>
      <c r="E28" s="12">
        <v>0.49441323247304403</v>
      </c>
      <c r="F28" s="12">
        <v>6.2</v>
      </c>
      <c r="G28" s="12">
        <v>9.0</v>
      </c>
    </row>
    <row r="29">
      <c r="A29" s="12" t="s">
        <v>195</v>
      </c>
      <c r="B29" s="12">
        <v>5.55</v>
      </c>
      <c r="C29" s="12">
        <v>5.6</v>
      </c>
      <c r="D29" s="12">
        <v>5.5</v>
      </c>
      <c r="E29" s="12">
        <v>0.04999999999999982</v>
      </c>
      <c r="F29" s="12">
        <v>5.55</v>
      </c>
      <c r="G29" s="12">
        <v>2.0</v>
      </c>
    </row>
    <row r="30">
      <c r="A30" s="12" t="s">
        <v>217</v>
      </c>
      <c r="B30" s="12">
        <v>5.7</v>
      </c>
      <c r="C30" s="12">
        <v>5.7</v>
      </c>
      <c r="D30" s="12">
        <v>5.7</v>
      </c>
      <c r="E30" s="12">
        <v>0.0</v>
      </c>
      <c r="F30" s="12">
        <v>5.7</v>
      </c>
      <c r="G30" s="12">
        <v>1.0</v>
      </c>
    </row>
    <row r="31">
      <c r="A31" s="12" t="s">
        <v>310</v>
      </c>
      <c r="B31" s="12">
        <v>6.0</v>
      </c>
      <c r="C31" s="12">
        <v>6.0</v>
      </c>
      <c r="D31" s="12">
        <v>6.0</v>
      </c>
      <c r="E31" s="12">
        <v>0.0</v>
      </c>
      <c r="F31" s="12">
        <v>6.0</v>
      </c>
      <c r="G31" s="12">
        <v>1.0</v>
      </c>
    </row>
    <row r="32">
      <c r="A32" s="12" t="s">
        <v>120</v>
      </c>
      <c r="B32" s="12">
        <v>5.2</v>
      </c>
      <c r="C32" s="12">
        <v>5.2</v>
      </c>
      <c r="D32" s="12">
        <v>5.2</v>
      </c>
      <c r="E32" s="12">
        <v>0.0</v>
      </c>
      <c r="F32" s="12">
        <v>5.2</v>
      </c>
      <c r="G32" s="12">
        <v>1.0</v>
      </c>
    </row>
    <row r="33">
      <c r="A33" s="12" t="s">
        <v>584</v>
      </c>
      <c r="B33" s="12">
        <v>7.0</v>
      </c>
      <c r="C33" s="12">
        <v>7.0</v>
      </c>
      <c r="D33" s="12">
        <v>7.0</v>
      </c>
      <c r="E33" s="12">
        <v>0.0</v>
      </c>
      <c r="F33" s="12">
        <v>7.0</v>
      </c>
      <c r="G33" s="12">
        <v>1.0</v>
      </c>
    </row>
    <row r="34">
      <c r="A34" s="12" t="s">
        <v>24</v>
      </c>
      <c r="B34" s="12">
        <v>5.506122448979592</v>
      </c>
      <c r="C34" s="12">
        <v>7.2</v>
      </c>
      <c r="D34" s="12">
        <v>3.7</v>
      </c>
      <c r="E34" s="12">
        <v>0.7812622343898367</v>
      </c>
      <c r="F34" s="12">
        <v>5.5</v>
      </c>
      <c r="G34" s="12">
        <v>49.0</v>
      </c>
    </row>
    <row r="35">
      <c r="A35" s="12" t="s">
        <v>171</v>
      </c>
      <c r="B35" s="12">
        <v>6.2</v>
      </c>
      <c r="C35" s="12">
        <v>6.9</v>
      </c>
      <c r="D35" s="12">
        <v>5.5</v>
      </c>
      <c r="E35" s="12">
        <v>0.7000000000000002</v>
      </c>
      <c r="F35" s="12">
        <v>6.2</v>
      </c>
      <c r="G35" s="12">
        <v>2.0</v>
      </c>
    </row>
    <row r="36">
      <c r="A36" s="12" t="s">
        <v>230</v>
      </c>
      <c r="B36" s="12">
        <v>5.7</v>
      </c>
      <c r="C36" s="12">
        <v>5.7</v>
      </c>
      <c r="D36" s="12">
        <v>5.7</v>
      </c>
      <c r="E36" s="12">
        <v>0.0</v>
      </c>
      <c r="F36" s="12">
        <v>5.7</v>
      </c>
      <c r="G36" s="12">
        <v>1.0</v>
      </c>
    </row>
    <row r="37">
      <c r="A37" s="12" t="s">
        <v>305</v>
      </c>
      <c r="B37" s="12">
        <v>6.0</v>
      </c>
      <c r="C37" s="12">
        <v>6.0</v>
      </c>
      <c r="D37" s="12">
        <v>6.0</v>
      </c>
      <c r="E37" s="12">
        <v>0.0</v>
      </c>
      <c r="F37" s="12">
        <v>6.0</v>
      </c>
      <c r="G37" s="12">
        <v>1.0</v>
      </c>
    </row>
    <row r="38">
      <c r="A38" s="12" t="s">
        <v>139</v>
      </c>
      <c r="B38" s="12">
        <v>6.214285714285714</v>
      </c>
      <c r="C38" s="12">
        <v>7.3</v>
      </c>
      <c r="D38" s="12">
        <v>5.2</v>
      </c>
      <c r="E38" s="12">
        <v>0.5767608353767535</v>
      </c>
      <c r="F38" s="12">
        <v>6.25</v>
      </c>
      <c r="G38" s="12">
        <v>14.0</v>
      </c>
    </row>
    <row r="39">
      <c r="A39" s="12" t="s">
        <v>153</v>
      </c>
      <c r="B39" s="12">
        <v>5.4</v>
      </c>
      <c r="C39" s="12">
        <v>5.4</v>
      </c>
      <c r="D39" s="12">
        <v>5.4</v>
      </c>
      <c r="E39" s="12">
        <v>0.0</v>
      </c>
      <c r="F39" s="12">
        <v>5.4</v>
      </c>
      <c r="G39" s="12">
        <v>1.0</v>
      </c>
    </row>
    <row r="40">
      <c r="A40" s="12" t="s">
        <v>272</v>
      </c>
      <c r="B40" s="12">
        <v>5.8</v>
      </c>
      <c r="C40" s="12">
        <v>5.8</v>
      </c>
      <c r="D40" s="12">
        <v>5.8</v>
      </c>
      <c r="E40" s="12">
        <v>0.0</v>
      </c>
      <c r="F40" s="12">
        <v>5.8</v>
      </c>
      <c r="G40" s="12">
        <v>1.0</v>
      </c>
    </row>
    <row r="41">
      <c r="A41" s="12" t="s">
        <v>631</v>
      </c>
      <c r="B41" s="12">
        <v>7.2</v>
      </c>
      <c r="C41" s="12">
        <v>7.2</v>
      </c>
      <c r="D41" s="12">
        <v>7.2</v>
      </c>
      <c r="E41" s="12">
        <v>0.0</v>
      </c>
      <c r="F41" s="12">
        <v>7.2</v>
      </c>
      <c r="G41" s="12">
        <v>1.0</v>
      </c>
    </row>
    <row r="42">
      <c r="A42" s="12" t="s">
        <v>403</v>
      </c>
      <c r="B42" s="12">
        <v>7.633333333333333</v>
      </c>
      <c r="C42" s="12">
        <v>8.4</v>
      </c>
      <c r="D42" s="12">
        <v>6.4</v>
      </c>
      <c r="E42" s="12">
        <v>0.679869268479038</v>
      </c>
      <c r="F42" s="12">
        <v>7.6</v>
      </c>
      <c r="G42" s="12">
        <v>6.0</v>
      </c>
    </row>
    <row r="43">
      <c r="A43" s="12" t="s">
        <v>183</v>
      </c>
      <c r="B43" s="12">
        <v>6.745454545454546</v>
      </c>
      <c r="C43" s="12">
        <v>7.8</v>
      </c>
      <c r="D43" s="12">
        <v>5.5</v>
      </c>
      <c r="E43" s="12">
        <v>0.6527753844005907</v>
      </c>
      <c r="F43" s="12">
        <v>6.9</v>
      </c>
      <c r="G43" s="12">
        <v>11.0</v>
      </c>
    </row>
    <row r="44">
      <c r="A44" s="12" t="s">
        <v>387</v>
      </c>
      <c r="B44" s="12">
        <v>6.3</v>
      </c>
      <c r="C44" s="12">
        <v>6.3</v>
      </c>
      <c r="D44" s="12">
        <v>6.3</v>
      </c>
      <c r="E44" s="12">
        <v>0.0</v>
      </c>
      <c r="F44" s="12">
        <v>6.3</v>
      </c>
      <c r="G44" s="12">
        <v>1.0</v>
      </c>
    </row>
    <row r="45">
      <c r="A45" s="12" t="s">
        <v>344</v>
      </c>
      <c r="B45" s="12">
        <v>6.1</v>
      </c>
      <c r="C45" s="12">
        <v>6.1</v>
      </c>
      <c r="D45" s="12">
        <v>6.1</v>
      </c>
      <c r="E45" s="12">
        <v>0.0</v>
      </c>
      <c r="F45" s="12">
        <v>6.1</v>
      </c>
      <c r="G45" s="12">
        <v>1.0</v>
      </c>
    </row>
    <row r="46">
      <c r="A46" s="12" t="s">
        <v>224</v>
      </c>
      <c r="B46" s="12">
        <v>5.75</v>
      </c>
      <c r="C46" s="12">
        <v>5.8</v>
      </c>
      <c r="D46" s="12">
        <v>5.7</v>
      </c>
      <c r="E46" s="12">
        <v>0.04999999999999982</v>
      </c>
      <c r="F46" s="12">
        <v>5.75</v>
      </c>
      <c r="G46" s="12">
        <v>2.0</v>
      </c>
    </row>
    <row r="47">
      <c r="A47" s="12" t="s">
        <v>7</v>
      </c>
      <c r="B47" s="12">
        <v>6.936477987421385</v>
      </c>
      <c r="C47" s="12">
        <v>9.0</v>
      </c>
      <c r="D47" s="12">
        <v>2.5</v>
      </c>
      <c r="E47" s="12">
        <v>0.8405165665066042</v>
      </c>
      <c r="F47" s="12">
        <v>7.0</v>
      </c>
      <c r="G47" s="12">
        <v>159.0</v>
      </c>
    </row>
    <row r="48">
      <c r="A48" s="12" t="s">
        <v>33</v>
      </c>
      <c r="B48" s="12">
        <v>6.342857142857144</v>
      </c>
      <c r="C48" s="12">
        <v>7.9</v>
      </c>
      <c r="D48" s="12">
        <v>4.1</v>
      </c>
      <c r="E48" s="12">
        <v>0.7566894010898448</v>
      </c>
      <c r="F48" s="12">
        <v>6.4</v>
      </c>
      <c r="G48" s="12">
        <v>77.0</v>
      </c>
    </row>
    <row r="49">
      <c r="A49" s="12" t="s">
        <v>469</v>
      </c>
      <c r="B49" s="12">
        <v>6.5</v>
      </c>
      <c r="C49" s="12">
        <v>6.5</v>
      </c>
      <c r="D49" s="12">
        <v>6.5</v>
      </c>
      <c r="E49" s="12">
        <v>0.0</v>
      </c>
      <c r="F49" s="12">
        <v>6.5</v>
      </c>
      <c r="G49" s="12">
        <v>1.0</v>
      </c>
    </row>
    <row r="50">
      <c r="A50" s="12" t="s">
        <v>628</v>
      </c>
      <c r="B50" s="12">
        <v>7.2</v>
      </c>
      <c r="C50" s="12">
        <v>7.2</v>
      </c>
      <c r="D50" s="12">
        <v>7.2</v>
      </c>
      <c r="E50" s="12">
        <v>0.0</v>
      </c>
      <c r="F50" s="12">
        <v>7.2</v>
      </c>
      <c r="G50" s="12">
        <v>1.0</v>
      </c>
    </row>
    <row r="51">
      <c r="A51" s="12" t="s">
        <v>372</v>
      </c>
      <c r="B51" s="12">
        <v>6.3</v>
      </c>
      <c r="C51" s="12">
        <v>6.3</v>
      </c>
      <c r="D51" s="12">
        <v>6.3</v>
      </c>
      <c r="E51" s="12">
        <v>0.0</v>
      </c>
      <c r="F51" s="12">
        <v>6.3</v>
      </c>
      <c r="G51" s="12">
        <v>1.0</v>
      </c>
    </row>
    <row r="52">
      <c r="A52" s="12" t="s">
        <v>222</v>
      </c>
      <c r="B52" s="12">
        <v>5.9</v>
      </c>
      <c r="C52" s="12">
        <v>6.1</v>
      </c>
      <c r="D52" s="12">
        <v>5.7</v>
      </c>
      <c r="E52" s="12">
        <v>0.1999999999999995</v>
      </c>
      <c r="F52" s="12">
        <v>5.9</v>
      </c>
      <c r="G52" s="12">
        <v>2.0</v>
      </c>
    </row>
    <row r="53">
      <c r="A53" s="12" t="s">
        <v>97</v>
      </c>
      <c r="B53" s="12">
        <v>5.6</v>
      </c>
      <c r="C53" s="12">
        <v>6.3</v>
      </c>
      <c r="D53" s="12">
        <v>4.9</v>
      </c>
      <c r="E53" s="12">
        <v>0.7</v>
      </c>
      <c r="F53" s="12">
        <v>5.6</v>
      </c>
      <c r="G53" s="12">
        <v>2.0</v>
      </c>
    </row>
    <row r="54">
      <c r="A54" s="12" t="s">
        <v>453</v>
      </c>
      <c r="B54" s="12">
        <v>6.5</v>
      </c>
      <c r="C54" s="12">
        <v>6.5</v>
      </c>
      <c r="D54" s="12">
        <v>6.5</v>
      </c>
      <c r="E54" s="12">
        <v>0.0</v>
      </c>
      <c r="F54" s="12">
        <v>6.5</v>
      </c>
      <c r="G54" s="12">
        <v>1.0</v>
      </c>
    </row>
    <row r="55">
      <c r="A55" s="12" t="s">
        <v>375</v>
      </c>
      <c r="B55" s="12">
        <v>6.3</v>
      </c>
      <c r="C55" s="12">
        <v>6.3</v>
      </c>
      <c r="D55" s="12">
        <v>6.3</v>
      </c>
      <c r="E55" s="12">
        <v>0.0</v>
      </c>
      <c r="F55" s="12">
        <v>6.3</v>
      </c>
      <c r="G55" s="12">
        <v>1.0</v>
      </c>
    </row>
    <row r="56">
      <c r="A56" s="12" t="s">
        <v>274</v>
      </c>
      <c r="B56" s="12">
        <v>5.8</v>
      </c>
      <c r="C56" s="12">
        <v>5.8</v>
      </c>
      <c r="D56" s="12">
        <v>5.8</v>
      </c>
      <c r="E56" s="12">
        <v>0.0</v>
      </c>
      <c r="F56" s="12">
        <v>5.8</v>
      </c>
      <c r="G56" s="12">
        <v>1.0</v>
      </c>
    </row>
    <row r="57">
      <c r="A57" s="12" t="s">
        <v>85</v>
      </c>
      <c r="B57" s="12">
        <v>4.8</v>
      </c>
      <c r="C57" s="12">
        <v>4.8</v>
      </c>
      <c r="D57" s="12">
        <v>4.8</v>
      </c>
      <c r="E57" s="12">
        <v>0.0</v>
      </c>
      <c r="F57" s="12">
        <v>4.8</v>
      </c>
      <c r="G57" s="12">
        <v>1.0</v>
      </c>
    </row>
    <row r="58">
      <c r="A58" s="12" t="s">
        <v>27</v>
      </c>
      <c r="B58" s="12">
        <v>3.7</v>
      </c>
      <c r="C58" s="12">
        <v>3.7</v>
      </c>
      <c r="D58" s="12">
        <v>3.7</v>
      </c>
      <c r="E58" s="12">
        <v>0.0</v>
      </c>
      <c r="F58" s="12">
        <v>3.7</v>
      </c>
      <c r="G58" s="12">
        <v>1.0</v>
      </c>
    </row>
    <row r="59">
      <c r="A59" s="12" t="s">
        <v>471</v>
      </c>
      <c r="B59" s="12">
        <v>6.6</v>
      </c>
      <c r="C59" s="12">
        <v>6.6</v>
      </c>
      <c r="D59" s="12">
        <v>6.6</v>
      </c>
      <c r="E59" s="12">
        <v>0.0</v>
      </c>
      <c r="F59" s="12">
        <v>6.6</v>
      </c>
      <c r="G59" s="12">
        <v>1.0</v>
      </c>
    </row>
    <row r="60">
      <c r="A60" s="12" t="s">
        <v>639</v>
      </c>
      <c r="B60" s="12">
        <v>7.2</v>
      </c>
      <c r="C60" s="12">
        <v>7.2</v>
      </c>
      <c r="D60" s="12">
        <v>7.2</v>
      </c>
      <c r="E60" s="12">
        <v>0.0</v>
      </c>
      <c r="F60" s="12">
        <v>7.2</v>
      </c>
      <c r="G60" s="12">
        <v>1.0</v>
      </c>
    </row>
    <row r="61">
      <c r="A61" s="12" t="s">
        <v>556</v>
      </c>
      <c r="B61" s="12">
        <v>6.9</v>
      </c>
      <c r="C61" s="12">
        <v>6.9</v>
      </c>
      <c r="D61" s="12">
        <v>6.9</v>
      </c>
      <c r="E61" s="12">
        <v>0.0</v>
      </c>
      <c r="F61" s="12">
        <v>6.9</v>
      </c>
      <c r="G61" s="12">
        <v>1.0</v>
      </c>
    </row>
    <row r="62">
      <c r="A62" s="12" t="s">
        <v>65</v>
      </c>
      <c r="B62" s="12">
        <v>5.255555555555556</v>
      </c>
      <c r="C62" s="12">
        <v>6.6</v>
      </c>
      <c r="D62" s="12">
        <v>4.6</v>
      </c>
      <c r="E62" s="12">
        <v>0.5889937013643815</v>
      </c>
      <c r="F62" s="12">
        <v>5.2</v>
      </c>
      <c r="G62" s="12">
        <v>9.0</v>
      </c>
    </row>
    <row r="63">
      <c r="A63" s="12" t="s">
        <v>44</v>
      </c>
      <c r="B63" s="12">
        <v>4.3</v>
      </c>
      <c r="C63" s="12">
        <v>4.3</v>
      </c>
      <c r="D63" s="12">
        <v>4.3</v>
      </c>
      <c r="E63" s="12">
        <v>0.0</v>
      </c>
      <c r="F63" s="12">
        <v>4.3</v>
      </c>
      <c r="G63" s="12">
        <v>1.0</v>
      </c>
    </row>
    <row r="64">
      <c r="A64" s="12" t="s">
        <v>214</v>
      </c>
      <c r="B64" s="12">
        <v>5.6</v>
      </c>
      <c r="C64" s="12">
        <v>5.6</v>
      </c>
      <c r="D64" s="12">
        <v>5.6</v>
      </c>
      <c r="E64" s="12">
        <v>0.0</v>
      </c>
      <c r="F64" s="12">
        <v>5.6</v>
      </c>
      <c r="G64" s="12">
        <v>1.0</v>
      </c>
    </row>
    <row r="65">
      <c r="A65" s="12" t="s">
        <v>16</v>
      </c>
      <c r="B65" s="12">
        <v>4.7</v>
      </c>
      <c r="C65" s="12">
        <v>6.5</v>
      </c>
      <c r="D65" s="12">
        <v>3.2</v>
      </c>
      <c r="E65" s="12">
        <v>1.3638181696985856</v>
      </c>
      <c r="F65" s="12">
        <v>4.4</v>
      </c>
      <c r="G65" s="12">
        <v>3.0</v>
      </c>
    </row>
    <row r="66">
      <c r="A66" s="12" t="s">
        <v>340</v>
      </c>
      <c r="B66" s="12">
        <v>6.199999999999999</v>
      </c>
      <c r="C66" s="12">
        <v>6.3</v>
      </c>
      <c r="D66" s="12">
        <v>6.1</v>
      </c>
      <c r="E66" s="12">
        <v>0.10000000000000031</v>
      </c>
      <c r="F66" s="12">
        <v>6.199999999999999</v>
      </c>
      <c r="G66" s="12">
        <v>2.0</v>
      </c>
    </row>
    <row r="67">
      <c r="A67" s="12" t="s">
        <v>364</v>
      </c>
      <c r="B67" s="12">
        <v>6.3</v>
      </c>
      <c r="C67" s="12">
        <v>6.3</v>
      </c>
      <c r="D67" s="12">
        <v>6.3</v>
      </c>
      <c r="E67" s="12">
        <v>0.0</v>
      </c>
      <c r="F67" s="12">
        <v>6.3</v>
      </c>
      <c r="G67" s="12">
        <v>1.0</v>
      </c>
    </row>
    <row r="68">
      <c r="A68" s="12" t="s">
        <v>641</v>
      </c>
      <c r="B68" s="12">
        <v>7.45</v>
      </c>
      <c r="C68" s="12">
        <v>7.7</v>
      </c>
      <c r="D68" s="12">
        <v>7.2</v>
      </c>
      <c r="E68" s="12">
        <v>0.25</v>
      </c>
      <c r="F68" s="12">
        <v>7.45</v>
      </c>
      <c r="G68" s="12">
        <v>2.0</v>
      </c>
    </row>
    <row r="69">
      <c r="A69" s="12" t="s">
        <v>594</v>
      </c>
      <c r="B69" s="12">
        <v>7.1</v>
      </c>
      <c r="C69" s="12">
        <v>7.1</v>
      </c>
      <c r="D69" s="12">
        <v>7.1</v>
      </c>
      <c r="E69" s="12">
        <v>0.0</v>
      </c>
      <c r="F69" s="12">
        <v>7.1</v>
      </c>
      <c r="G69" s="12">
        <v>1.0</v>
      </c>
    </row>
    <row r="70">
      <c r="A70" s="12" t="s">
        <v>257</v>
      </c>
      <c r="B70" s="12">
        <v>5.85</v>
      </c>
      <c r="C70" s="12">
        <v>5.9</v>
      </c>
      <c r="D70" s="12">
        <v>5.8</v>
      </c>
      <c r="E70" s="12">
        <v>0.05000000000000049</v>
      </c>
      <c r="F70" s="12">
        <v>5.85</v>
      </c>
      <c r="G70" s="12">
        <v>2.0</v>
      </c>
    </row>
    <row r="71">
      <c r="A71" s="12" t="s">
        <v>173</v>
      </c>
      <c r="B71" s="12">
        <v>5.7</v>
      </c>
      <c r="C71" s="12">
        <v>5.9</v>
      </c>
      <c r="D71" s="12">
        <v>5.5</v>
      </c>
      <c r="E71" s="12">
        <v>0.20000000000000018</v>
      </c>
      <c r="F71" s="12">
        <v>5.7</v>
      </c>
      <c r="G71" s="12">
        <v>2.0</v>
      </c>
    </row>
    <row r="72">
      <c r="A72" s="12" t="s">
        <v>705</v>
      </c>
      <c r="B72" s="12">
        <v>7.7</v>
      </c>
      <c r="C72" s="12">
        <v>7.7</v>
      </c>
      <c r="D72" s="12">
        <v>7.7</v>
      </c>
      <c r="E72" s="12">
        <v>0.0</v>
      </c>
      <c r="F72" s="12">
        <v>7.7</v>
      </c>
      <c r="G72" s="12">
        <v>1.0</v>
      </c>
    </row>
    <row r="73">
      <c r="A73" s="12" t="s">
        <v>407</v>
      </c>
      <c r="B73" s="12">
        <v>6.45</v>
      </c>
      <c r="C73" s="12">
        <v>6.5</v>
      </c>
      <c r="D73" s="12">
        <v>6.4</v>
      </c>
      <c r="E73" s="12">
        <v>0.04999999999999982</v>
      </c>
      <c r="F73" s="12">
        <v>6.45</v>
      </c>
      <c r="G73" s="12">
        <v>2.0</v>
      </c>
    </row>
    <row r="74">
      <c r="A74" s="12" t="s">
        <v>29</v>
      </c>
      <c r="B74" s="12">
        <v>3.9</v>
      </c>
      <c r="C74" s="12">
        <v>3.9</v>
      </c>
      <c r="D74" s="12">
        <v>3.9</v>
      </c>
      <c r="E74" s="12">
        <v>0.0</v>
      </c>
      <c r="F74" s="12">
        <v>3.9</v>
      </c>
      <c r="G74" s="12">
        <v>1.0</v>
      </c>
    </row>
    <row r="75">
      <c r="A75" s="12" t="s">
        <v>19</v>
      </c>
      <c r="B75" s="12">
        <v>4.65</v>
      </c>
      <c r="C75" s="12">
        <v>5.9</v>
      </c>
      <c r="D75" s="12">
        <v>3.4</v>
      </c>
      <c r="E75" s="12">
        <v>1.25</v>
      </c>
      <c r="F75" s="12">
        <v>4.65</v>
      </c>
      <c r="G75" s="12">
        <v>2.0</v>
      </c>
    </row>
    <row r="76">
      <c r="A76" s="12" t="s">
        <v>264</v>
      </c>
      <c r="B76" s="12">
        <v>7.133333333333333</v>
      </c>
      <c r="C76" s="12">
        <v>8.5</v>
      </c>
      <c r="D76" s="12">
        <v>5.8</v>
      </c>
      <c r="E76" s="12">
        <v>1.1025223605694154</v>
      </c>
      <c r="F76" s="12">
        <v>7.1</v>
      </c>
      <c r="G76" s="12">
        <v>3.0</v>
      </c>
    </row>
    <row r="77">
      <c r="A77" s="12" t="s">
        <v>46</v>
      </c>
      <c r="B77" s="12">
        <v>4.3</v>
      </c>
      <c r="C77" s="12">
        <v>4.3</v>
      </c>
      <c r="D77" s="12">
        <v>4.3</v>
      </c>
      <c r="E77" s="12">
        <v>0.0</v>
      </c>
      <c r="F77" s="12">
        <v>4.3</v>
      </c>
      <c r="G77" s="12">
        <v>1.0</v>
      </c>
    </row>
    <row r="78">
      <c r="A78" s="12" t="s">
        <v>286</v>
      </c>
      <c r="B78" s="12">
        <v>5.9</v>
      </c>
      <c r="C78" s="12">
        <v>5.9</v>
      </c>
      <c r="D78" s="12">
        <v>5.9</v>
      </c>
      <c r="E78" s="12">
        <v>0.0</v>
      </c>
      <c r="F78" s="12">
        <v>5.9</v>
      </c>
      <c r="G78" s="12">
        <v>1.0</v>
      </c>
    </row>
    <row r="79">
      <c r="A79" s="12" t="s">
        <v>238</v>
      </c>
      <c r="B79" s="12">
        <v>6.5</v>
      </c>
      <c r="C79" s="12">
        <v>7.1</v>
      </c>
      <c r="D79" s="12">
        <v>5.7</v>
      </c>
      <c r="E79" s="12">
        <v>0.5049752469181035</v>
      </c>
      <c r="F79" s="12">
        <v>6.6</v>
      </c>
      <c r="G79" s="12">
        <v>4.0</v>
      </c>
    </row>
    <row r="80">
      <c r="A80" s="12" t="s">
        <v>187</v>
      </c>
      <c r="B80" s="12">
        <v>5.5</v>
      </c>
      <c r="C80" s="12">
        <v>5.5</v>
      </c>
      <c r="D80" s="12">
        <v>5.5</v>
      </c>
      <c r="E80" s="12">
        <v>0.0</v>
      </c>
      <c r="F80" s="12">
        <v>5.5</v>
      </c>
      <c r="G80" s="12">
        <v>1.0</v>
      </c>
    </row>
    <row r="81">
      <c r="A81" s="12" t="s">
        <v>206</v>
      </c>
      <c r="B81" s="12">
        <v>6.5</v>
      </c>
      <c r="C81" s="12">
        <v>6.9</v>
      </c>
      <c r="D81" s="12">
        <v>5.6</v>
      </c>
      <c r="E81" s="12">
        <v>0.43588989435406755</v>
      </c>
      <c r="F81" s="12">
        <v>6.55</v>
      </c>
      <c r="G81" s="12">
        <v>6.0</v>
      </c>
    </row>
    <row r="82">
      <c r="A82" s="12" t="s">
        <v>67</v>
      </c>
      <c r="B82" s="12">
        <v>4.6</v>
      </c>
      <c r="C82" s="12">
        <v>4.6</v>
      </c>
      <c r="D82" s="12">
        <v>4.6</v>
      </c>
      <c r="E82" s="12">
        <v>0.0</v>
      </c>
      <c r="F82" s="12">
        <v>4.6</v>
      </c>
      <c r="G82" s="12">
        <v>1.0</v>
      </c>
    </row>
    <row r="83">
      <c r="A83" s="12" t="s">
        <v>36</v>
      </c>
      <c r="B83" s="12">
        <v>5.848717948717948</v>
      </c>
      <c r="C83" s="12">
        <v>7.2</v>
      </c>
      <c r="D83" s="12">
        <v>4.1</v>
      </c>
      <c r="E83" s="12">
        <v>0.603779461720745</v>
      </c>
      <c r="F83" s="12">
        <v>5.8</v>
      </c>
      <c r="G83" s="12">
        <v>39.0</v>
      </c>
    </row>
    <row r="84">
      <c r="A84" s="12" t="s">
        <v>266</v>
      </c>
      <c r="B84" s="12">
        <v>5.8</v>
      </c>
      <c r="C84" s="12">
        <v>5.8</v>
      </c>
      <c r="D84" s="12">
        <v>5.8</v>
      </c>
      <c r="E84" s="12">
        <v>0.0</v>
      </c>
      <c r="F84" s="12">
        <v>5.8</v>
      </c>
      <c r="G84" s="12">
        <v>1.0</v>
      </c>
    </row>
    <row r="85">
      <c r="A85" s="12" t="s">
        <v>323</v>
      </c>
      <c r="B85" s="12">
        <v>6.1</v>
      </c>
      <c r="C85" s="12">
        <v>6.1</v>
      </c>
      <c r="D85" s="12">
        <v>6.1</v>
      </c>
      <c r="E85" s="12">
        <v>0.0</v>
      </c>
      <c r="F85" s="12">
        <v>6.1</v>
      </c>
      <c r="G85" s="12">
        <v>1.0</v>
      </c>
    </row>
    <row r="86">
      <c r="A86" s="12" t="s">
        <v>112</v>
      </c>
      <c r="B86" s="12">
        <v>5.8999999999999995</v>
      </c>
      <c r="C86" s="12">
        <v>6.7</v>
      </c>
      <c r="D86" s="12">
        <v>5.1</v>
      </c>
      <c r="E86" s="12">
        <v>0.5761944116355174</v>
      </c>
      <c r="F86" s="12">
        <v>5.7</v>
      </c>
      <c r="G86" s="12">
        <v>5.0</v>
      </c>
    </row>
    <row r="87">
      <c r="A87" s="12" t="s">
        <v>219</v>
      </c>
      <c r="B87" s="12">
        <v>5.7</v>
      </c>
      <c r="C87" s="12">
        <v>5.7</v>
      </c>
      <c r="D87" s="12">
        <v>5.7</v>
      </c>
      <c r="E87" s="12">
        <v>0.0</v>
      </c>
      <c r="F87" s="12">
        <v>5.7</v>
      </c>
      <c r="G87" s="12">
        <v>1.0</v>
      </c>
    </row>
    <row r="88">
      <c r="A88" s="12" t="s">
        <v>169</v>
      </c>
      <c r="B88" s="12">
        <v>5.4</v>
      </c>
      <c r="C88" s="12">
        <v>5.4</v>
      </c>
      <c r="D88" s="12">
        <v>5.4</v>
      </c>
      <c r="E88" s="12">
        <v>0.0</v>
      </c>
      <c r="F88" s="12">
        <v>5.4</v>
      </c>
      <c r="G88" s="12">
        <v>1.0</v>
      </c>
    </row>
    <row r="89">
      <c r="A89" s="12" t="s">
        <v>308</v>
      </c>
      <c r="B89" s="12">
        <v>6.0</v>
      </c>
      <c r="C89" s="12">
        <v>6.0</v>
      </c>
      <c r="D89" s="12">
        <v>6.0</v>
      </c>
      <c r="E89" s="12">
        <v>0.0</v>
      </c>
      <c r="F89" s="12">
        <v>6.0</v>
      </c>
      <c r="G89" s="12">
        <v>1.0</v>
      </c>
    </row>
    <row r="90">
      <c r="A90" s="12" t="s">
        <v>262</v>
      </c>
      <c r="B90" s="12">
        <v>5.8</v>
      </c>
      <c r="C90" s="12">
        <v>5.8</v>
      </c>
      <c r="D90" s="12">
        <v>5.8</v>
      </c>
      <c r="E90" s="12">
        <v>0.0</v>
      </c>
      <c r="F90" s="12">
        <v>5.8</v>
      </c>
      <c r="G90" s="12">
        <v>2.0</v>
      </c>
    </row>
    <row r="91">
      <c r="A91" s="12" t="s">
        <v>134</v>
      </c>
      <c r="B91" s="12">
        <v>5.725</v>
      </c>
      <c r="C91" s="12">
        <v>6.6</v>
      </c>
      <c r="D91" s="12">
        <v>5.2</v>
      </c>
      <c r="E91" s="12">
        <v>0.5261891294962298</v>
      </c>
      <c r="F91" s="12">
        <v>5.55</v>
      </c>
      <c r="G91" s="12">
        <v>4.0</v>
      </c>
    </row>
    <row r="92">
      <c r="A92" s="12" t="s">
        <v>131</v>
      </c>
      <c r="B92" s="12">
        <v>5.2</v>
      </c>
      <c r="C92" s="12">
        <v>5.2</v>
      </c>
      <c r="D92" s="12">
        <v>5.2</v>
      </c>
      <c r="E92" s="12">
        <v>0.0</v>
      </c>
      <c r="F92" s="12">
        <v>5.2</v>
      </c>
      <c r="G92" s="12">
        <v>1.0</v>
      </c>
    </row>
    <row r="93">
      <c r="A93" s="12" t="s">
        <v>462</v>
      </c>
      <c r="B93" s="12">
        <v>6.5</v>
      </c>
      <c r="C93" s="12">
        <v>6.5</v>
      </c>
      <c r="D93" s="12">
        <v>6.5</v>
      </c>
      <c r="E93" s="12">
        <v>0.0</v>
      </c>
      <c r="F93" s="12">
        <v>6.5</v>
      </c>
      <c r="G93" s="12">
        <v>1.0</v>
      </c>
    </row>
    <row r="94">
      <c r="A94" s="12" t="s">
        <v>389</v>
      </c>
      <c r="B94" s="12">
        <v>6.3</v>
      </c>
      <c r="C94" s="12">
        <v>6.3</v>
      </c>
      <c r="D94" s="12">
        <v>6.3</v>
      </c>
      <c r="E94" s="12">
        <v>0.0</v>
      </c>
      <c r="F94" s="12">
        <v>6.3</v>
      </c>
      <c r="G94" s="12">
        <v>1.0</v>
      </c>
    </row>
    <row r="95">
      <c r="A95" s="12" t="s">
        <v>13</v>
      </c>
      <c r="B95" s="12">
        <v>4.533333333333334</v>
      </c>
      <c r="C95" s="12">
        <v>6.3</v>
      </c>
      <c r="D95" s="12">
        <v>2.6</v>
      </c>
      <c r="E95" s="12">
        <v>1.5151090903151347</v>
      </c>
      <c r="F95" s="12">
        <v>4.7</v>
      </c>
      <c r="G95" s="12">
        <v>3.0</v>
      </c>
    </row>
    <row r="96">
      <c r="A96" s="12" t="s">
        <v>181</v>
      </c>
      <c r="B96" s="12">
        <v>5.5</v>
      </c>
      <c r="C96" s="12">
        <v>5.5</v>
      </c>
      <c r="D96" s="12">
        <v>5.5</v>
      </c>
      <c r="E96" s="12">
        <v>0.0</v>
      </c>
      <c r="F96" s="12">
        <v>5.5</v>
      </c>
      <c r="G96" s="12">
        <v>1.0</v>
      </c>
    </row>
    <row r="97">
      <c r="A97" s="12" t="s">
        <v>252</v>
      </c>
      <c r="B97" s="12">
        <v>6.0</v>
      </c>
      <c r="C97" s="12">
        <v>6.4</v>
      </c>
      <c r="D97" s="12">
        <v>5.8</v>
      </c>
      <c r="E97" s="12">
        <v>0.2449489742783181</v>
      </c>
      <c r="F97" s="12">
        <v>5.9</v>
      </c>
      <c r="G97" s="12">
        <v>4.0</v>
      </c>
    </row>
    <row r="98">
      <c r="A98" s="12" t="s">
        <v>298</v>
      </c>
      <c r="B98" s="12">
        <v>5.9</v>
      </c>
      <c r="C98" s="12">
        <v>5.9</v>
      </c>
      <c r="D98" s="12">
        <v>5.9</v>
      </c>
      <c r="E98" s="12">
        <v>0.0</v>
      </c>
      <c r="F98" s="12">
        <v>5.9</v>
      </c>
      <c r="G98" s="12">
        <v>1.0</v>
      </c>
    </row>
    <row r="99">
      <c r="A99" s="12" t="s">
        <v>282</v>
      </c>
      <c r="B99" s="12">
        <v>6.166666666666667</v>
      </c>
      <c r="C99" s="12">
        <v>6.4</v>
      </c>
      <c r="D99" s="12">
        <v>5.9</v>
      </c>
      <c r="E99" s="12">
        <v>0.20548046676563234</v>
      </c>
      <c r="F99" s="12">
        <v>6.2</v>
      </c>
      <c r="G99" s="12">
        <v>3.0</v>
      </c>
    </row>
    <row r="100">
      <c r="A100" s="12" t="s">
        <v>486</v>
      </c>
      <c r="B100" s="12">
        <v>6.6</v>
      </c>
      <c r="C100" s="12">
        <v>6.6</v>
      </c>
      <c r="D100" s="12">
        <v>6.6</v>
      </c>
      <c r="E100" s="12">
        <v>0.0</v>
      </c>
      <c r="F100" s="12">
        <v>6.6</v>
      </c>
      <c r="G100" s="12">
        <v>2.0</v>
      </c>
    </row>
    <row r="101">
      <c r="A101" s="12" t="s">
        <v>346</v>
      </c>
      <c r="B101" s="12">
        <v>6.2</v>
      </c>
      <c r="C101" s="12">
        <v>6.2</v>
      </c>
      <c r="D101" s="12">
        <v>6.2</v>
      </c>
      <c r="E101" s="12">
        <v>0.0</v>
      </c>
      <c r="F101" s="12">
        <v>6.2</v>
      </c>
      <c r="G101" s="12">
        <v>1.0</v>
      </c>
    </row>
    <row r="102">
      <c r="A102" s="12" t="s">
        <v>81</v>
      </c>
      <c r="B102" s="12">
        <v>5.35</v>
      </c>
      <c r="C102" s="12">
        <v>6.0</v>
      </c>
      <c r="D102" s="12">
        <v>4.7</v>
      </c>
      <c r="E102" s="12">
        <v>0.6500000000000001</v>
      </c>
      <c r="F102" s="12">
        <v>5.35</v>
      </c>
      <c r="G102" s="12">
        <v>2.0</v>
      </c>
    </row>
    <row r="103">
      <c r="A103" s="12" t="s">
        <v>54</v>
      </c>
      <c r="B103" s="12">
        <v>4.4</v>
      </c>
      <c r="C103" s="12">
        <v>4.4</v>
      </c>
      <c r="D103" s="12">
        <v>4.4</v>
      </c>
      <c r="E103" s="12">
        <v>0.0</v>
      </c>
      <c r="F103" s="12">
        <v>4.4</v>
      </c>
      <c r="G103" s="12">
        <v>1.0</v>
      </c>
    </row>
    <row r="104">
      <c r="A104" s="12" t="s">
        <v>517</v>
      </c>
      <c r="B104" s="12">
        <v>6.7</v>
      </c>
      <c r="C104" s="12">
        <v>6.7</v>
      </c>
      <c r="D104" s="12">
        <v>6.7</v>
      </c>
      <c r="E104" s="12">
        <v>0.0</v>
      </c>
      <c r="F104" s="12">
        <v>6.7</v>
      </c>
      <c r="G104" s="12">
        <v>1.0</v>
      </c>
    </row>
    <row r="105">
      <c r="A105" s="12" t="s">
        <v>158</v>
      </c>
      <c r="B105" s="12">
        <v>5.4</v>
      </c>
      <c r="C105" s="12">
        <v>5.4</v>
      </c>
      <c r="D105" s="12">
        <v>5.4</v>
      </c>
      <c r="E105" s="12">
        <v>0.0</v>
      </c>
      <c r="F105" s="12">
        <v>5.4</v>
      </c>
      <c r="G105" s="12">
        <v>1.0</v>
      </c>
    </row>
    <row r="106">
      <c r="A106" s="12" t="s">
        <v>391</v>
      </c>
      <c r="B106" s="12">
        <v>6.3</v>
      </c>
      <c r="C106" s="12">
        <v>6.3</v>
      </c>
      <c r="D106" s="12">
        <v>6.3</v>
      </c>
      <c r="E106" s="12">
        <v>0.0</v>
      </c>
      <c r="F106" s="12">
        <v>6.3</v>
      </c>
      <c r="G106" s="12">
        <v>1.0</v>
      </c>
    </row>
    <row r="107">
      <c r="A107" s="12" t="s">
        <v>110</v>
      </c>
      <c r="B107" s="12">
        <v>5.1</v>
      </c>
      <c r="C107" s="12">
        <v>5.1</v>
      </c>
      <c r="D107" s="12">
        <v>5.1</v>
      </c>
      <c r="E107" s="12">
        <v>0.0</v>
      </c>
      <c r="F107" s="12">
        <v>5.1</v>
      </c>
      <c r="G107" s="12">
        <v>1.0</v>
      </c>
    </row>
    <row r="108">
      <c r="A108" s="12" t="s">
        <v>10</v>
      </c>
      <c r="B108" s="12">
        <v>5.563636363636364</v>
      </c>
      <c r="C108" s="12">
        <v>7.3</v>
      </c>
      <c r="D108" s="12">
        <v>2.6</v>
      </c>
      <c r="E108" s="12">
        <v>0.9111491850764971</v>
      </c>
      <c r="F108" s="12">
        <v>5.6</v>
      </c>
      <c r="G108" s="12">
        <v>33.0</v>
      </c>
    </row>
    <row r="109">
      <c r="A109" s="12" t="s">
        <v>370</v>
      </c>
      <c r="B109" s="12">
        <v>6.3</v>
      </c>
      <c r="C109" s="12">
        <v>6.3</v>
      </c>
      <c r="D109" s="12">
        <v>6.3</v>
      </c>
      <c r="E109" s="12">
        <v>0.0</v>
      </c>
      <c r="F109" s="12">
        <v>6.3</v>
      </c>
      <c r="G109" s="12">
        <v>1.0</v>
      </c>
    </row>
    <row r="110">
      <c r="A110" s="12" t="s">
        <v>136</v>
      </c>
      <c r="B110" s="12">
        <v>6.1</v>
      </c>
      <c r="C110" s="12">
        <v>7.5</v>
      </c>
      <c r="D110" s="12">
        <v>5.2</v>
      </c>
      <c r="E110" s="12">
        <v>0.8648699324175864</v>
      </c>
      <c r="F110" s="12">
        <v>5.6</v>
      </c>
      <c r="G110" s="12">
        <v>5.0</v>
      </c>
    </row>
    <row r="111">
      <c r="A111" s="12" t="s">
        <v>385</v>
      </c>
      <c r="B111" s="12">
        <v>6.75</v>
      </c>
      <c r="C111" s="12">
        <v>7.2</v>
      </c>
      <c r="D111" s="12">
        <v>6.3</v>
      </c>
      <c r="E111" s="12">
        <v>0.4500000000000002</v>
      </c>
      <c r="F111" s="12">
        <v>6.75</v>
      </c>
      <c r="G111" s="12">
        <v>2.0</v>
      </c>
    </row>
    <row r="112">
      <c r="A112" s="12" t="s">
        <v>447</v>
      </c>
      <c r="B112" s="12">
        <v>7.1</v>
      </c>
      <c r="C112" s="12">
        <v>7.7</v>
      </c>
      <c r="D112" s="12">
        <v>6.5</v>
      </c>
      <c r="E112" s="12">
        <v>0.6000000000000003</v>
      </c>
      <c r="F112" s="12">
        <v>7.1</v>
      </c>
      <c r="G112" s="12">
        <v>2.0</v>
      </c>
    </row>
    <row r="113">
      <c r="A113" s="12" t="s">
        <v>315</v>
      </c>
      <c r="B113" s="12">
        <v>6.0</v>
      </c>
      <c r="C113" s="12">
        <v>6.0</v>
      </c>
      <c r="D113" s="12">
        <v>6.0</v>
      </c>
      <c r="E113" s="12">
        <v>0.0</v>
      </c>
      <c r="F113" s="12">
        <v>6.0</v>
      </c>
      <c r="G113" s="12">
        <v>1.0</v>
      </c>
    </row>
    <row r="114">
      <c r="A114" s="12" t="s">
        <v>92</v>
      </c>
      <c r="B114" s="12">
        <v>6.066666666666666</v>
      </c>
      <c r="C114" s="12">
        <v>7.3</v>
      </c>
      <c r="D114" s="12">
        <v>4.8</v>
      </c>
      <c r="E114" s="12">
        <v>1.0208928554075705</v>
      </c>
      <c r="F114" s="12">
        <v>6.1</v>
      </c>
      <c r="G114" s="12">
        <v>3.0</v>
      </c>
    </row>
    <row r="115">
      <c r="A115" s="12" t="s">
        <v>284</v>
      </c>
      <c r="B115" s="12">
        <v>5.9</v>
      </c>
      <c r="C115" s="12">
        <v>5.9</v>
      </c>
      <c r="D115" s="12">
        <v>5.9</v>
      </c>
      <c r="E115" s="12">
        <v>0.0</v>
      </c>
      <c r="F115" s="12">
        <v>5.9</v>
      </c>
      <c r="G115" s="1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B3" s="17" t="s">
        <v>747</v>
      </c>
      <c r="C3" s="17" t="s">
        <v>748</v>
      </c>
      <c r="D3" s="17" t="s">
        <v>749</v>
      </c>
      <c r="E3" s="17" t="s">
        <v>750</v>
      </c>
      <c r="F3" s="17" t="s">
        <v>751</v>
      </c>
      <c r="G3" s="17" t="s">
        <v>752</v>
      </c>
      <c r="H3" s="18"/>
    </row>
    <row r="4">
      <c r="B4" s="19">
        <v>360.0</v>
      </c>
      <c r="C4" s="19">
        <v>29.0</v>
      </c>
      <c r="D4" s="19">
        <v>27.0</v>
      </c>
      <c r="E4" s="19">
        <v>15.0</v>
      </c>
      <c r="F4" s="19">
        <v>51.0</v>
      </c>
      <c r="G4" s="19">
        <v>21.0</v>
      </c>
      <c r="H4" s="18"/>
    </row>
    <row r="5">
      <c r="B5" s="20"/>
      <c r="C5" s="18"/>
      <c r="D5" s="18"/>
      <c r="E5" s="18"/>
      <c r="F5" s="18"/>
      <c r="G5" s="18"/>
      <c r="H5" s="18"/>
    </row>
    <row r="6">
      <c r="B6" s="20"/>
      <c r="C6" s="18"/>
      <c r="D6" s="18"/>
      <c r="E6" s="18"/>
      <c r="F6" s="18"/>
      <c r="G6" s="18"/>
      <c r="H6" s="18"/>
    </row>
    <row r="7">
      <c r="B7" s="20"/>
      <c r="C7" s="18"/>
      <c r="D7" s="18"/>
      <c r="E7" s="18"/>
      <c r="F7" s="18"/>
      <c r="G7" s="18"/>
      <c r="H7" s="18"/>
    </row>
    <row r="8">
      <c r="B8" s="20"/>
      <c r="C8" s="18"/>
      <c r="D8" s="18"/>
      <c r="E8" s="18"/>
      <c r="F8" s="18"/>
      <c r="G8" s="18"/>
      <c r="H8" s="18"/>
    </row>
    <row r="9">
      <c r="B9" s="20"/>
      <c r="C9" s="18"/>
      <c r="D9" s="18"/>
      <c r="E9" s="18"/>
      <c r="F9" s="18"/>
      <c r="G9" s="18"/>
      <c r="H9" s="18"/>
    </row>
    <row r="10">
      <c r="B10" s="20"/>
      <c r="C10" s="18"/>
      <c r="D10" s="18"/>
      <c r="E10" s="18"/>
      <c r="F10" s="18"/>
      <c r="G10" s="18"/>
      <c r="H10" s="18"/>
    </row>
    <row r="11">
      <c r="B11" s="20"/>
      <c r="C11" s="18"/>
      <c r="D11" s="18"/>
      <c r="E11" s="18"/>
      <c r="F11" s="18"/>
      <c r="G11" s="18"/>
      <c r="H11" s="18"/>
    </row>
    <row r="12">
      <c r="B12" s="20"/>
      <c r="C12" s="18"/>
      <c r="D12" s="18"/>
      <c r="E12" s="18"/>
      <c r="F12" s="18"/>
      <c r="G12" s="18"/>
      <c r="H12" s="18"/>
    </row>
    <row r="13">
      <c r="B13" s="20"/>
      <c r="C13" s="18"/>
      <c r="D13" s="18"/>
      <c r="E13" s="18"/>
      <c r="F13" s="18"/>
      <c r="G13" s="18"/>
      <c r="H13" s="18"/>
    </row>
    <row r="14">
      <c r="B14" s="20"/>
      <c r="C14" s="18"/>
      <c r="D14" s="18"/>
      <c r="E14" s="18"/>
      <c r="F14" s="18"/>
      <c r="G14" s="18"/>
      <c r="H14" s="18"/>
    </row>
    <row r="15">
      <c r="B15" s="20"/>
      <c r="C15" s="18"/>
      <c r="D15" s="18"/>
      <c r="E15" s="18"/>
      <c r="F15" s="18"/>
      <c r="G15" s="18"/>
      <c r="H15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25.63"/>
    <col customWidth="1" min="3" max="3" width="25.5"/>
    <col customWidth="1" min="4" max="5" width="12.63"/>
    <col customWidth="1" min="6" max="6" width="21.63"/>
    <col customWidth="1" min="9" max="9" width="18.38"/>
    <col customWidth="1" min="10" max="10" width="18.5"/>
    <col customWidth="1" min="12" max="12" width="16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9" t="s">
        <v>1</v>
      </c>
      <c r="J1" s="9" t="s">
        <v>5</v>
      </c>
      <c r="L1" s="9" t="s">
        <v>753</v>
      </c>
    </row>
    <row r="2" ht="15.75" customHeight="1">
      <c r="A2" s="2" t="s">
        <v>6</v>
      </c>
      <c r="B2" s="2" t="s">
        <v>7</v>
      </c>
      <c r="C2" s="3">
        <v>43682.0</v>
      </c>
      <c r="D2" s="2">
        <v>58.0</v>
      </c>
      <c r="E2" s="2">
        <v>2.5</v>
      </c>
      <c r="F2" s="2" t="s">
        <v>8</v>
      </c>
      <c r="H2" s="21"/>
      <c r="I2" s="22" t="str">
        <f t="shared" ref="I2:I24" si="1">B2</f>
        <v>Documentary</v>
      </c>
      <c r="J2" s="22" t="str">
        <f t="shared" ref="J2:J24" si="2">F2</f>
        <v>English/Japanese</v>
      </c>
      <c r="K2" s="21"/>
      <c r="L2" s="22" t="str">
        <f>IFERROR(__xludf.DUMMYFUNCTION("UNIQUE(I2:I24)"),"Documentary")</f>
        <v>Documentary</v>
      </c>
      <c r="M2" s="21"/>
    </row>
    <row r="3" ht="15.75" customHeight="1">
      <c r="A3" s="2" t="s">
        <v>62</v>
      </c>
      <c r="B3" s="2" t="s">
        <v>7</v>
      </c>
      <c r="C3" s="3">
        <v>43609.0</v>
      </c>
      <c r="D3" s="2">
        <v>37.0</v>
      </c>
      <c r="E3" s="2">
        <v>4.6</v>
      </c>
      <c r="F3" s="2" t="s">
        <v>63</v>
      </c>
      <c r="H3" s="23"/>
      <c r="I3" s="22" t="str">
        <f t="shared" si="1"/>
        <v>Documentary</v>
      </c>
      <c r="J3" s="22" t="str">
        <f t="shared" si="2"/>
        <v>English/Spanish</v>
      </c>
      <c r="K3" s="23"/>
      <c r="L3" s="23" t="str">
        <f>IFERROR(__xludf.DUMMYFUNCTION("""COMPUTED_VALUE"""),"Black comedy")</f>
        <v>Black comedy</v>
      </c>
      <c r="M3" s="23"/>
    </row>
    <row r="4" ht="15.75" customHeight="1">
      <c r="A4" s="2" t="s">
        <v>198</v>
      </c>
      <c r="B4" s="2" t="s">
        <v>195</v>
      </c>
      <c r="C4" s="3">
        <v>43020.0</v>
      </c>
      <c r="D4" s="2">
        <v>89.0</v>
      </c>
      <c r="E4" s="2">
        <v>5.6</v>
      </c>
      <c r="F4" s="2" t="s">
        <v>199</v>
      </c>
      <c r="H4" s="6"/>
      <c r="I4" s="22" t="str">
        <f t="shared" si="1"/>
        <v>Black comedy</v>
      </c>
      <c r="J4" s="22" t="str">
        <f t="shared" si="2"/>
        <v>Spanish/Basque</v>
      </c>
      <c r="L4" s="12" t="str">
        <f>IFERROR(__xludf.DUMMYFUNCTION("""COMPUTED_VALUE"""),"Crime drama")</f>
        <v>Crime drama</v>
      </c>
    </row>
    <row r="5" ht="15.75" customHeight="1">
      <c r="A5" s="2" t="s">
        <v>365</v>
      </c>
      <c r="B5" s="2" t="s">
        <v>7</v>
      </c>
      <c r="C5" s="3">
        <v>43607.0</v>
      </c>
      <c r="D5" s="2">
        <v>30.0</v>
      </c>
      <c r="E5" s="2">
        <v>6.3</v>
      </c>
      <c r="F5" s="2" t="s">
        <v>63</v>
      </c>
      <c r="H5" s="6"/>
      <c r="I5" s="22" t="str">
        <f t="shared" si="1"/>
        <v>Documentary</v>
      </c>
      <c r="J5" s="22" t="str">
        <f t="shared" si="2"/>
        <v>English/Spanish</v>
      </c>
      <c r="L5" s="12" t="str">
        <f>IFERROR(__xludf.DUMMYFUNCTION("""COMPUTED_VALUE"""),"Drama")</f>
        <v>Drama</v>
      </c>
    </row>
    <row r="6" ht="15.75" customHeight="1">
      <c r="A6" s="2" t="s">
        <v>396</v>
      </c>
      <c r="B6" s="2" t="s">
        <v>183</v>
      </c>
      <c r="C6" s="3">
        <v>43168.0</v>
      </c>
      <c r="D6" s="2">
        <v>120.0</v>
      </c>
      <c r="E6" s="2">
        <v>6.3</v>
      </c>
      <c r="F6" s="2" t="s">
        <v>8</v>
      </c>
      <c r="H6" s="6"/>
      <c r="I6" s="22" t="str">
        <f t="shared" si="1"/>
        <v>Crime drama</v>
      </c>
      <c r="J6" s="22" t="str">
        <f t="shared" si="2"/>
        <v>English/Japanese</v>
      </c>
      <c r="L6" s="12" t="str">
        <f>IFERROR(__xludf.DUMMYFUNCTION("""COMPUTED_VALUE"""),"Action-adventure")</f>
        <v>Action-adventure</v>
      </c>
    </row>
    <row r="7" ht="15.75" customHeight="1">
      <c r="A7" s="2" t="s">
        <v>405</v>
      </c>
      <c r="B7" s="2" t="s">
        <v>7</v>
      </c>
      <c r="C7" s="3">
        <v>43733.0</v>
      </c>
      <c r="D7" s="2">
        <v>37.0</v>
      </c>
      <c r="E7" s="2">
        <v>6.4</v>
      </c>
      <c r="F7" s="2" t="s">
        <v>63</v>
      </c>
      <c r="H7" s="6"/>
      <c r="I7" s="22" t="str">
        <f t="shared" si="1"/>
        <v>Documentary</v>
      </c>
      <c r="J7" s="22" t="str">
        <f t="shared" si="2"/>
        <v>English/Spanish</v>
      </c>
      <c r="L7" s="12" t="str">
        <f>IFERROR(__xludf.DUMMYFUNCTION("""COMPUTED_VALUE"""),"War drama")</f>
        <v>War drama</v>
      </c>
    </row>
    <row r="8" ht="15.75" customHeight="1">
      <c r="A8" s="2" t="s">
        <v>430</v>
      </c>
      <c r="B8" s="2" t="s">
        <v>7</v>
      </c>
      <c r="C8" s="3">
        <v>43371.0</v>
      </c>
      <c r="D8" s="2">
        <v>116.0</v>
      </c>
      <c r="E8" s="2">
        <v>6.4</v>
      </c>
      <c r="F8" s="2" t="s">
        <v>431</v>
      </c>
      <c r="H8" s="6"/>
      <c r="I8" s="22" t="str">
        <f t="shared" si="1"/>
        <v>Documentary</v>
      </c>
      <c r="J8" s="22" t="str">
        <f t="shared" si="2"/>
        <v>Spanish/Catalan</v>
      </c>
    </row>
    <row r="9" ht="15.75" customHeight="1">
      <c r="A9" s="2" t="s">
        <v>436</v>
      </c>
      <c r="B9" s="2" t="s">
        <v>7</v>
      </c>
      <c r="C9" s="3">
        <v>43766.0</v>
      </c>
      <c r="D9" s="2">
        <v>28.0</v>
      </c>
      <c r="E9" s="2">
        <v>6.5</v>
      </c>
      <c r="F9" s="2" t="s">
        <v>63</v>
      </c>
      <c r="H9" s="6"/>
      <c r="I9" s="22" t="str">
        <f t="shared" si="1"/>
        <v>Documentary</v>
      </c>
      <c r="J9" s="22" t="str">
        <f t="shared" si="2"/>
        <v>English/Spanish</v>
      </c>
    </row>
    <row r="10" ht="15.75" customHeight="1">
      <c r="A10" s="2" t="s">
        <v>454</v>
      </c>
      <c r="B10" s="2" t="s">
        <v>7</v>
      </c>
      <c r="C10" s="3">
        <v>43630.0</v>
      </c>
      <c r="D10" s="2">
        <v>40.0</v>
      </c>
      <c r="E10" s="2">
        <v>6.5</v>
      </c>
      <c r="F10" s="2" t="s">
        <v>455</v>
      </c>
      <c r="H10" s="6"/>
      <c r="I10" s="22" t="str">
        <f t="shared" si="1"/>
        <v>Documentary</v>
      </c>
      <c r="J10" s="22" t="str">
        <f t="shared" si="2"/>
        <v>English/Swedish</v>
      </c>
    </row>
    <row r="11" ht="15.75" customHeight="1">
      <c r="A11" s="2" t="s">
        <v>465</v>
      </c>
      <c r="B11" s="2" t="s">
        <v>33</v>
      </c>
      <c r="C11" s="3">
        <v>43931.0</v>
      </c>
      <c r="D11" s="2">
        <v>91.0</v>
      </c>
      <c r="E11" s="2">
        <v>6.5</v>
      </c>
      <c r="F11" s="2" t="s">
        <v>466</v>
      </c>
      <c r="H11" s="6"/>
      <c r="I11" s="22" t="str">
        <f t="shared" si="1"/>
        <v>Drama</v>
      </c>
      <c r="J11" s="22" t="str">
        <f t="shared" si="2"/>
        <v>English/Taiwanese/Mandarin</v>
      </c>
    </row>
    <row r="12" ht="15.75" customHeight="1">
      <c r="A12" s="2" t="s">
        <v>503</v>
      </c>
      <c r="B12" s="2" t="s">
        <v>7</v>
      </c>
      <c r="C12" s="3">
        <v>44089.0</v>
      </c>
      <c r="D12" s="2">
        <v>80.0</v>
      </c>
      <c r="E12" s="2">
        <v>6.7</v>
      </c>
      <c r="F12" s="2" t="s">
        <v>504</v>
      </c>
      <c r="H12" s="6"/>
      <c r="I12" s="22" t="str">
        <f t="shared" si="1"/>
        <v>Documentary</v>
      </c>
      <c r="J12" s="22" t="str">
        <f t="shared" si="2"/>
        <v>Thia/English</v>
      </c>
    </row>
    <row r="13" ht="15.75" customHeight="1">
      <c r="A13" s="2" t="s">
        <v>525</v>
      </c>
      <c r="B13" s="2" t="s">
        <v>7</v>
      </c>
      <c r="C13" s="3">
        <v>43588.0</v>
      </c>
      <c r="D13" s="2">
        <v>39.0</v>
      </c>
      <c r="E13" s="2">
        <v>6.8</v>
      </c>
      <c r="F13" s="2" t="s">
        <v>526</v>
      </c>
      <c r="H13" s="6"/>
      <c r="I13" s="22" t="str">
        <f t="shared" si="1"/>
        <v>Documentary</v>
      </c>
      <c r="J13" s="22" t="str">
        <f t="shared" si="2"/>
        <v>English/Mandarin</v>
      </c>
    </row>
    <row r="14" ht="15.75" customHeight="1">
      <c r="A14" s="2" t="s">
        <v>619</v>
      </c>
      <c r="B14" s="2" t="s">
        <v>33</v>
      </c>
      <c r="C14" s="3">
        <v>42993.0</v>
      </c>
      <c r="D14" s="2">
        <v>136.0</v>
      </c>
      <c r="E14" s="2">
        <v>7.2</v>
      </c>
      <c r="F14" s="2" t="s">
        <v>620</v>
      </c>
      <c r="H14" s="6"/>
      <c r="I14" s="22" t="str">
        <f t="shared" si="1"/>
        <v>Drama</v>
      </c>
      <c r="J14" s="22" t="str">
        <f t="shared" si="2"/>
        <v>Khmer/English/French</v>
      </c>
    </row>
    <row r="15" ht="15.75" customHeight="1">
      <c r="A15" s="2" t="s">
        <v>624</v>
      </c>
      <c r="B15" s="2" t="s">
        <v>7</v>
      </c>
      <c r="C15" s="3">
        <v>43167.0</v>
      </c>
      <c r="D15" s="2">
        <v>39.0</v>
      </c>
      <c r="E15" s="2">
        <v>7.2</v>
      </c>
      <c r="F15" s="2" t="s">
        <v>625</v>
      </c>
      <c r="H15" s="6"/>
      <c r="I15" s="22" t="str">
        <f t="shared" si="1"/>
        <v>Documentary</v>
      </c>
      <c r="J15" s="22" t="str">
        <f t="shared" si="2"/>
        <v>English/Hindi</v>
      </c>
    </row>
    <row r="16" ht="15.75" customHeight="1">
      <c r="A16" s="2" t="s">
        <v>650</v>
      </c>
      <c r="B16" s="2" t="s">
        <v>7</v>
      </c>
      <c r="C16" s="3">
        <v>44020.0</v>
      </c>
      <c r="D16" s="2">
        <v>96.0</v>
      </c>
      <c r="E16" s="2">
        <v>7.3</v>
      </c>
      <c r="F16" s="2" t="s">
        <v>651</v>
      </c>
      <c r="H16" s="6"/>
      <c r="I16" s="22" t="str">
        <f t="shared" si="1"/>
        <v>Documentary</v>
      </c>
      <c r="J16" s="22" t="str">
        <f t="shared" si="2"/>
        <v>Spanish/English</v>
      </c>
    </row>
    <row r="17" ht="15.75" customHeight="1">
      <c r="A17" s="2" t="s">
        <v>653</v>
      </c>
      <c r="B17" s="2" t="s">
        <v>654</v>
      </c>
      <c r="C17" s="3">
        <v>42914.0</v>
      </c>
      <c r="D17" s="2">
        <v>121.0</v>
      </c>
      <c r="E17" s="2">
        <v>7.3</v>
      </c>
      <c r="F17" s="2" t="s">
        <v>655</v>
      </c>
      <c r="H17" s="6"/>
      <c r="I17" s="22" t="str">
        <f t="shared" si="1"/>
        <v>Action-adventure</v>
      </c>
      <c r="J17" s="22" t="str">
        <f t="shared" si="2"/>
        <v>English/Korean</v>
      </c>
    </row>
    <row r="18" ht="15.75" customHeight="1">
      <c r="A18" s="2" t="s">
        <v>658</v>
      </c>
      <c r="B18" s="2" t="s">
        <v>7</v>
      </c>
      <c r="C18" s="3">
        <v>43476.0</v>
      </c>
      <c r="D18" s="2">
        <v>64.0</v>
      </c>
      <c r="E18" s="2">
        <v>7.3</v>
      </c>
      <c r="F18" s="2" t="s">
        <v>63</v>
      </c>
      <c r="H18" s="6"/>
      <c r="I18" s="22" t="str">
        <f t="shared" si="1"/>
        <v>Documentary</v>
      </c>
      <c r="J18" s="22" t="str">
        <f t="shared" si="2"/>
        <v>English/Spanish</v>
      </c>
    </row>
    <row r="19" ht="15.75" customHeight="1">
      <c r="A19" s="2" t="s">
        <v>660</v>
      </c>
      <c r="B19" s="2" t="s">
        <v>7</v>
      </c>
      <c r="C19" s="3">
        <v>44132.0</v>
      </c>
      <c r="D19" s="2">
        <v>114.0</v>
      </c>
      <c r="E19" s="2">
        <v>7.3</v>
      </c>
      <c r="F19" s="2" t="s">
        <v>661</v>
      </c>
      <c r="H19" s="6"/>
      <c r="I19" s="22" t="str">
        <f t="shared" si="1"/>
        <v>Documentary</v>
      </c>
      <c r="J19" s="22" t="str">
        <f t="shared" si="2"/>
        <v>English/Arabic</v>
      </c>
    </row>
    <row r="20" ht="15.75" customHeight="1">
      <c r="A20" s="2" t="s">
        <v>663</v>
      </c>
      <c r="B20" s="2" t="s">
        <v>7</v>
      </c>
      <c r="C20" s="3">
        <v>42657.0</v>
      </c>
      <c r="D20" s="2">
        <v>79.0</v>
      </c>
      <c r="E20" s="2">
        <v>7.3</v>
      </c>
      <c r="F20" s="2" t="s">
        <v>526</v>
      </c>
      <c r="H20" s="6"/>
      <c r="I20" s="22" t="str">
        <f t="shared" si="1"/>
        <v>Documentary</v>
      </c>
      <c r="J20" s="22" t="str">
        <f t="shared" si="2"/>
        <v>English/Mandarin</v>
      </c>
    </row>
    <row r="21" ht="15.75" customHeight="1">
      <c r="A21" s="2" t="s">
        <v>664</v>
      </c>
      <c r="B21" s="2" t="s">
        <v>7</v>
      </c>
      <c r="C21" s="3">
        <v>42489.0</v>
      </c>
      <c r="D21" s="2">
        <v>90.0</v>
      </c>
      <c r="E21" s="2">
        <v>7.3</v>
      </c>
      <c r="F21" s="2" t="s">
        <v>665</v>
      </c>
      <c r="H21" s="6"/>
      <c r="I21" s="22" t="str">
        <f t="shared" si="1"/>
        <v>Documentary</v>
      </c>
      <c r="J21" s="22" t="str">
        <f t="shared" si="2"/>
        <v>English/Russian</v>
      </c>
    </row>
    <row r="22" ht="15.75" customHeight="1">
      <c r="A22" s="2" t="s">
        <v>674</v>
      </c>
      <c r="B22" s="2" t="s">
        <v>7</v>
      </c>
      <c r="C22" s="3">
        <v>43508.0</v>
      </c>
      <c r="D22" s="2">
        <v>26.0</v>
      </c>
      <c r="E22" s="2">
        <v>7.4</v>
      </c>
      <c r="F22" s="2" t="s">
        <v>625</v>
      </c>
      <c r="H22" s="6"/>
      <c r="I22" s="22" t="str">
        <f t="shared" si="1"/>
        <v>Documentary</v>
      </c>
      <c r="J22" s="22" t="str">
        <f t="shared" si="2"/>
        <v>English/Hindi</v>
      </c>
    </row>
    <row r="23" ht="15.75" customHeight="1">
      <c r="A23" s="2" t="s">
        <v>706</v>
      </c>
      <c r="B23" s="2" t="s">
        <v>447</v>
      </c>
      <c r="C23" s="3">
        <v>42293.0</v>
      </c>
      <c r="D23" s="2">
        <v>136.0</v>
      </c>
      <c r="E23" s="2">
        <v>7.7</v>
      </c>
      <c r="F23" s="2" t="s">
        <v>707</v>
      </c>
      <c r="H23" s="6"/>
      <c r="I23" s="22" t="str">
        <f t="shared" si="1"/>
        <v>War drama</v>
      </c>
      <c r="J23" s="22" t="str">
        <f t="shared" si="2"/>
        <v>English/Akan</v>
      </c>
    </row>
    <row r="24" ht="15.75" customHeight="1">
      <c r="A24" s="2" t="s">
        <v>735</v>
      </c>
      <c r="B24" s="2" t="s">
        <v>7</v>
      </c>
      <c r="C24" s="3">
        <v>42286.0</v>
      </c>
      <c r="D24" s="2">
        <v>91.0</v>
      </c>
      <c r="E24" s="2">
        <v>8.4</v>
      </c>
      <c r="F24" s="2" t="s">
        <v>736</v>
      </c>
      <c r="H24" s="6"/>
      <c r="I24" s="22" t="str">
        <f t="shared" si="1"/>
        <v>Documentary</v>
      </c>
      <c r="J24" s="22" t="str">
        <f t="shared" si="2"/>
        <v>English/Ukranian/Russian</v>
      </c>
    </row>
    <row r="25" ht="15.75" customHeight="1">
      <c r="A25" s="2" t="s">
        <v>9</v>
      </c>
      <c r="B25" s="2" t="s">
        <v>10</v>
      </c>
      <c r="C25" s="3">
        <v>44064.0</v>
      </c>
      <c r="D25" s="2">
        <v>81.0</v>
      </c>
      <c r="E25" s="2">
        <v>2.6</v>
      </c>
      <c r="F25" s="2" t="s">
        <v>11</v>
      </c>
      <c r="H25" s="6"/>
    </row>
    <row r="26" ht="15.75" customHeight="1">
      <c r="A26" s="2" t="s">
        <v>12</v>
      </c>
      <c r="B26" s="2" t="s">
        <v>13</v>
      </c>
      <c r="C26" s="3">
        <v>43825.0</v>
      </c>
      <c r="D26" s="2">
        <v>79.0</v>
      </c>
      <c r="E26" s="2">
        <v>2.6</v>
      </c>
      <c r="F26" s="2" t="s">
        <v>14</v>
      </c>
      <c r="H26" s="6"/>
    </row>
    <row r="27" ht="15.75" customHeight="1">
      <c r="A27" s="2" t="s">
        <v>15</v>
      </c>
      <c r="B27" s="2" t="s">
        <v>16</v>
      </c>
      <c r="C27" s="3">
        <v>43119.0</v>
      </c>
      <c r="D27" s="2">
        <v>94.0</v>
      </c>
      <c r="E27" s="2">
        <v>3.2</v>
      </c>
      <c r="F27" s="2" t="s">
        <v>17</v>
      </c>
      <c r="H27" s="6"/>
    </row>
    <row r="28" ht="15.75" customHeight="1">
      <c r="A28" s="2" t="s">
        <v>18</v>
      </c>
      <c r="B28" s="2" t="s">
        <v>19</v>
      </c>
      <c r="C28" s="3">
        <v>44134.0</v>
      </c>
      <c r="D28" s="2">
        <v>90.0</v>
      </c>
      <c r="E28" s="2">
        <v>3.4</v>
      </c>
      <c r="F28" s="2" t="s">
        <v>20</v>
      </c>
      <c r="H28" s="6"/>
    </row>
    <row r="29" ht="15.75" customHeight="1">
      <c r="A29" s="2" t="s">
        <v>21</v>
      </c>
      <c r="B29" s="2" t="s">
        <v>22</v>
      </c>
      <c r="C29" s="3">
        <v>43770.0</v>
      </c>
      <c r="D29" s="2">
        <v>147.0</v>
      </c>
      <c r="E29" s="2">
        <v>3.5</v>
      </c>
      <c r="F29" s="2" t="s">
        <v>20</v>
      </c>
      <c r="H29" s="6"/>
    </row>
    <row r="30" ht="15.75" customHeight="1">
      <c r="A30" s="2" t="s">
        <v>23</v>
      </c>
      <c r="B30" s="2" t="s">
        <v>24</v>
      </c>
      <c r="C30" s="3">
        <v>44169.0</v>
      </c>
      <c r="D30" s="2">
        <v>112.0</v>
      </c>
      <c r="E30" s="2">
        <v>3.7</v>
      </c>
      <c r="F30" s="2" t="s">
        <v>25</v>
      </c>
      <c r="H30" s="6"/>
    </row>
    <row r="31" ht="15.75" customHeight="1">
      <c r="A31" s="2" t="s">
        <v>26</v>
      </c>
      <c r="B31" s="2" t="s">
        <v>27</v>
      </c>
      <c r="C31" s="3">
        <v>43987.0</v>
      </c>
      <c r="D31" s="2">
        <v>149.0</v>
      </c>
      <c r="E31" s="2">
        <v>3.7</v>
      </c>
      <c r="F31" s="2" t="s">
        <v>17</v>
      </c>
      <c r="H31" s="6"/>
    </row>
    <row r="32" ht="15.75" customHeight="1">
      <c r="A32" s="2" t="s">
        <v>28</v>
      </c>
      <c r="B32" s="2" t="s">
        <v>29</v>
      </c>
      <c r="C32" s="3">
        <v>43182.0</v>
      </c>
      <c r="D32" s="2">
        <v>73.0</v>
      </c>
      <c r="E32" s="2">
        <v>3.9</v>
      </c>
      <c r="F32" s="2" t="s">
        <v>17</v>
      </c>
      <c r="H32" s="6"/>
    </row>
    <row r="33" ht="15.75" customHeight="1">
      <c r="A33" s="2" t="s">
        <v>30</v>
      </c>
      <c r="B33" s="2" t="s">
        <v>24</v>
      </c>
      <c r="C33" s="3">
        <v>44334.0</v>
      </c>
      <c r="D33" s="2">
        <v>139.0</v>
      </c>
      <c r="E33" s="2">
        <v>4.1</v>
      </c>
      <c r="F33" s="2" t="s">
        <v>20</v>
      </c>
      <c r="H33" s="6"/>
    </row>
    <row r="34" ht="15.75" customHeight="1">
      <c r="A34" s="2" t="s">
        <v>31</v>
      </c>
      <c r="B34" s="2" t="s">
        <v>7</v>
      </c>
      <c r="C34" s="3">
        <v>44308.0</v>
      </c>
      <c r="D34" s="2">
        <v>58.0</v>
      </c>
      <c r="E34" s="2">
        <v>4.1</v>
      </c>
      <c r="F34" s="2" t="s">
        <v>17</v>
      </c>
      <c r="H34" s="6"/>
    </row>
    <row r="35" ht="15.75" customHeight="1">
      <c r="A35" s="2" t="s">
        <v>32</v>
      </c>
      <c r="B35" s="2" t="s">
        <v>33</v>
      </c>
      <c r="C35" s="3">
        <v>44162.0</v>
      </c>
      <c r="D35" s="2">
        <v>112.0</v>
      </c>
      <c r="E35" s="2">
        <v>4.1</v>
      </c>
      <c r="F35" s="2" t="s">
        <v>34</v>
      </c>
      <c r="H35" s="6"/>
    </row>
    <row r="36" ht="15.75" customHeight="1">
      <c r="A36" s="2" t="s">
        <v>35</v>
      </c>
      <c r="B36" s="2" t="s">
        <v>36</v>
      </c>
      <c r="C36" s="3">
        <v>44092.0</v>
      </c>
      <c r="D36" s="2">
        <v>97.0</v>
      </c>
      <c r="E36" s="2">
        <v>4.1</v>
      </c>
      <c r="F36" s="2" t="s">
        <v>37</v>
      </c>
      <c r="H36" s="6"/>
    </row>
    <row r="37" ht="15.75" customHeight="1">
      <c r="A37" s="2" t="s">
        <v>38</v>
      </c>
      <c r="B37" s="2" t="s">
        <v>39</v>
      </c>
      <c r="C37" s="3">
        <v>44105.0</v>
      </c>
      <c r="D37" s="2">
        <v>101.0</v>
      </c>
      <c r="E37" s="2">
        <v>4.2</v>
      </c>
      <c r="F37" s="2" t="s">
        <v>40</v>
      </c>
      <c r="H37" s="6"/>
    </row>
    <row r="38" ht="15.75" customHeight="1">
      <c r="A38" s="2" t="s">
        <v>41</v>
      </c>
      <c r="B38" s="2" t="s">
        <v>10</v>
      </c>
      <c r="C38" s="3">
        <v>42696.0</v>
      </c>
      <c r="D38" s="2">
        <v>90.0</v>
      </c>
      <c r="E38" s="2">
        <v>4.2</v>
      </c>
      <c r="F38" s="2" t="s">
        <v>17</v>
      </c>
      <c r="H38" s="6"/>
    </row>
    <row r="39" ht="15.75" customHeight="1">
      <c r="A39" s="2" t="s">
        <v>42</v>
      </c>
      <c r="B39" s="2" t="s">
        <v>7</v>
      </c>
      <c r="C39" s="3">
        <v>43818.0</v>
      </c>
      <c r="D39" s="2">
        <v>25.0</v>
      </c>
      <c r="E39" s="2">
        <v>4.3</v>
      </c>
      <c r="F39" s="2" t="s">
        <v>11</v>
      </c>
      <c r="H39" s="6"/>
    </row>
    <row r="40" ht="15.75" customHeight="1">
      <c r="A40" s="2" t="s">
        <v>43</v>
      </c>
      <c r="B40" s="2" t="s">
        <v>44</v>
      </c>
      <c r="C40" s="3">
        <v>43831.0</v>
      </c>
      <c r="D40" s="2">
        <v>144.0</v>
      </c>
      <c r="E40" s="2">
        <v>4.3</v>
      </c>
      <c r="F40" s="2" t="s">
        <v>20</v>
      </c>
      <c r="H40" s="6"/>
    </row>
    <row r="41" ht="15.75" customHeight="1">
      <c r="A41" s="2" t="s">
        <v>45</v>
      </c>
      <c r="B41" s="2" t="s">
        <v>46</v>
      </c>
      <c r="C41" s="3">
        <v>43882.0</v>
      </c>
      <c r="D41" s="2">
        <v>115.0</v>
      </c>
      <c r="E41" s="2">
        <v>4.3</v>
      </c>
      <c r="F41" s="2" t="s">
        <v>17</v>
      </c>
      <c r="H41" s="6"/>
    </row>
    <row r="42" ht="15.75" customHeight="1">
      <c r="A42" s="2" t="s">
        <v>47</v>
      </c>
      <c r="B42" s="2" t="s">
        <v>24</v>
      </c>
      <c r="C42" s="3">
        <v>44197.0</v>
      </c>
      <c r="D42" s="2">
        <v>102.0</v>
      </c>
      <c r="E42" s="2">
        <v>4.3</v>
      </c>
      <c r="F42" s="2" t="s">
        <v>34</v>
      </c>
      <c r="H42" s="6"/>
    </row>
    <row r="43" ht="15.75" customHeight="1">
      <c r="A43" s="2" t="s">
        <v>48</v>
      </c>
      <c r="B43" s="2" t="s">
        <v>16</v>
      </c>
      <c r="C43" s="3">
        <v>42972.0</v>
      </c>
      <c r="D43" s="2">
        <v>100.0</v>
      </c>
      <c r="E43" s="2">
        <v>4.4</v>
      </c>
      <c r="F43" s="2" t="s">
        <v>17</v>
      </c>
      <c r="H43" s="6"/>
    </row>
    <row r="44" ht="15.75" customHeight="1">
      <c r="A44" s="2" t="s">
        <v>49</v>
      </c>
      <c r="B44" s="2" t="s">
        <v>7</v>
      </c>
      <c r="C44" s="3">
        <v>43721.0</v>
      </c>
      <c r="D44" s="2">
        <v>64.0</v>
      </c>
      <c r="E44" s="2">
        <v>4.4</v>
      </c>
      <c r="F44" s="2" t="s">
        <v>17</v>
      </c>
      <c r="H44" s="6"/>
    </row>
    <row r="45" ht="15.75" customHeight="1">
      <c r="A45" s="2" t="s">
        <v>50</v>
      </c>
      <c r="B45" s="2" t="s">
        <v>10</v>
      </c>
      <c r="C45" s="3">
        <v>43664.0</v>
      </c>
      <c r="D45" s="2">
        <v>97.0</v>
      </c>
      <c r="E45" s="2">
        <v>4.4</v>
      </c>
      <c r="F45" s="2" t="s">
        <v>17</v>
      </c>
      <c r="H45" s="6"/>
    </row>
    <row r="46" ht="15.75" customHeight="1">
      <c r="A46" s="2" t="s">
        <v>51</v>
      </c>
      <c r="B46" s="2" t="s">
        <v>24</v>
      </c>
      <c r="C46" s="3">
        <v>43693.0</v>
      </c>
      <c r="D46" s="2">
        <v>99.0</v>
      </c>
      <c r="E46" s="2">
        <v>4.4</v>
      </c>
      <c r="F46" s="2" t="s">
        <v>17</v>
      </c>
      <c r="H46" s="6"/>
    </row>
    <row r="47" ht="15.75" customHeight="1">
      <c r="A47" s="2" t="s">
        <v>52</v>
      </c>
      <c r="B47" s="2" t="s">
        <v>10</v>
      </c>
      <c r="C47" s="3">
        <v>44253.0</v>
      </c>
      <c r="D47" s="2">
        <v>120.0</v>
      </c>
      <c r="E47" s="2">
        <v>4.4</v>
      </c>
      <c r="F47" s="2" t="s">
        <v>20</v>
      </c>
      <c r="H47" s="6"/>
    </row>
    <row r="48" ht="15.75" customHeight="1">
      <c r="A48" s="2" t="s">
        <v>53</v>
      </c>
      <c r="B48" s="2" t="s">
        <v>54</v>
      </c>
      <c r="C48" s="3">
        <v>44295.0</v>
      </c>
      <c r="D48" s="2">
        <v>105.0</v>
      </c>
      <c r="E48" s="2">
        <v>4.4</v>
      </c>
      <c r="F48" s="2" t="s">
        <v>17</v>
      </c>
      <c r="H48" s="6"/>
    </row>
    <row r="49" ht="15.75" customHeight="1">
      <c r="A49" s="2" t="s">
        <v>55</v>
      </c>
      <c r="B49" s="2" t="s">
        <v>10</v>
      </c>
      <c r="C49" s="3">
        <v>44028.0</v>
      </c>
      <c r="D49" s="2">
        <v>89.0</v>
      </c>
      <c r="E49" s="2">
        <v>4.5</v>
      </c>
      <c r="F49" s="2" t="s">
        <v>17</v>
      </c>
      <c r="H49" s="6"/>
    </row>
    <row r="50" ht="15.75" customHeight="1">
      <c r="A50" s="2" t="s">
        <v>56</v>
      </c>
      <c r="B50" s="2" t="s">
        <v>36</v>
      </c>
      <c r="C50" s="3">
        <v>44288.0</v>
      </c>
      <c r="D50" s="2">
        <v>97.0</v>
      </c>
      <c r="E50" s="2">
        <v>4.5</v>
      </c>
      <c r="F50" s="2" t="s">
        <v>57</v>
      </c>
      <c r="H50" s="6"/>
    </row>
    <row r="51" ht="15.75" customHeight="1">
      <c r="A51" s="2" t="s">
        <v>58</v>
      </c>
      <c r="B51" s="2" t="s">
        <v>24</v>
      </c>
      <c r="C51" s="3">
        <v>44043.0</v>
      </c>
      <c r="D51" s="2">
        <v>107.0</v>
      </c>
      <c r="E51" s="2">
        <v>4.5</v>
      </c>
      <c r="F51" s="2" t="s">
        <v>17</v>
      </c>
      <c r="H51" s="6"/>
    </row>
    <row r="52" ht="15.75" customHeight="1">
      <c r="A52" s="2" t="s">
        <v>59</v>
      </c>
      <c r="B52" s="2" t="s">
        <v>24</v>
      </c>
      <c r="C52" s="3">
        <v>44237.0</v>
      </c>
      <c r="D52" s="2">
        <v>99.0</v>
      </c>
      <c r="E52" s="2">
        <v>4.5</v>
      </c>
      <c r="F52" s="2" t="s">
        <v>60</v>
      </c>
      <c r="H52" s="6"/>
    </row>
    <row r="53" ht="15.75" customHeight="1">
      <c r="A53" s="2" t="s">
        <v>61</v>
      </c>
      <c r="B53" s="2" t="s">
        <v>24</v>
      </c>
      <c r="C53" s="3">
        <v>43441.0</v>
      </c>
      <c r="D53" s="2">
        <v>95.0</v>
      </c>
      <c r="E53" s="2">
        <v>4.6</v>
      </c>
      <c r="F53" s="2" t="s">
        <v>14</v>
      </c>
      <c r="H53" s="6"/>
    </row>
    <row r="54" ht="15.75" customHeight="1">
      <c r="A54" s="2" t="s">
        <v>64</v>
      </c>
      <c r="B54" s="2" t="s">
        <v>65</v>
      </c>
      <c r="C54" s="3">
        <v>42671.0</v>
      </c>
      <c r="D54" s="2">
        <v>89.0</v>
      </c>
      <c r="E54" s="2">
        <v>4.6</v>
      </c>
      <c r="F54" s="2" t="s">
        <v>17</v>
      </c>
      <c r="H54" s="6"/>
    </row>
    <row r="55" ht="15.75" customHeight="1">
      <c r="A55" s="2" t="s">
        <v>66</v>
      </c>
      <c r="B55" s="2" t="s">
        <v>67</v>
      </c>
      <c r="C55" s="3">
        <v>43518.0</v>
      </c>
      <c r="D55" s="2">
        <v>83.0</v>
      </c>
      <c r="E55" s="2">
        <v>4.6</v>
      </c>
      <c r="F55" s="2" t="s">
        <v>60</v>
      </c>
      <c r="H55" s="6"/>
    </row>
    <row r="56" ht="15.75" customHeight="1">
      <c r="A56" s="2" t="s">
        <v>68</v>
      </c>
      <c r="B56" s="2" t="s">
        <v>24</v>
      </c>
      <c r="C56" s="3">
        <v>43802.0</v>
      </c>
      <c r="D56" s="2">
        <v>46.0</v>
      </c>
      <c r="E56" s="2">
        <v>4.6</v>
      </c>
      <c r="F56" s="2" t="s">
        <v>69</v>
      </c>
      <c r="H56" s="6"/>
    </row>
    <row r="57" ht="15.75" customHeight="1">
      <c r="A57" s="2" t="s">
        <v>70</v>
      </c>
      <c r="B57" s="2" t="s">
        <v>65</v>
      </c>
      <c r="C57" s="3">
        <v>43763.0</v>
      </c>
      <c r="D57" s="2">
        <v>85.0</v>
      </c>
      <c r="E57" s="2">
        <v>4.6</v>
      </c>
      <c r="F57" s="2" t="s">
        <v>17</v>
      </c>
      <c r="H57" s="6"/>
    </row>
    <row r="58" ht="15.75" customHeight="1">
      <c r="A58" s="2" t="s">
        <v>71</v>
      </c>
      <c r="B58" s="2" t="s">
        <v>24</v>
      </c>
      <c r="C58" s="3">
        <v>44027.0</v>
      </c>
      <c r="D58" s="2">
        <v>88.0</v>
      </c>
      <c r="E58" s="2">
        <v>4.6</v>
      </c>
      <c r="F58" s="2" t="s">
        <v>14</v>
      </c>
      <c r="H58" s="6"/>
    </row>
    <row r="59" ht="15.75" customHeight="1">
      <c r="A59" s="2" t="s">
        <v>72</v>
      </c>
      <c r="B59" s="2" t="s">
        <v>7</v>
      </c>
      <c r="C59" s="3">
        <v>44026.0</v>
      </c>
      <c r="D59" s="2">
        <v>86.0</v>
      </c>
      <c r="E59" s="2">
        <v>4.6</v>
      </c>
      <c r="F59" s="2" t="s">
        <v>60</v>
      </c>
      <c r="H59" s="6"/>
    </row>
    <row r="60" ht="15.75" customHeight="1">
      <c r="A60" s="2" t="s">
        <v>73</v>
      </c>
      <c r="B60" s="2" t="s">
        <v>33</v>
      </c>
      <c r="C60" s="3">
        <v>44165.0</v>
      </c>
      <c r="D60" s="2">
        <v>105.0</v>
      </c>
      <c r="E60" s="2">
        <v>4.7</v>
      </c>
      <c r="F60" s="2" t="s">
        <v>74</v>
      </c>
      <c r="H60" s="6"/>
    </row>
    <row r="61" ht="15.75" customHeight="1">
      <c r="A61" s="2" t="s">
        <v>75</v>
      </c>
      <c r="B61" s="2" t="s">
        <v>13</v>
      </c>
      <c r="C61" s="3">
        <v>43483.0</v>
      </c>
      <c r="D61" s="2">
        <v>95.0</v>
      </c>
      <c r="E61" s="2">
        <v>4.7</v>
      </c>
      <c r="F61" s="2" t="s">
        <v>17</v>
      </c>
      <c r="H61" s="6"/>
    </row>
    <row r="62" ht="15.75" customHeight="1">
      <c r="A62" s="2" t="s">
        <v>76</v>
      </c>
      <c r="B62" s="2" t="s">
        <v>22</v>
      </c>
      <c r="C62" s="3">
        <v>44260.0</v>
      </c>
      <c r="D62" s="2">
        <v>80.0</v>
      </c>
      <c r="E62" s="2">
        <v>4.7</v>
      </c>
      <c r="F62" s="2" t="s">
        <v>60</v>
      </c>
      <c r="H62" s="6"/>
    </row>
    <row r="63" ht="15.75" customHeight="1">
      <c r="A63" s="2" t="s">
        <v>77</v>
      </c>
      <c r="B63" s="2" t="s">
        <v>78</v>
      </c>
      <c r="C63" s="3">
        <v>43923.0</v>
      </c>
      <c r="D63" s="2">
        <v>4.0</v>
      </c>
      <c r="E63" s="2">
        <v>4.7</v>
      </c>
      <c r="F63" s="2" t="s">
        <v>17</v>
      </c>
      <c r="H63" s="6"/>
    </row>
    <row r="64" ht="15.75" customHeight="1">
      <c r="A64" s="2" t="s">
        <v>79</v>
      </c>
      <c r="B64" s="2" t="s">
        <v>33</v>
      </c>
      <c r="C64" s="3">
        <v>44106.0</v>
      </c>
      <c r="D64" s="2">
        <v>93.0</v>
      </c>
      <c r="E64" s="2">
        <v>4.7</v>
      </c>
      <c r="F64" s="2" t="s">
        <v>14</v>
      </c>
      <c r="H64" s="6"/>
    </row>
    <row r="65" ht="15.75" customHeight="1">
      <c r="A65" s="2" t="s">
        <v>80</v>
      </c>
      <c r="B65" s="2" t="s">
        <v>81</v>
      </c>
      <c r="C65" s="3">
        <v>44190.0</v>
      </c>
      <c r="D65" s="2">
        <v>100.0</v>
      </c>
      <c r="E65" s="2">
        <v>4.7</v>
      </c>
      <c r="F65" s="2" t="s">
        <v>17</v>
      </c>
      <c r="H65" s="6"/>
    </row>
    <row r="66" ht="15.75" customHeight="1">
      <c r="A66" s="2" t="s">
        <v>82</v>
      </c>
      <c r="B66" s="2" t="s">
        <v>10</v>
      </c>
      <c r="C66" s="3">
        <v>44169.0</v>
      </c>
      <c r="D66" s="2">
        <v>106.0</v>
      </c>
      <c r="E66" s="2">
        <v>4.8</v>
      </c>
      <c r="F66" s="2" t="s">
        <v>83</v>
      </c>
      <c r="H66" s="6"/>
    </row>
    <row r="67" ht="15.75" customHeight="1">
      <c r="A67" s="2" t="s">
        <v>84</v>
      </c>
      <c r="B67" s="2" t="s">
        <v>85</v>
      </c>
      <c r="C67" s="3">
        <v>42741.0</v>
      </c>
      <c r="D67" s="2">
        <v>97.0</v>
      </c>
      <c r="E67" s="2">
        <v>4.8</v>
      </c>
      <c r="F67" s="2" t="s">
        <v>17</v>
      </c>
      <c r="H67" s="6"/>
    </row>
    <row r="68" ht="15.75" customHeight="1">
      <c r="A68" s="2" t="s">
        <v>86</v>
      </c>
      <c r="B68" s="2" t="s">
        <v>10</v>
      </c>
      <c r="C68" s="3">
        <v>43952.0</v>
      </c>
      <c r="D68" s="2">
        <v>106.0</v>
      </c>
      <c r="E68" s="2">
        <v>4.8</v>
      </c>
      <c r="F68" s="2" t="s">
        <v>20</v>
      </c>
      <c r="H68" s="6"/>
    </row>
    <row r="69" ht="15.75" customHeight="1">
      <c r="A69" s="2" t="s">
        <v>87</v>
      </c>
      <c r="B69" s="2" t="s">
        <v>65</v>
      </c>
      <c r="C69" s="3">
        <v>44132.0</v>
      </c>
      <c r="D69" s="2">
        <v>103.0</v>
      </c>
      <c r="E69" s="2">
        <v>4.8</v>
      </c>
      <c r="F69" s="2" t="s">
        <v>88</v>
      </c>
      <c r="H69" s="6"/>
    </row>
    <row r="70" ht="15.75" customHeight="1">
      <c r="A70" s="2" t="s">
        <v>89</v>
      </c>
      <c r="B70" s="2" t="s">
        <v>24</v>
      </c>
      <c r="C70" s="3">
        <v>42755.0</v>
      </c>
      <c r="D70" s="2">
        <v>80.0</v>
      </c>
      <c r="E70" s="2">
        <v>4.8</v>
      </c>
      <c r="F70" s="2" t="s">
        <v>17</v>
      </c>
      <c r="H70" s="6"/>
    </row>
    <row r="71" ht="15.75" customHeight="1">
      <c r="A71" s="2" t="s">
        <v>90</v>
      </c>
      <c r="B71" s="2" t="s">
        <v>24</v>
      </c>
      <c r="C71" s="3">
        <v>43931.0</v>
      </c>
      <c r="D71" s="2">
        <v>101.0</v>
      </c>
      <c r="E71" s="2">
        <v>4.8</v>
      </c>
      <c r="F71" s="2" t="s">
        <v>17</v>
      </c>
      <c r="H71" s="6"/>
    </row>
    <row r="72" ht="15.75" customHeight="1">
      <c r="A72" s="2" t="s">
        <v>91</v>
      </c>
      <c r="B72" s="2" t="s">
        <v>92</v>
      </c>
      <c r="C72" s="3">
        <v>42349.0</v>
      </c>
      <c r="D72" s="2">
        <v>119.0</v>
      </c>
      <c r="E72" s="2">
        <v>4.8</v>
      </c>
      <c r="F72" s="2" t="s">
        <v>17</v>
      </c>
      <c r="H72" s="6"/>
    </row>
    <row r="73" ht="15.75" customHeight="1">
      <c r="A73" s="2" t="s">
        <v>93</v>
      </c>
      <c r="B73" s="2" t="s">
        <v>22</v>
      </c>
      <c r="C73" s="3">
        <v>43938.0</v>
      </c>
      <c r="D73" s="2">
        <v>80.0</v>
      </c>
      <c r="E73" s="2">
        <v>4.9</v>
      </c>
      <c r="F73" s="2" t="s">
        <v>60</v>
      </c>
      <c r="H73" s="6"/>
    </row>
    <row r="74" ht="15.75" customHeight="1">
      <c r="A74" s="2" t="s">
        <v>94</v>
      </c>
      <c r="B74" s="2" t="s">
        <v>95</v>
      </c>
      <c r="C74" s="3">
        <v>44057.0</v>
      </c>
      <c r="D74" s="2">
        <v>89.0</v>
      </c>
      <c r="E74" s="2">
        <v>4.9</v>
      </c>
      <c r="F74" s="2" t="s">
        <v>17</v>
      </c>
      <c r="H74" s="6"/>
    </row>
    <row r="75" ht="15.75" customHeight="1">
      <c r="A75" s="2" t="s">
        <v>96</v>
      </c>
      <c r="B75" s="2" t="s">
        <v>97</v>
      </c>
      <c r="C75" s="3">
        <v>43797.0</v>
      </c>
      <c r="D75" s="2">
        <v>94.0</v>
      </c>
      <c r="E75" s="2">
        <v>4.9</v>
      </c>
      <c r="F75" s="2" t="s">
        <v>17</v>
      </c>
      <c r="H75" s="6"/>
    </row>
    <row r="76" ht="15.75" customHeight="1">
      <c r="A76" s="2" t="s">
        <v>98</v>
      </c>
      <c r="B76" s="2" t="s">
        <v>33</v>
      </c>
      <c r="C76" s="3">
        <v>44134.0</v>
      </c>
      <c r="D76" s="2">
        <v>93.0</v>
      </c>
      <c r="E76" s="2">
        <v>4.9</v>
      </c>
      <c r="F76" s="2" t="s">
        <v>11</v>
      </c>
      <c r="H76" s="6"/>
    </row>
    <row r="77" ht="15.75" customHeight="1">
      <c r="A77" s="2" t="s">
        <v>99</v>
      </c>
      <c r="B77" s="2" t="s">
        <v>24</v>
      </c>
      <c r="C77" s="3">
        <v>43853.0</v>
      </c>
      <c r="D77" s="2">
        <v>96.0</v>
      </c>
      <c r="E77" s="2">
        <v>5.0</v>
      </c>
      <c r="F77" s="2" t="s">
        <v>69</v>
      </c>
      <c r="H77" s="6"/>
    </row>
    <row r="78" ht="15.75" customHeight="1">
      <c r="A78" s="2" t="s">
        <v>100</v>
      </c>
      <c r="B78" s="2" t="s">
        <v>101</v>
      </c>
      <c r="C78" s="3">
        <v>43294.0</v>
      </c>
      <c r="D78" s="2">
        <v>113.0</v>
      </c>
      <c r="E78" s="2">
        <v>5.0</v>
      </c>
      <c r="F78" s="2" t="s">
        <v>17</v>
      </c>
      <c r="H78" s="6"/>
    </row>
    <row r="79" ht="15.75" customHeight="1">
      <c r="A79" s="2" t="s">
        <v>102</v>
      </c>
      <c r="B79" s="2" t="s">
        <v>33</v>
      </c>
      <c r="C79" s="3">
        <v>44119.0</v>
      </c>
      <c r="D79" s="2">
        <v>86.0</v>
      </c>
      <c r="E79" s="2">
        <v>5.0</v>
      </c>
      <c r="F79" s="2" t="s">
        <v>37</v>
      </c>
      <c r="H79" s="6"/>
    </row>
    <row r="80" ht="15.75" customHeight="1">
      <c r="A80" s="2" t="s">
        <v>103</v>
      </c>
      <c r="B80" s="2" t="s">
        <v>10</v>
      </c>
      <c r="C80" s="3">
        <v>42566.0</v>
      </c>
      <c r="D80" s="2">
        <v>100.0</v>
      </c>
      <c r="E80" s="2">
        <v>5.0</v>
      </c>
      <c r="F80" s="2" t="s">
        <v>17</v>
      </c>
      <c r="H80" s="6"/>
    </row>
    <row r="81" ht="15.75" customHeight="1">
      <c r="A81" s="2" t="s">
        <v>104</v>
      </c>
      <c r="B81" s="2" t="s">
        <v>36</v>
      </c>
      <c r="C81" s="3">
        <v>44238.0</v>
      </c>
      <c r="D81" s="2">
        <v>102.0</v>
      </c>
      <c r="E81" s="2">
        <v>5.0</v>
      </c>
      <c r="F81" s="2" t="s">
        <v>88</v>
      </c>
      <c r="H81" s="6"/>
    </row>
    <row r="82" ht="15.75" customHeight="1">
      <c r="A82" s="2" t="s">
        <v>105</v>
      </c>
      <c r="B82" s="2" t="s">
        <v>65</v>
      </c>
      <c r="C82" s="3">
        <v>44126.0</v>
      </c>
      <c r="D82" s="2">
        <v>86.0</v>
      </c>
      <c r="E82" s="2">
        <v>5.1</v>
      </c>
      <c r="F82" s="2" t="s">
        <v>106</v>
      </c>
      <c r="H82" s="6"/>
    </row>
    <row r="83" ht="15.75" customHeight="1">
      <c r="A83" s="2" t="s">
        <v>107</v>
      </c>
      <c r="B83" s="2" t="s">
        <v>10</v>
      </c>
      <c r="C83" s="3">
        <v>42748.0</v>
      </c>
      <c r="D83" s="2">
        <v>104.0</v>
      </c>
      <c r="E83" s="2">
        <v>5.1</v>
      </c>
      <c r="F83" s="2" t="s">
        <v>17</v>
      </c>
      <c r="H83" s="6"/>
    </row>
    <row r="84" ht="15.75" customHeight="1">
      <c r="A84" s="2" t="s">
        <v>108</v>
      </c>
      <c r="B84" s="2" t="s">
        <v>39</v>
      </c>
      <c r="C84" s="3">
        <v>43924.0</v>
      </c>
      <c r="D84" s="2">
        <v>88.0</v>
      </c>
      <c r="E84" s="2">
        <v>5.1</v>
      </c>
      <c r="F84" s="2" t="s">
        <v>17</v>
      </c>
      <c r="H84" s="6"/>
    </row>
    <row r="85" ht="15.75" customHeight="1">
      <c r="A85" s="2" t="s">
        <v>109</v>
      </c>
      <c r="B85" s="2" t="s">
        <v>110</v>
      </c>
      <c r="C85" s="3">
        <v>43210.0</v>
      </c>
      <c r="D85" s="2">
        <v>97.0</v>
      </c>
      <c r="E85" s="2">
        <v>5.1</v>
      </c>
      <c r="F85" s="2" t="s">
        <v>17</v>
      </c>
      <c r="H85" s="6"/>
    </row>
    <row r="86" ht="15.75" customHeight="1">
      <c r="A86" s="2" t="s">
        <v>111</v>
      </c>
      <c r="B86" s="2" t="s">
        <v>112</v>
      </c>
      <c r="C86" s="3">
        <v>44252.0</v>
      </c>
      <c r="D86" s="2">
        <v>105.0</v>
      </c>
      <c r="E86" s="2">
        <v>5.1</v>
      </c>
      <c r="F86" s="2" t="s">
        <v>37</v>
      </c>
      <c r="H86" s="6"/>
    </row>
    <row r="87" ht="15.75" customHeight="1">
      <c r="A87" s="2" t="s">
        <v>113</v>
      </c>
      <c r="B87" s="2" t="s">
        <v>114</v>
      </c>
      <c r="C87" s="3">
        <v>44035.0</v>
      </c>
      <c r="D87" s="2">
        <v>90.0</v>
      </c>
      <c r="E87" s="2">
        <v>5.1</v>
      </c>
      <c r="F87" s="2" t="s">
        <v>17</v>
      </c>
      <c r="H87" s="6"/>
    </row>
    <row r="88" ht="15.75" customHeight="1">
      <c r="A88" s="2" t="s">
        <v>115</v>
      </c>
      <c r="B88" s="2" t="s">
        <v>24</v>
      </c>
      <c r="C88" s="3">
        <v>42986.0</v>
      </c>
      <c r="D88" s="2">
        <v>99.0</v>
      </c>
      <c r="E88" s="2">
        <v>5.2</v>
      </c>
      <c r="F88" s="2" t="s">
        <v>17</v>
      </c>
      <c r="H88" s="6"/>
    </row>
    <row r="89" ht="15.75" customHeight="1">
      <c r="A89" s="2" t="s">
        <v>116</v>
      </c>
      <c r="B89" s="2" t="s">
        <v>117</v>
      </c>
      <c r="C89" s="3">
        <v>43698.0</v>
      </c>
      <c r="D89" s="2">
        <v>10.0</v>
      </c>
      <c r="E89" s="2">
        <v>5.2</v>
      </c>
      <c r="F89" s="2" t="s">
        <v>17</v>
      </c>
      <c r="H89" s="6"/>
    </row>
    <row r="90" ht="15.75" customHeight="1">
      <c r="A90" s="2" t="s">
        <v>118</v>
      </c>
      <c r="B90" s="2" t="s">
        <v>36</v>
      </c>
      <c r="C90" s="3">
        <v>44015.0</v>
      </c>
      <c r="D90" s="2">
        <v>106.0</v>
      </c>
      <c r="E90" s="2">
        <v>5.2</v>
      </c>
      <c r="F90" s="2" t="s">
        <v>17</v>
      </c>
      <c r="H90" s="6"/>
    </row>
    <row r="91" ht="15.75" customHeight="1">
      <c r="A91" s="2" t="s">
        <v>119</v>
      </c>
      <c r="B91" s="2" t="s">
        <v>120</v>
      </c>
      <c r="C91" s="3">
        <v>44157.0</v>
      </c>
      <c r="D91" s="2">
        <v>98.0</v>
      </c>
      <c r="E91" s="2">
        <v>5.2</v>
      </c>
      <c r="F91" s="2" t="s">
        <v>17</v>
      </c>
      <c r="H91" s="6"/>
    </row>
    <row r="92" ht="15.75" customHeight="1">
      <c r="A92" s="2" t="s">
        <v>121</v>
      </c>
      <c r="B92" s="2" t="s">
        <v>24</v>
      </c>
      <c r="C92" s="3">
        <v>43301.0</v>
      </c>
      <c r="D92" s="2">
        <v>94.0</v>
      </c>
      <c r="E92" s="2">
        <v>5.2</v>
      </c>
      <c r="F92" s="2" t="s">
        <v>17</v>
      </c>
      <c r="H92" s="6"/>
    </row>
    <row r="93" ht="15.75" customHeight="1">
      <c r="A93" s="2" t="s">
        <v>122</v>
      </c>
      <c r="B93" s="2" t="s">
        <v>33</v>
      </c>
      <c r="C93" s="3">
        <v>43518.0</v>
      </c>
      <c r="D93" s="2">
        <v>112.0</v>
      </c>
      <c r="E93" s="2">
        <v>5.2</v>
      </c>
      <c r="F93" s="2" t="s">
        <v>123</v>
      </c>
      <c r="H93" s="6"/>
    </row>
    <row r="94" ht="15.75" customHeight="1">
      <c r="A94" s="2" t="s">
        <v>124</v>
      </c>
      <c r="B94" s="2" t="s">
        <v>65</v>
      </c>
      <c r="C94" s="3">
        <v>44342.0</v>
      </c>
      <c r="D94" s="2">
        <v>117.0</v>
      </c>
      <c r="E94" s="2">
        <v>5.2</v>
      </c>
      <c r="F94" s="2" t="s">
        <v>125</v>
      </c>
      <c r="H94" s="6"/>
    </row>
    <row r="95" ht="15.75" customHeight="1">
      <c r="A95" s="2" t="s">
        <v>126</v>
      </c>
      <c r="B95" s="2" t="s">
        <v>24</v>
      </c>
      <c r="C95" s="3">
        <v>42780.0</v>
      </c>
      <c r="D95" s="2">
        <v>70.0</v>
      </c>
      <c r="E95" s="2">
        <v>5.2</v>
      </c>
      <c r="F95" s="2" t="s">
        <v>17</v>
      </c>
      <c r="H95" s="6"/>
    </row>
    <row r="96" ht="15.75" customHeight="1">
      <c r="A96" s="2" t="s">
        <v>127</v>
      </c>
      <c r="B96" s="2" t="s">
        <v>24</v>
      </c>
      <c r="C96" s="3">
        <v>42860.0</v>
      </c>
      <c r="D96" s="2">
        <v>81.0</v>
      </c>
      <c r="E96" s="2">
        <v>5.2</v>
      </c>
      <c r="F96" s="2" t="s">
        <v>17</v>
      </c>
      <c r="H96" s="6"/>
    </row>
    <row r="97" ht="15.75" customHeight="1">
      <c r="A97" s="2" t="s">
        <v>128</v>
      </c>
      <c r="B97" s="2" t="s">
        <v>24</v>
      </c>
      <c r="C97" s="3">
        <v>44111.0</v>
      </c>
      <c r="D97" s="2">
        <v>103.0</v>
      </c>
      <c r="E97" s="2">
        <v>5.2</v>
      </c>
      <c r="F97" s="2" t="s">
        <v>17</v>
      </c>
      <c r="H97" s="6"/>
    </row>
    <row r="98" ht="15.75" customHeight="1">
      <c r="A98" s="2" t="s">
        <v>129</v>
      </c>
      <c r="B98" s="2" t="s">
        <v>24</v>
      </c>
      <c r="C98" s="3">
        <v>43245.0</v>
      </c>
      <c r="D98" s="2">
        <v>94.0</v>
      </c>
      <c r="E98" s="2">
        <v>5.2</v>
      </c>
      <c r="F98" s="2" t="s">
        <v>17</v>
      </c>
      <c r="H98" s="6"/>
    </row>
    <row r="99" ht="15.75" customHeight="1">
      <c r="A99" s="2" t="s">
        <v>130</v>
      </c>
      <c r="B99" s="2" t="s">
        <v>131</v>
      </c>
      <c r="C99" s="3">
        <v>43609.0</v>
      </c>
      <c r="D99" s="2">
        <v>98.0</v>
      </c>
      <c r="E99" s="2">
        <v>5.2</v>
      </c>
      <c r="F99" s="2" t="s">
        <v>17</v>
      </c>
      <c r="H99" s="6"/>
    </row>
    <row r="100" ht="15.75" customHeight="1">
      <c r="A100" s="2" t="s">
        <v>132</v>
      </c>
      <c r="B100" s="2" t="s">
        <v>24</v>
      </c>
      <c r="C100" s="3">
        <v>42839.0</v>
      </c>
      <c r="D100" s="2">
        <v>131.0</v>
      </c>
      <c r="E100" s="2">
        <v>5.2</v>
      </c>
      <c r="F100" s="2" t="s">
        <v>17</v>
      </c>
      <c r="H100" s="6"/>
    </row>
    <row r="101" ht="15.75" customHeight="1">
      <c r="A101" s="2" t="s">
        <v>133</v>
      </c>
      <c r="B101" s="2" t="s">
        <v>134</v>
      </c>
      <c r="C101" s="3">
        <v>43602.0</v>
      </c>
      <c r="D101" s="2">
        <v>87.0</v>
      </c>
      <c r="E101" s="2">
        <v>5.2</v>
      </c>
      <c r="F101" s="2" t="s">
        <v>17</v>
      </c>
      <c r="H101" s="6"/>
    </row>
    <row r="102" ht="15.75" customHeight="1">
      <c r="A102" s="2" t="s">
        <v>135</v>
      </c>
      <c r="B102" s="2" t="s">
        <v>136</v>
      </c>
      <c r="C102" s="3">
        <v>43599.0</v>
      </c>
      <c r="D102" s="2">
        <v>60.0</v>
      </c>
      <c r="E102" s="2">
        <v>5.2</v>
      </c>
      <c r="F102" s="2" t="s">
        <v>17</v>
      </c>
      <c r="H102" s="6"/>
    </row>
    <row r="103" ht="15.75" customHeight="1">
      <c r="A103" s="2" t="s">
        <v>137</v>
      </c>
      <c r="B103" s="2" t="s">
        <v>7</v>
      </c>
      <c r="C103" s="3">
        <v>44232.0</v>
      </c>
      <c r="D103" s="2">
        <v>112.0</v>
      </c>
      <c r="E103" s="2">
        <v>5.2</v>
      </c>
      <c r="F103" s="2" t="s">
        <v>17</v>
      </c>
      <c r="H103" s="6"/>
    </row>
    <row r="104" ht="15.75" customHeight="1">
      <c r="A104" s="2" t="s">
        <v>138</v>
      </c>
      <c r="B104" s="2" t="s">
        <v>139</v>
      </c>
      <c r="C104" s="3">
        <v>43721.0</v>
      </c>
      <c r="D104" s="2">
        <v>102.0</v>
      </c>
      <c r="E104" s="2">
        <v>5.2</v>
      </c>
      <c r="F104" s="2" t="s">
        <v>17</v>
      </c>
      <c r="H104" s="6"/>
    </row>
    <row r="105" ht="15.75" customHeight="1">
      <c r="A105" s="2" t="s">
        <v>140</v>
      </c>
      <c r="B105" s="2" t="s">
        <v>33</v>
      </c>
      <c r="C105" s="3">
        <v>44162.0</v>
      </c>
      <c r="D105" s="2">
        <v>99.0</v>
      </c>
      <c r="E105" s="2">
        <v>5.2</v>
      </c>
      <c r="F105" s="2" t="s">
        <v>14</v>
      </c>
      <c r="H105" s="6"/>
    </row>
    <row r="106" ht="15.75" customHeight="1">
      <c r="A106" s="2" t="s">
        <v>141</v>
      </c>
      <c r="B106" s="2" t="s">
        <v>24</v>
      </c>
      <c r="C106" s="3">
        <v>43217.0</v>
      </c>
      <c r="D106" s="2">
        <v>116.0</v>
      </c>
      <c r="E106" s="2">
        <v>5.2</v>
      </c>
      <c r="F106" s="2" t="s">
        <v>17</v>
      </c>
      <c r="H106" s="6"/>
    </row>
    <row r="107" ht="15.75" customHeight="1">
      <c r="A107" s="2" t="s">
        <v>142</v>
      </c>
      <c r="B107" s="2" t="s">
        <v>36</v>
      </c>
      <c r="C107" s="3">
        <v>43434.0</v>
      </c>
      <c r="D107" s="2">
        <v>92.0</v>
      </c>
      <c r="E107" s="2">
        <v>5.3</v>
      </c>
      <c r="F107" s="2" t="s">
        <v>17</v>
      </c>
      <c r="H107" s="6"/>
    </row>
    <row r="108" ht="15.75" customHeight="1">
      <c r="A108" s="2" t="s">
        <v>143</v>
      </c>
      <c r="B108" s="2" t="s">
        <v>24</v>
      </c>
      <c r="C108" s="3">
        <v>43707.0</v>
      </c>
      <c r="D108" s="2">
        <v>83.0</v>
      </c>
      <c r="E108" s="2">
        <v>5.3</v>
      </c>
      <c r="F108" s="2" t="s">
        <v>60</v>
      </c>
      <c r="H108" s="6"/>
    </row>
    <row r="109" ht="15.75" customHeight="1">
      <c r="A109" s="2" t="s">
        <v>144</v>
      </c>
      <c r="B109" s="2" t="s">
        <v>10</v>
      </c>
      <c r="C109" s="3">
        <v>43951.0</v>
      </c>
      <c r="D109" s="2">
        <v>97.0</v>
      </c>
      <c r="E109" s="2">
        <v>5.3</v>
      </c>
      <c r="F109" s="2" t="s">
        <v>17</v>
      </c>
      <c r="H109" s="6"/>
    </row>
    <row r="110" ht="15.75" customHeight="1">
      <c r="A110" s="2" t="s">
        <v>145</v>
      </c>
      <c r="B110" s="2" t="s">
        <v>33</v>
      </c>
      <c r="C110" s="3">
        <v>44055.0</v>
      </c>
      <c r="D110" s="2">
        <v>112.0</v>
      </c>
      <c r="E110" s="2">
        <v>5.3</v>
      </c>
      <c r="F110" s="2" t="s">
        <v>20</v>
      </c>
      <c r="H110" s="6"/>
    </row>
    <row r="111" ht="15.75" customHeight="1">
      <c r="A111" s="2" t="s">
        <v>146</v>
      </c>
      <c r="B111" s="2" t="s">
        <v>10</v>
      </c>
      <c r="C111" s="3">
        <v>43979.0</v>
      </c>
      <c r="D111" s="2">
        <v>116.0</v>
      </c>
      <c r="E111" s="2">
        <v>5.3</v>
      </c>
      <c r="F111" s="2" t="s">
        <v>11</v>
      </c>
      <c r="H111" s="6"/>
    </row>
    <row r="112" ht="15.75" customHeight="1">
      <c r="A112" s="2" t="s">
        <v>147</v>
      </c>
      <c r="B112" s="2" t="s">
        <v>10</v>
      </c>
      <c r="C112" s="3">
        <v>43350.0</v>
      </c>
      <c r="D112" s="2">
        <v>102.0</v>
      </c>
      <c r="E112" s="2">
        <v>5.3</v>
      </c>
      <c r="F112" s="2" t="s">
        <v>60</v>
      </c>
      <c r="H112" s="6"/>
    </row>
    <row r="113" ht="15.75" customHeight="1">
      <c r="A113" s="2" t="s">
        <v>148</v>
      </c>
      <c r="B113" s="2" t="s">
        <v>65</v>
      </c>
      <c r="C113" s="3">
        <v>44315.0</v>
      </c>
      <c r="D113" s="2">
        <v>121.0</v>
      </c>
      <c r="E113" s="2">
        <v>5.3</v>
      </c>
      <c r="F113" s="2" t="s">
        <v>17</v>
      </c>
      <c r="H113" s="6"/>
    </row>
    <row r="114" ht="15.75" customHeight="1">
      <c r="A114" s="2" t="s">
        <v>149</v>
      </c>
      <c r="B114" s="2" t="s">
        <v>36</v>
      </c>
      <c r="C114" s="3">
        <v>43275.0</v>
      </c>
      <c r="D114" s="2">
        <v>95.0</v>
      </c>
      <c r="E114" s="2">
        <v>5.3</v>
      </c>
      <c r="F114" s="2" t="s">
        <v>60</v>
      </c>
      <c r="H114" s="6"/>
    </row>
    <row r="115" ht="15.75" customHeight="1">
      <c r="A115" s="2" t="s">
        <v>150</v>
      </c>
      <c r="B115" s="2" t="s">
        <v>33</v>
      </c>
      <c r="C115" s="3">
        <v>43567.0</v>
      </c>
      <c r="D115" s="2">
        <v>93.0</v>
      </c>
      <c r="E115" s="2">
        <v>5.3</v>
      </c>
      <c r="F115" s="2" t="s">
        <v>11</v>
      </c>
      <c r="H115" s="6"/>
    </row>
    <row r="116" ht="15.75" customHeight="1">
      <c r="A116" s="2" t="s">
        <v>151</v>
      </c>
      <c r="B116" s="2" t="s">
        <v>33</v>
      </c>
      <c r="C116" s="3">
        <v>42608.0</v>
      </c>
      <c r="D116" s="2">
        <v>92.0</v>
      </c>
      <c r="E116" s="2">
        <v>5.3</v>
      </c>
      <c r="F116" s="2" t="s">
        <v>17</v>
      </c>
      <c r="H116" s="6"/>
    </row>
    <row r="117" ht="15.75" customHeight="1">
      <c r="A117" s="2" t="s">
        <v>152</v>
      </c>
      <c r="B117" s="2" t="s">
        <v>153</v>
      </c>
      <c r="C117" s="3">
        <v>44119.0</v>
      </c>
      <c r="D117" s="2">
        <v>98.0</v>
      </c>
      <c r="E117" s="2">
        <v>5.4</v>
      </c>
      <c r="F117" s="2" t="s">
        <v>17</v>
      </c>
      <c r="H117" s="6"/>
    </row>
    <row r="118" ht="15.75" customHeight="1">
      <c r="A118" s="2" t="s">
        <v>154</v>
      </c>
      <c r="B118" s="2" t="s">
        <v>36</v>
      </c>
      <c r="C118" s="3">
        <v>43804.0</v>
      </c>
      <c r="D118" s="2">
        <v>85.0</v>
      </c>
      <c r="E118" s="2">
        <v>5.4</v>
      </c>
      <c r="F118" s="2" t="s">
        <v>17</v>
      </c>
      <c r="H118" s="6"/>
    </row>
    <row r="119" ht="15.75" customHeight="1">
      <c r="A119" s="2" t="s">
        <v>155</v>
      </c>
      <c r="B119" s="2" t="s">
        <v>24</v>
      </c>
      <c r="C119" s="3">
        <v>43588.0</v>
      </c>
      <c r="D119" s="2">
        <v>78.0</v>
      </c>
      <c r="E119" s="2">
        <v>5.4</v>
      </c>
      <c r="F119" s="2" t="s">
        <v>11</v>
      </c>
      <c r="H119" s="6"/>
    </row>
    <row r="120" ht="15.75" customHeight="1">
      <c r="A120" s="2" t="s">
        <v>156</v>
      </c>
      <c r="B120" s="2" t="s">
        <v>33</v>
      </c>
      <c r="C120" s="3">
        <v>44092.0</v>
      </c>
      <c r="D120" s="2">
        <v>120.0</v>
      </c>
      <c r="E120" s="2">
        <v>5.4</v>
      </c>
      <c r="F120" s="2" t="s">
        <v>20</v>
      </c>
      <c r="H120" s="6"/>
    </row>
    <row r="121" ht="15.75" customHeight="1">
      <c r="A121" s="2" t="s">
        <v>157</v>
      </c>
      <c r="B121" s="2" t="s">
        <v>158</v>
      </c>
      <c r="C121" s="3">
        <v>44076.0</v>
      </c>
      <c r="D121" s="2">
        <v>92.0</v>
      </c>
      <c r="E121" s="2">
        <v>5.4</v>
      </c>
      <c r="F121" s="2" t="s">
        <v>83</v>
      </c>
      <c r="H121" s="6"/>
    </row>
    <row r="122" ht="15.75" customHeight="1">
      <c r="A122" s="2" t="s">
        <v>159</v>
      </c>
      <c r="B122" s="2" t="s">
        <v>160</v>
      </c>
      <c r="C122" s="3">
        <v>43182.0</v>
      </c>
      <c r="D122" s="2">
        <v>101.0</v>
      </c>
      <c r="E122" s="2">
        <v>5.4</v>
      </c>
      <c r="F122" s="2" t="s">
        <v>17</v>
      </c>
      <c r="H122" s="6"/>
    </row>
    <row r="123" ht="15.75" customHeight="1">
      <c r="A123" s="2" t="s">
        <v>161</v>
      </c>
      <c r="B123" s="2" t="s">
        <v>10</v>
      </c>
      <c r="C123" s="3">
        <v>43896.0</v>
      </c>
      <c r="D123" s="2">
        <v>119.0</v>
      </c>
      <c r="E123" s="2">
        <v>5.4</v>
      </c>
      <c r="F123" s="2" t="s">
        <v>20</v>
      </c>
      <c r="H123" s="6"/>
    </row>
    <row r="124" ht="15.75" customHeight="1">
      <c r="A124" s="2" t="s">
        <v>162</v>
      </c>
      <c r="B124" s="2" t="s">
        <v>65</v>
      </c>
      <c r="C124" s="3">
        <v>43742.0</v>
      </c>
      <c r="D124" s="2">
        <v>101.0</v>
      </c>
      <c r="E124" s="2">
        <v>5.4</v>
      </c>
      <c r="F124" s="2" t="s">
        <v>17</v>
      </c>
      <c r="H124" s="6"/>
    </row>
    <row r="125" ht="15.75" customHeight="1">
      <c r="A125" s="2" t="s">
        <v>163</v>
      </c>
      <c r="B125" s="2" t="s">
        <v>33</v>
      </c>
      <c r="C125" s="3">
        <v>44288.0</v>
      </c>
      <c r="D125" s="2">
        <v>112.0</v>
      </c>
      <c r="E125" s="2">
        <v>5.4</v>
      </c>
      <c r="F125" s="2" t="s">
        <v>60</v>
      </c>
      <c r="H125" s="6"/>
    </row>
    <row r="126" ht="15.75" customHeight="1">
      <c r="A126" s="2" t="s">
        <v>164</v>
      </c>
      <c r="B126" s="2" t="s">
        <v>24</v>
      </c>
      <c r="C126" s="3">
        <v>42958.0</v>
      </c>
      <c r="D126" s="2">
        <v>96.0</v>
      </c>
      <c r="E126" s="2">
        <v>5.4</v>
      </c>
      <c r="F126" s="2" t="s">
        <v>17</v>
      </c>
      <c r="H126" s="6"/>
    </row>
    <row r="127" ht="15.75" customHeight="1">
      <c r="A127" s="2" t="s">
        <v>165</v>
      </c>
      <c r="B127" s="2" t="s">
        <v>166</v>
      </c>
      <c r="C127" s="3">
        <v>44211.0</v>
      </c>
      <c r="D127" s="2">
        <v>114.0</v>
      </c>
      <c r="E127" s="2">
        <v>5.4</v>
      </c>
      <c r="F127" s="2" t="s">
        <v>17</v>
      </c>
      <c r="H127" s="6"/>
    </row>
    <row r="128" ht="15.75" customHeight="1">
      <c r="A128" s="2" t="s">
        <v>167</v>
      </c>
      <c r="B128" s="2" t="s">
        <v>36</v>
      </c>
      <c r="C128" s="3">
        <v>44154.0</v>
      </c>
      <c r="D128" s="2">
        <v>97.0</v>
      </c>
      <c r="E128" s="2">
        <v>5.4</v>
      </c>
      <c r="F128" s="2" t="s">
        <v>17</v>
      </c>
      <c r="H128" s="6"/>
    </row>
    <row r="129" ht="15.75" customHeight="1">
      <c r="A129" s="2" t="s">
        <v>168</v>
      </c>
      <c r="B129" s="2" t="s">
        <v>169</v>
      </c>
      <c r="C129" s="3">
        <v>44013.0</v>
      </c>
      <c r="D129" s="2">
        <v>101.0</v>
      </c>
      <c r="E129" s="2">
        <v>5.4</v>
      </c>
      <c r="F129" s="2" t="s">
        <v>14</v>
      </c>
      <c r="H129" s="6"/>
    </row>
    <row r="130" ht="15.75" customHeight="1">
      <c r="A130" s="2" t="s">
        <v>170</v>
      </c>
      <c r="B130" s="2" t="s">
        <v>171</v>
      </c>
      <c r="C130" s="3">
        <v>42342.0</v>
      </c>
      <c r="D130" s="2">
        <v>56.0</v>
      </c>
      <c r="E130" s="2">
        <v>5.5</v>
      </c>
      <c r="F130" s="2" t="s">
        <v>17</v>
      </c>
      <c r="H130" s="6"/>
    </row>
    <row r="131" ht="15.75" customHeight="1">
      <c r="A131" s="2" t="s">
        <v>172</v>
      </c>
      <c r="B131" s="2" t="s">
        <v>173</v>
      </c>
      <c r="C131" s="3">
        <v>43399.0</v>
      </c>
      <c r="D131" s="2">
        <v>100.0</v>
      </c>
      <c r="E131" s="2">
        <v>5.5</v>
      </c>
      <c r="F131" s="2" t="s">
        <v>17</v>
      </c>
      <c r="H131" s="6"/>
    </row>
    <row r="132" ht="15.75" customHeight="1">
      <c r="A132" s="2" t="s">
        <v>174</v>
      </c>
      <c r="B132" s="2" t="s">
        <v>10</v>
      </c>
      <c r="C132" s="3">
        <v>43800.0</v>
      </c>
      <c r="D132" s="2">
        <v>94.0</v>
      </c>
      <c r="E132" s="2">
        <v>5.5</v>
      </c>
      <c r="F132" s="2" t="s">
        <v>74</v>
      </c>
      <c r="H132" s="6"/>
    </row>
    <row r="133" ht="15.75" customHeight="1">
      <c r="A133" s="2" t="s">
        <v>175</v>
      </c>
      <c r="B133" s="2" t="s">
        <v>24</v>
      </c>
      <c r="C133" s="3">
        <v>44314.0</v>
      </c>
      <c r="D133" s="2">
        <v>94.0</v>
      </c>
      <c r="E133" s="2">
        <v>5.5</v>
      </c>
      <c r="F133" s="2" t="s">
        <v>69</v>
      </c>
      <c r="H133" s="6"/>
    </row>
    <row r="134" ht="15.75" customHeight="1">
      <c r="A134" s="2" t="s">
        <v>176</v>
      </c>
      <c r="B134" s="2" t="s">
        <v>7</v>
      </c>
      <c r="C134" s="7">
        <v>43754.0</v>
      </c>
      <c r="D134" s="2">
        <v>21.0</v>
      </c>
      <c r="E134" s="2">
        <v>5.5</v>
      </c>
      <c r="F134" s="2" t="s">
        <v>17</v>
      </c>
      <c r="H134" s="6"/>
    </row>
    <row r="135" ht="15.75" customHeight="1">
      <c r="A135" s="2" t="s">
        <v>177</v>
      </c>
      <c r="B135" s="2" t="s">
        <v>24</v>
      </c>
      <c r="C135" s="3">
        <v>43784.0</v>
      </c>
      <c r="D135" s="2">
        <v>104.0</v>
      </c>
      <c r="E135" s="2">
        <v>5.5</v>
      </c>
      <c r="F135" s="2" t="s">
        <v>20</v>
      </c>
      <c r="H135" s="6"/>
    </row>
    <row r="136" ht="15.75" customHeight="1">
      <c r="A136" s="2" t="s">
        <v>178</v>
      </c>
      <c r="B136" s="2" t="s">
        <v>136</v>
      </c>
      <c r="C136" s="3">
        <v>43504.0</v>
      </c>
      <c r="D136" s="2">
        <v>63.0</v>
      </c>
      <c r="E136" s="2">
        <v>5.5</v>
      </c>
      <c r="F136" s="2" t="s">
        <v>17</v>
      </c>
      <c r="H136" s="6"/>
    </row>
    <row r="137" ht="15.75" customHeight="1">
      <c r="A137" s="2" t="s">
        <v>179</v>
      </c>
      <c r="B137" s="2" t="s">
        <v>36</v>
      </c>
      <c r="C137" s="3">
        <v>43931.0</v>
      </c>
      <c r="D137" s="2">
        <v>100.0</v>
      </c>
      <c r="E137" s="2">
        <v>5.5</v>
      </c>
      <c r="F137" s="2" t="s">
        <v>17</v>
      </c>
      <c r="H137" s="6"/>
    </row>
    <row r="138" ht="15.75" customHeight="1">
      <c r="A138" s="2" t="s">
        <v>180</v>
      </c>
      <c r="B138" s="2" t="s">
        <v>181</v>
      </c>
      <c r="C138" s="3">
        <v>43154.0</v>
      </c>
      <c r="D138" s="2">
        <v>126.0</v>
      </c>
      <c r="E138" s="2">
        <v>5.5</v>
      </c>
      <c r="F138" s="2" t="s">
        <v>17</v>
      </c>
      <c r="H138" s="6"/>
    </row>
    <row r="139" ht="15.75" customHeight="1">
      <c r="A139" s="2" t="s">
        <v>182</v>
      </c>
      <c r="B139" s="2" t="s">
        <v>183</v>
      </c>
      <c r="C139" s="3">
        <v>44106.0</v>
      </c>
      <c r="D139" s="2">
        <v>106.0</v>
      </c>
      <c r="E139" s="2">
        <v>5.5</v>
      </c>
      <c r="F139" s="2" t="s">
        <v>17</v>
      </c>
      <c r="H139" s="6"/>
    </row>
    <row r="140" ht="15.75" customHeight="1">
      <c r="A140" s="2" t="s">
        <v>184</v>
      </c>
      <c r="B140" s="2" t="s">
        <v>10</v>
      </c>
      <c r="C140" s="3">
        <v>44238.0</v>
      </c>
      <c r="D140" s="2">
        <v>86.0</v>
      </c>
      <c r="E140" s="2">
        <v>5.5</v>
      </c>
      <c r="F140" s="2" t="s">
        <v>185</v>
      </c>
      <c r="H140" s="6"/>
    </row>
    <row r="141" ht="15.75" customHeight="1">
      <c r="A141" s="2" t="s">
        <v>186</v>
      </c>
      <c r="B141" s="2" t="s">
        <v>187</v>
      </c>
      <c r="C141" s="3">
        <v>44301.0</v>
      </c>
      <c r="D141" s="2">
        <v>142.0</v>
      </c>
      <c r="E141" s="2">
        <v>5.5</v>
      </c>
      <c r="F141" s="2" t="s">
        <v>188</v>
      </c>
      <c r="H141" s="6"/>
    </row>
    <row r="142" ht="15.75" customHeight="1">
      <c r="A142" s="2" t="s">
        <v>189</v>
      </c>
      <c r="B142" s="2" t="s">
        <v>24</v>
      </c>
      <c r="C142" s="3">
        <v>43119.0</v>
      </c>
      <c r="D142" s="2">
        <v>108.0</v>
      </c>
      <c r="E142" s="2">
        <v>5.5</v>
      </c>
      <c r="F142" s="2" t="s">
        <v>17</v>
      </c>
      <c r="H142" s="6"/>
    </row>
    <row r="143" ht="15.75" customHeight="1">
      <c r="A143" s="2" t="s">
        <v>190</v>
      </c>
      <c r="B143" s="2" t="s">
        <v>134</v>
      </c>
      <c r="C143" s="3">
        <v>43135.0</v>
      </c>
      <c r="D143" s="2">
        <v>102.0</v>
      </c>
      <c r="E143" s="2">
        <v>5.5</v>
      </c>
      <c r="F143" s="2" t="s">
        <v>17</v>
      </c>
      <c r="H143" s="6"/>
    </row>
    <row r="144" ht="15.75" customHeight="1">
      <c r="A144" s="2" t="s">
        <v>191</v>
      </c>
      <c r="B144" s="2" t="s">
        <v>36</v>
      </c>
      <c r="C144" s="3">
        <v>43790.0</v>
      </c>
      <c r="D144" s="2">
        <v>92.0</v>
      </c>
      <c r="E144" s="2">
        <v>5.5</v>
      </c>
      <c r="F144" s="2" t="s">
        <v>17</v>
      </c>
      <c r="H144" s="6"/>
    </row>
    <row r="145" ht="15.75" customHeight="1">
      <c r="A145" s="2" t="s">
        <v>192</v>
      </c>
      <c r="B145" s="2" t="s">
        <v>193</v>
      </c>
      <c r="C145" s="3">
        <v>43287.0</v>
      </c>
      <c r="D145" s="2">
        <v>83.0</v>
      </c>
      <c r="E145" s="2">
        <v>5.5</v>
      </c>
      <c r="F145" s="2" t="s">
        <v>17</v>
      </c>
      <c r="H145" s="6"/>
    </row>
    <row r="146" ht="15.75" customHeight="1">
      <c r="A146" s="2" t="s">
        <v>194</v>
      </c>
      <c r="B146" s="2" t="s">
        <v>195</v>
      </c>
      <c r="C146" s="3">
        <v>43322.0</v>
      </c>
      <c r="D146" s="2">
        <v>94.0</v>
      </c>
      <c r="E146" s="2">
        <v>5.5</v>
      </c>
      <c r="F146" s="2" t="s">
        <v>17</v>
      </c>
      <c r="H146" s="6"/>
    </row>
    <row r="147" ht="15.75" customHeight="1">
      <c r="A147" s="2" t="s">
        <v>196</v>
      </c>
      <c r="B147" s="2" t="s">
        <v>24</v>
      </c>
      <c r="C147" s="3">
        <v>43560.0</v>
      </c>
      <c r="D147" s="2">
        <v>92.0</v>
      </c>
      <c r="E147" s="2">
        <v>5.5</v>
      </c>
      <c r="F147" s="2" t="s">
        <v>17</v>
      </c>
      <c r="H147" s="6"/>
    </row>
    <row r="148" ht="15.75" customHeight="1">
      <c r="A148" s="2" t="s">
        <v>197</v>
      </c>
      <c r="B148" s="2" t="s">
        <v>24</v>
      </c>
      <c r="C148" s="3">
        <v>43595.0</v>
      </c>
      <c r="D148" s="2">
        <v>103.0</v>
      </c>
      <c r="E148" s="2">
        <v>5.5</v>
      </c>
      <c r="F148" s="2" t="s">
        <v>17</v>
      </c>
      <c r="H148" s="6"/>
    </row>
    <row r="149" ht="15.75" customHeight="1">
      <c r="A149" s="2" t="s">
        <v>200</v>
      </c>
      <c r="B149" s="2" t="s">
        <v>24</v>
      </c>
      <c r="C149" s="3">
        <v>42558.0</v>
      </c>
      <c r="D149" s="2">
        <v>95.0</v>
      </c>
      <c r="E149" s="2">
        <v>5.6</v>
      </c>
      <c r="F149" s="2" t="s">
        <v>17</v>
      </c>
      <c r="H149" s="6"/>
    </row>
    <row r="150" ht="15.75" customHeight="1">
      <c r="A150" s="2" t="s">
        <v>201</v>
      </c>
      <c r="B150" s="2" t="s">
        <v>139</v>
      </c>
      <c r="C150" s="3">
        <v>44211.0</v>
      </c>
      <c r="D150" s="2">
        <v>103.0</v>
      </c>
      <c r="E150" s="2">
        <v>5.6</v>
      </c>
      <c r="F150" s="2" t="s">
        <v>69</v>
      </c>
      <c r="H150" s="6"/>
    </row>
    <row r="151" ht="15.75" customHeight="1">
      <c r="A151" s="2" t="s">
        <v>202</v>
      </c>
      <c r="B151" s="2" t="s">
        <v>36</v>
      </c>
      <c r="C151" s="3">
        <v>43706.0</v>
      </c>
      <c r="D151" s="2">
        <v>97.0</v>
      </c>
      <c r="E151" s="2">
        <v>5.6</v>
      </c>
      <c r="F151" s="2" t="s">
        <v>17</v>
      </c>
      <c r="H151" s="6"/>
    </row>
    <row r="152" ht="15.75" customHeight="1">
      <c r="A152" s="2" t="s">
        <v>203</v>
      </c>
      <c r="B152" s="2" t="s">
        <v>10</v>
      </c>
      <c r="C152" s="3">
        <v>43371.0</v>
      </c>
      <c r="D152" s="2">
        <v>125.0</v>
      </c>
      <c r="E152" s="2">
        <v>5.6</v>
      </c>
      <c r="F152" s="2" t="s">
        <v>17</v>
      </c>
      <c r="H152" s="6"/>
    </row>
    <row r="153" ht="15.75" customHeight="1">
      <c r="A153" s="2" t="s">
        <v>204</v>
      </c>
      <c r="B153" s="2" t="s">
        <v>36</v>
      </c>
      <c r="C153" s="3">
        <v>44077.0</v>
      </c>
      <c r="D153" s="2">
        <v>91.0</v>
      </c>
      <c r="E153" s="2">
        <v>5.6</v>
      </c>
      <c r="F153" s="2" t="s">
        <v>17</v>
      </c>
      <c r="H153" s="6"/>
    </row>
    <row r="154" ht="15.75" customHeight="1">
      <c r="A154" s="2" t="s">
        <v>205</v>
      </c>
      <c r="B154" s="2" t="s">
        <v>206</v>
      </c>
      <c r="C154" s="3">
        <v>44001.0</v>
      </c>
      <c r="D154" s="2">
        <v>90.0</v>
      </c>
      <c r="E154" s="2">
        <v>5.6</v>
      </c>
      <c r="F154" s="2" t="s">
        <v>25</v>
      </c>
      <c r="H154" s="6"/>
    </row>
    <row r="155" ht="15.75" customHeight="1">
      <c r="A155" s="2" t="s">
        <v>207</v>
      </c>
      <c r="B155" s="2" t="s">
        <v>136</v>
      </c>
      <c r="C155" s="3">
        <v>44131.0</v>
      </c>
      <c r="D155" s="2">
        <v>49.0</v>
      </c>
      <c r="E155" s="2">
        <v>5.6</v>
      </c>
      <c r="F155" s="2" t="s">
        <v>17</v>
      </c>
      <c r="H155" s="6"/>
    </row>
    <row r="156" ht="15.75" customHeight="1">
      <c r="A156" s="2" t="s">
        <v>208</v>
      </c>
      <c r="B156" s="2" t="s">
        <v>139</v>
      </c>
      <c r="C156" s="3">
        <v>43476.0</v>
      </c>
      <c r="D156" s="2">
        <v>98.0</v>
      </c>
      <c r="E156" s="2">
        <v>5.6</v>
      </c>
      <c r="F156" s="2" t="s">
        <v>17</v>
      </c>
      <c r="H156" s="6"/>
    </row>
    <row r="157" ht="15.75" customHeight="1">
      <c r="A157" s="2" t="s">
        <v>209</v>
      </c>
      <c r="B157" s="2" t="s">
        <v>112</v>
      </c>
      <c r="C157" s="3">
        <v>44232.0</v>
      </c>
      <c r="D157" s="2">
        <v>107.0</v>
      </c>
      <c r="E157" s="2">
        <v>5.6</v>
      </c>
      <c r="F157" s="2" t="s">
        <v>14</v>
      </c>
      <c r="H157" s="6"/>
    </row>
    <row r="158" ht="15.75" customHeight="1">
      <c r="A158" s="2" t="s">
        <v>210</v>
      </c>
      <c r="B158" s="2" t="s">
        <v>134</v>
      </c>
      <c r="C158" s="3">
        <v>44188.0</v>
      </c>
      <c r="D158" s="2">
        <v>118.0</v>
      </c>
      <c r="E158" s="2">
        <v>5.6</v>
      </c>
      <c r="F158" s="2" t="s">
        <v>17</v>
      </c>
      <c r="H158" s="6"/>
    </row>
    <row r="159" ht="15.75" customHeight="1">
      <c r="A159" s="2" t="s">
        <v>211</v>
      </c>
      <c r="B159" s="2" t="s">
        <v>10</v>
      </c>
      <c r="C159" s="3">
        <v>44090.0</v>
      </c>
      <c r="D159" s="2">
        <v>94.0</v>
      </c>
      <c r="E159" s="2">
        <v>5.6</v>
      </c>
      <c r="F159" s="2" t="s">
        <v>11</v>
      </c>
      <c r="H159" s="6"/>
    </row>
    <row r="160" ht="15.75" customHeight="1">
      <c r="A160" s="2" t="s">
        <v>212</v>
      </c>
      <c r="B160" s="2" t="s">
        <v>24</v>
      </c>
      <c r="C160" s="3">
        <v>44064.0</v>
      </c>
      <c r="D160" s="2">
        <v>103.0</v>
      </c>
      <c r="E160" s="2">
        <v>5.6</v>
      </c>
      <c r="F160" s="2" t="s">
        <v>17</v>
      </c>
      <c r="H160" s="6"/>
    </row>
    <row r="161" ht="15.75" customHeight="1">
      <c r="A161" s="2" t="s">
        <v>213</v>
      </c>
      <c r="B161" s="2" t="s">
        <v>214</v>
      </c>
      <c r="C161" s="3">
        <v>44106.0</v>
      </c>
      <c r="D161" s="2">
        <v>86.0</v>
      </c>
      <c r="E161" s="2">
        <v>5.6</v>
      </c>
      <c r="F161" s="2" t="s">
        <v>17</v>
      </c>
      <c r="H161" s="6"/>
    </row>
    <row r="162" ht="15.75" customHeight="1">
      <c r="A162" s="2" t="s">
        <v>215</v>
      </c>
      <c r="B162" s="2" t="s">
        <v>7</v>
      </c>
      <c r="C162" s="3">
        <v>44300.0</v>
      </c>
      <c r="D162" s="2">
        <v>83.0</v>
      </c>
      <c r="E162" s="2">
        <v>5.6</v>
      </c>
      <c r="F162" s="2" t="s">
        <v>17</v>
      </c>
      <c r="H162" s="6"/>
    </row>
    <row r="163" ht="15.75" customHeight="1">
      <c r="A163" s="2" t="s">
        <v>216</v>
      </c>
      <c r="B163" s="2" t="s">
        <v>217</v>
      </c>
      <c r="C163" s="3">
        <v>44281.0</v>
      </c>
      <c r="D163" s="2">
        <v>97.0</v>
      </c>
      <c r="E163" s="2">
        <v>5.7</v>
      </c>
      <c r="F163" s="2" t="s">
        <v>17</v>
      </c>
      <c r="H163" s="6"/>
    </row>
    <row r="164" ht="15.75" customHeight="1">
      <c r="A164" s="2" t="s">
        <v>218</v>
      </c>
      <c r="B164" s="2" t="s">
        <v>219</v>
      </c>
      <c r="C164" s="3">
        <v>44280.0</v>
      </c>
      <c r="D164" s="2">
        <v>99.0</v>
      </c>
      <c r="E164" s="2">
        <v>5.7</v>
      </c>
      <c r="F164" s="2" t="s">
        <v>14</v>
      </c>
      <c r="H164" s="6"/>
    </row>
    <row r="165" ht="15.75" customHeight="1">
      <c r="A165" s="2" t="s">
        <v>220</v>
      </c>
      <c r="B165" s="2" t="s">
        <v>112</v>
      </c>
      <c r="C165" s="3">
        <v>43084.0</v>
      </c>
      <c r="D165" s="2">
        <v>104.0</v>
      </c>
      <c r="E165" s="2">
        <v>5.7</v>
      </c>
      <c r="F165" s="2" t="s">
        <v>17</v>
      </c>
      <c r="H165" s="6"/>
    </row>
    <row r="166" ht="15.75" customHeight="1">
      <c r="A166" s="2" t="s">
        <v>221</v>
      </c>
      <c r="B166" s="2" t="s">
        <v>222</v>
      </c>
      <c r="C166" s="3">
        <v>44085.0</v>
      </c>
      <c r="D166" s="2">
        <v>102.0</v>
      </c>
      <c r="E166" s="2">
        <v>5.7</v>
      </c>
      <c r="F166" s="2" t="s">
        <v>11</v>
      </c>
      <c r="H166" s="6"/>
    </row>
    <row r="167" ht="15.75" customHeight="1">
      <c r="A167" s="2" t="s">
        <v>223</v>
      </c>
      <c r="B167" s="2" t="s">
        <v>224</v>
      </c>
      <c r="C167" s="3">
        <v>43077.0</v>
      </c>
      <c r="D167" s="2">
        <v>89.0</v>
      </c>
      <c r="E167" s="2">
        <v>5.7</v>
      </c>
      <c r="F167" s="2" t="s">
        <v>17</v>
      </c>
      <c r="H167" s="6"/>
    </row>
    <row r="168" ht="15.75" customHeight="1">
      <c r="A168" s="2" t="s">
        <v>225</v>
      </c>
      <c r="B168" s="2" t="s">
        <v>65</v>
      </c>
      <c r="C168" s="3">
        <v>43756.0</v>
      </c>
      <c r="D168" s="2">
        <v>98.0</v>
      </c>
      <c r="E168" s="2">
        <v>5.7</v>
      </c>
      <c r="F168" s="2" t="s">
        <v>17</v>
      </c>
      <c r="H168" s="6"/>
    </row>
    <row r="169" ht="15.75" customHeight="1">
      <c r="A169" s="2" t="s">
        <v>226</v>
      </c>
      <c r="B169" s="2" t="s">
        <v>36</v>
      </c>
      <c r="C169" s="3">
        <v>44113.0</v>
      </c>
      <c r="D169" s="2">
        <v>125.0</v>
      </c>
      <c r="E169" s="2">
        <v>5.7</v>
      </c>
      <c r="F169" s="2" t="s">
        <v>20</v>
      </c>
      <c r="H169" s="6"/>
    </row>
    <row r="170" ht="15.75" customHeight="1">
      <c r="A170" s="2" t="s">
        <v>227</v>
      </c>
      <c r="B170" s="2" t="s">
        <v>33</v>
      </c>
      <c r="C170" s="3">
        <v>43601.0</v>
      </c>
      <c r="D170" s="2">
        <v>89.0</v>
      </c>
      <c r="E170" s="2">
        <v>5.7</v>
      </c>
      <c r="F170" s="2" t="s">
        <v>17</v>
      </c>
      <c r="H170" s="6"/>
    </row>
    <row r="171" ht="15.75" customHeight="1">
      <c r="A171" s="2" t="s">
        <v>228</v>
      </c>
      <c r="B171" s="2" t="s">
        <v>24</v>
      </c>
      <c r="C171" s="3">
        <v>43469.0</v>
      </c>
      <c r="D171" s="2">
        <v>94.0</v>
      </c>
      <c r="E171" s="2">
        <v>5.7</v>
      </c>
      <c r="F171" s="2" t="s">
        <v>17</v>
      </c>
      <c r="H171" s="6"/>
    </row>
    <row r="172" ht="15.75" customHeight="1">
      <c r="A172" s="2" t="s">
        <v>229</v>
      </c>
      <c r="B172" s="2" t="s">
        <v>230</v>
      </c>
      <c r="C172" s="3">
        <v>42979.0</v>
      </c>
      <c r="D172" s="2">
        <v>94.0</v>
      </c>
      <c r="E172" s="2">
        <v>5.7</v>
      </c>
      <c r="F172" s="2" t="s">
        <v>17</v>
      </c>
      <c r="H172" s="6"/>
    </row>
    <row r="173" ht="15.75" customHeight="1">
      <c r="A173" s="2" t="s">
        <v>231</v>
      </c>
      <c r="B173" s="2" t="s">
        <v>7</v>
      </c>
      <c r="C173" s="3">
        <v>44000.0</v>
      </c>
      <c r="D173" s="2">
        <v>85.0</v>
      </c>
      <c r="E173" s="2">
        <v>5.7</v>
      </c>
      <c r="F173" s="2" t="s">
        <v>125</v>
      </c>
      <c r="H173" s="6"/>
    </row>
    <row r="174" ht="15.75" customHeight="1">
      <c r="A174" s="2" t="s">
        <v>232</v>
      </c>
      <c r="B174" s="2" t="s">
        <v>7</v>
      </c>
      <c r="C174" s="3">
        <v>43446.0</v>
      </c>
      <c r="D174" s="2">
        <v>34.0</v>
      </c>
      <c r="E174" s="2">
        <v>5.7</v>
      </c>
      <c r="F174" s="2" t="s">
        <v>17</v>
      </c>
      <c r="H174" s="6"/>
    </row>
    <row r="175" ht="15.75" customHeight="1">
      <c r="A175" s="2" t="s">
        <v>233</v>
      </c>
      <c r="B175" s="2" t="s">
        <v>22</v>
      </c>
      <c r="C175" s="3">
        <v>43658.0</v>
      </c>
      <c r="D175" s="2">
        <v>86.0</v>
      </c>
      <c r="E175" s="2">
        <v>5.7</v>
      </c>
      <c r="F175" s="2" t="s">
        <v>17</v>
      </c>
      <c r="H175" s="6"/>
    </row>
    <row r="176" ht="15.75" customHeight="1">
      <c r="A176" s="2" t="s">
        <v>234</v>
      </c>
      <c r="B176" s="2" t="s">
        <v>10</v>
      </c>
      <c r="C176" s="3">
        <v>44300.0</v>
      </c>
      <c r="D176" s="2">
        <v>91.0</v>
      </c>
      <c r="E176" s="2">
        <v>5.7</v>
      </c>
      <c r="F176" s="2" t="s">
        <v>88</v>
      </c>
      <c r="H176" s="6"/>
    </row>
    <row r="177" ht="15.75" customHeight="1">
      <c r="A177" s="2" t="s">
        <v>235</v>
      </c>
      <c r="B177" s="2" t="s">
        <v>39</v>
      </c>
      <c r="C177" s="3">
        <v>42517.0</v>
      </c>
      <c r="D177" s="2">
        <v>108.0</v>
      </c>
      <c r="E177" s="2">
        <v>5.7</v>
      </c>
      <c r="F177" s="2" t="s">
        <v>17</v>
      </c>
      <c r="H177" s="6"/>
    </row>
    <row r="178" ht="15.75" customHeight="1">
      <c r="A178" s="2" t="s">
        <v>236</v>
      </c>
      <c r="B178" s="2" t="s">
        <v>36</v>
      </c>
      <c r="C178" s="3">
        <v>43406.0</v>
      </c>
      <c r="D178" s="2">
        <v>95.0</v>
      </c>
      <c r="E178" s="2">
        <v>5.7</v>
      </c>
      <c r="F178" s="2" t="s">
        <v>17</v>
      </c>
      <c r="H178" s="6"/>
    </row>
    <row r="179" ht="15.75" customHeight="1">
      <c r="A179" s="2" t="s">
        <v>237</v>
      </c>
      <c r="B179" s="2" t="s">
        <v>238</v>
      </c>
      <c r="C179" s="3">
        <v>44330.0</v>
      </c>
      <c r="D179" s="2">
        <v>100.0</v>
      </c>
      <c r="E179" s="2">
        <v>5.7</v>
      </c>
      <c r="F179" s="2" t="s">
        <v>17</v>
      </c>
      <c r="H179" s="6"/>
    </row>
    <row r="180" ht="15.75" customHeight="1">
      <c r="A180" s="2" t="s">
        <v>239</v>
      </c>
      <c r="B180" s="2" t="s">
        <v>24</v>
      </c>
      <c r="C180" s="3">
        <v>43964.0</v>
      </c>
      <c r="D180" s="2">
        <v>90.0</v>
      </c>
      <c r="E180" s="2">
        <v>5.7</v>
      </c>
      <c r="F180" s="2" t="s">
        <v>17</v>
      </c>
      <c r="H180" s="6"/>
    </row>
    <row r="181" ht="15.75" customHeight="1">
      <c r="A181" s="2" t="s">
        <v>240</v>
      </c>
      <c r="B181" s="2" t="s">
        <v>10</v>
      </c>
      <c r="C181" s="3">
        <v>43497.0</v>
      </c>
      <c r="D181" s="2">
        <v>112.0</v>
      </c>
      <c r="E181" s="2">
        <v>5.7</v>
      </c>
      <c r="F181" s="2" t="s">
        <v>17</v>
      </c>
      <c r="H181" s="6"/>
    </row>
    <row r="182" ht="15.75" customHeight="1">
      <c r="A182" s="2" t="s">
        <v>241</v>
      </c>
      <c r="B182" s="2" t="s">
        <v>24</v>
      </c>
      <c r="C182" s="3">
        <v>44267.0</v>
      </c>
      <c r="D182" s="2">
        <v>86.0</v>
      </c>
      <c r="E182" s="2">
        <v>5.7</v>
      </c>
      <c r="F182" s="2" t="s">
        <v>17</v>
      </c>
      <c r="H182" s="6"/>
    </row>
    <row r="183" ht="15.75" customHeight="1">
      <c r="A183" s="8">
        <v>44788.0</v>
      </c>
      <c r="B183" s="2" t="s">
        <v>139</v>
      </c>
      <c r="C183" s="3">
        <v>43553.0</v>
      </c>
      <c r="D183" s="2">
        <v>124.0</v>
      </c>
      <c r="E183" s="2">
        <v>5.8</v>
      </c>
      <c r="F183" s="2" t="s">
        <v>123</v>
      </c>
      <c r="H183" s="6"/>
    </row>
    <row r="184" ht="15.75" customHeight="1">
      <c r="A184" s="2" t="s">
        <v>242</v>
      </c>
      <c r="B184" s="2" t="s">
        <v>36</v>
      </c>
      <c r="C184" s="3">
        <v>44179.0</v>
      </c>
      <c r="D184" s="2">
        <v>107.0</v>
      </c>
      <c r="E184" s="2">
        <v>5.8</v>
      </c>
      <c r="F184" s="2" t="s">
        <v>17</v>
      </c>
      <c r="H184" s="6"/>
    </row>
    <row r="185" ht="15.75" customHeight="1">
      <c r="A185" s="2" t="s">
        <v>243</v>
      </c>
      <c r="B185" s="2" t="s">
        <v>36</v>
      </c>
      <c r="C185" s="3">
        <v>43056.0</v>
      </c>
      <c r="D185" s="2">
        <v>92.0</v>
      </c>
      <c r="E185" s="2">
        <v>5.8</v>
      </c>
      <c r="F185" s="2" t="s">
        <v>17</v>
      </c>
      <c r="H185" s="6"/>
    </row>
    <row r="186" ht="15.75" customHeight="1">
      <c r="A186" s="2" t="s">
        <v>244</v>
      </c>
      <c r="B186" s="2" t="s">
        <v>33</v>
      </c>
      <c r="C186" s="3">
        <v>43952.0</v>
      </c>
      <c r="D186" s="2">
        <v>121.0</v>
      </c>
      <c r="E186" s="2">
        <v>5.8</v>
      </c>
      <c r="F186" s="2" t="s">
        <v>17</v>
      </c>
      <c r="H186" s="6"/>
    </row>
    <row r="187" ht="15.75" customHeight="1">
      <c r="A187" s="2" t="s">
        <v>245</v>
      </c>
      <c r="B187" s="2" t="s">
        <v>33</v>
      </c>
      <c r="C187" s="3">
        <v>43770.0</v>
      </c>
      <c r="D187" s="2">
        <v>90.0</v>
      </c>
      <c r="E187" s="2">
        <v>5.8</v>
      </c>
      <c r="F187" s="2" t="s">
        <v>17</v>
      </c>
      <c r="H187" s="6"/>
    </row>
    <row r="188" ht="15.75" customHeight="1">
      <c r="A188" s="2" t="s">
        <v>246</v>
      </c>
      <c r="B188" s="2" t="s">
        <v>247</v>
      </c>
      <c r="C188" s="3">
        <v>42720.0</v>
      </c>
      <c r="D188" s="2">
        <v>104.0</v>
      </c>
      <c r="E188" s="2">
        <v>5.8</v>
      </c>
      <c r="F188" s="2" t="s">
        <v>17</v>
      </c>
      <c r="H188" s="6"/>
    </row>
    <row r="189" ht="15.75" customHeight="1">
      <c r="A189" s="2" t="s">
        <v>248</v>
      </c>
      <c r="B189" s="2" t="s">
        <v>24</v>
      </c>
      <c r="C189" s="3">
        <v>43217.0</v>
      </c>
      <c r="D189" s="2">
        <v>92.0</v>
      </c>
      <c r="E189" s="2">
        <v>5.8</v>
      </c>
      <c r="F189" s="2" t="s">
        <v>17</v>
      </c>
      <c r="H189" s="6"/>
    </row>
    <row r="190" ht="15.75" customHeight="1">
      <c r="A190" s="2" t="s">
        <v>249</v>
      </c>
      <c r="B190" s="2" t="s">
        <v>33</v>
      </c>
      <c r="C190" s="3">
        <v>43987.0</v>
      </c>
      <c r="D190" s="2">
        <v>114.0</v>
      </c>
      <c r="E190" s="2">
        <v>5.8</v>
      </c>
      <c r="F190" s="2" t="s">
        <v>20</v>
      </c>
      <c r="H190" s="6"/>
    </row>
    <row r="191" ht="15.75" customHeight="1">
      <c r="A191" s="2" t="s">
        <v>250</v>
      </c>
      <c r="B191" s="2" t="s">
        <v>33</v>
      </c>
      <c r="C191" s="3">
        <v>44064.0</v>
      </c>
      <c r="D191" s="2">
        <v>98.0</v>
      </c>
      <c r="E191" s="2">
        <v>5.8</v>
      </c>
      <c r="F191" s="2" t="s">
        <v>20</v>
      </c>
      <c r="H191" s="6"/>
    </row>
    <row r="192" ht="15.75" customHeight="1">
      <c r="A192" s="2" t="s">
        <v>251</v>
      </c>
      <c r="B192" s="2" t="s">
        <v>252</v>
      </c>
      <c r="C192" s="3">
        <v>43308.0</v>
      </c>
      <c r="D192" s="2">
        <v>95.0</v>
      </c>
      <c r="E192" s="2">
        <v>5.8</v>
      </c>
      <c r="F192" s="2" t="s">
        <v>17</v>
      </c>
      <c r="H192" s="6"/>
    </row>
    <row r="193" ht="15.75" customHeight="1">
      <c r="A193" s="2" t="s">
        <v>253</v>
      </c>
      <c r="B193" s="2" t="s">
        <v>36</v>
      </c>
      <c r="C193" s="3">
        <v>43189.0</v>
      </c>
      <c r="D193" s="2">
        <v>78.0</v>
      </c>
      <c r="E193" s="2">
        <v>5.8</v>
      </c>
      <c r="F193" s="2" t="s">
        <v>17</v>
      </c>
      <c r="H193" s="6"/>
    </row>
    <row r="194" ht="15.75" customHeight="1">
      <c r="A194" s="2" t="s">
        <v>254</v>
      </c>
      <c r="B194" s="2" t="s">
        <v>10</v>
      </c>
      <c r="C194" s="3">
        <v>44330.0</v>
      </c>
      <c r="D194" s="2">
        <v>107.0</v>
      </c>
      <c r="E194" s="2">
        <v>5.8</v>
      </c>
      <c r="F194" s="2" t="s">
        <v>17</v>
      </c>
      <c r="H194" s="6"/>
    </row>
    <row r="195" ht="15.75" customHeight="1">
      <c r="A195" s="2" t="s">
        <v>255</v>
      </c>
      <c r="B195" s="2" t="s">
        <v>36</v>
      </c>
      <c r="C195" s="3">
        <v>43777.0</v>
      </c>
      <c r="D195" s="2">
        <v>92.0</v>
      </c>
      <c r="E195" s="2">
        <v>5.8</v>
      </c>
      <c r="F195" s="2" t="s">
        <v>17</v>
      </c>
      <c r="H195" s="6"/>
    </row>
    <row r="196" ht="15.75" customHeight="1">
      <c r="A196" s="2" t="s">
        <v>256</v>
      </c>
      <c r="B196" s="2" t="s">
        <v>257</v>
      </c>
      <c r="C196" s="3">
        <v>42656.0</v>
      </c>
      <c r="D196" s="2">
        <v>95.0</v>
      </c>
      <c r="E196" s="2">
        <v>5.8</v>
      </c>
      <c r="F196" s="2" t="s">
        <v>17</v>
      </c>
      <c r="H196" s="6"/>
    </row>
    <row r="197" ht="15.75" customHeight="1">
      <c r="A197" s="2" t="s">
        <v>258</v>
      </c>
      <c r="B197" s="2" t="s">
        <v>36</v>
      </c>
      <c r="C197" s="3">
        <v>44140.0</v>
      </c>
      <c r="D197" s="2">
        <v>96.0</v>
      </c>
      <c r="E197" s="2">
        <v>5.8</v>
      </c>
      <c r="F197" s="2" t="s">
        <v>17</v>
      </c>
      <c r="H197" s="6"/>
    </row>
    <row r="198" ht="15.75" customHeight="1">
      <c r="A198" s="2" t="s">
        <v>259</v>
      </c>
      <c r="B198" s="2" t="s">
        <v>139</v>
      </c>
      <c r="C198" s="3">
        <v>43434.0</v>
      </c>
      <c r="D198" s="2">
        <v>118.0</v>
      </c>
      <c r="E198" s="2">
        <v>5.8</v>
      </c>
      <c r="F198" s="2" t="s">
        <v>20</v>
      </c>
      <c r="H198" s="6"/>
    </row>
    <row r="199" ht="15.75" customHeight="1">
      <c r="A199" s="2" t="s">
        <v>260</v>
      </c>
      <c r="B199" s="2" t="s">
        <v>36</v>
      </c>
      <c r="C199" s="3">
        <v>43951.0</v>
      </c>
      <c r="D199" s="2">
        <v>105.0</v>
      </c>
      <c r="E199" s="2">
        <v>5.8</v>
      </c>
      <c r="F199" s="2" t="s">
        <v>69</v>
      </c>
      <c r="H199" s="6"/>
    </row>
    <row r="200" ht="15.75" customHeight="1">
      <c r="A200" s="2" t="s">
        <v>261</v>
      </c>
      <c r="B200" s="2" t="s">
        <v>262</v>
      </c>
      <c r="C200" s="3">
        <v>43938.0</v>
      </c>
      <c r="D200" s="2">
        <v>94.0</v>
      </c>
      <c r="E200" s="2">
        <v>5.8</v>
      </c>
      <c r="F200" s="2" t="s">
        <v>83</v>
      </c>
      <c r="H200" s="6"/>
    </row>
    <row r="201" ht="15.75" customHeight="1">
      <c r="A201" s="2" t="s">
        <v>263</v>
      </c>
      <c r="B201" s="2" t="s">
        <v>264</v>
      </c>
      <c r="C201" s="3">
        <v>42853.0</v>
      </c>
      <c r="D201" s="2">
        <v>52.0</v>
      </c>
      <c r="E201" s="2">
        <v>5.8</v>
      </c>
      <c r="F201" s="2" t="s">
        <v>17</v>
      </c>
      <c r="H201" s="6"/>
    </row>
    <row r="202" ht="15.75" customHeight="1">
      <c r="A202" s="2" t="s">
        <v>265</v>
      </c>
      <c r="B202" s="2" t="s">
        <v>266</v>
      </c>
      <c r="C202" s="3">
        <v>43350.0</v>
      </c>
      <c r="D202" s="2">
        <v>105.0</v>
      </c>
      <c r="E202" s="2">
        <v>5.8</v>
      </c>
      <c r="F202" s="2" t="s">
        <v>17</v>
      </c>
      <c r="H202" s="6"/>
    </row>
    <row r="203" ht="15.75" customHeight="1">
      <c r="A203" s="2" t="s">
        <v>267</v>
      </c>
      <c r="B203" s="2" t="s">
        <v>224</v>
      </c>
      <c r="C203" s="3">
        <v>42853.0</v>
      </c>
      <c r="D203" s="2">
        <v>95.0</v>
      </c>
      <c r="E203" s="2">
        <v>5.8</v>
      </c>
      <c r="F203" s="2" t="s">
        <v>17</v>
      </c>
      <c r="H203" s="6"/>
    </row>
    <row r="204" ht="15.75" customHeight="1">
      <c r="A204" s="2" t="s">
        <v>268</v>
      </c>
      <c r="B204" s="2" t="s">
        <v>262</v>
      </c>
      <c r="C204" s="3">
        <v>42489.0</v>
      </c>
      <c r="D204" s="2">
        <v>100.0</v>
      </c>
      <c r="E204" s="2">
        <v>5.8</v>
      </c>
      <c r="F204" s="2" t="s">
        <v>17</v>
      </c>
      <c r="H204" s="6"/>
    </row>
    <row r="205" ht="15.75" customHeight="1">
      <c r="A205" s="2" t="s">
        <v>269</v>
      </c>
      <c r="B205" s="2" t="s">
        <v>252</v>
      </c>
      <c r="C205" s="3">
        <v>43280.0</v>
      </c>
      <c r="D205" s="2">
        <v>97.0</v>
      </c>
      <c r="E205" s="2">
        <v>5.8</v>
      </c>
      <c r="F205" s="2" t="s">
        <v>17</v>
      </c>
      <c r="H205" s="6"/>
    </row>
    <row r="206" ht="15.75" customHeight="1">
      <c r="A206" s="2" t="s">
        <v>270</v>
      </c>
      <c r="B206" s="2" t="s">
        <v>24</v>
      </c>
      <c r="C206" s="3">
        <v>43336.0</v>
      </c>
      <c r="D206" s="2">
        <v>89.0</v>
      </c>
      <c r="E206" s="2">
        <v>5.8</v>
      </c>
      <c r="F206" s="2" t="s">
        <v>17</v>
      </c>
      <c r="H206" s="6"/>
    </row>
    <row r="207" ht="15.75" customHeight="1">
      <c r="A207" s="2" t="s">
        <v>271</v>
      </c>
      <c r="B207" s="2" t="s">
        <v>272</v>
      </c>
      <c r="C207" s="3">
        <v>44084.0</v>
      </c>
      <c r="D207" s="2">
        <v>102.0</v>
      </c>
      <c r="E207" s="2">
        <v>5.8</v>
      </c>
      <c r="F207" s="2" t="s">
        <v>17</v>
      </c>
      <c r="H207" s="6"/>
    </row>
    <row r="208" ht="15.75" customHeight="1">
      <c r="A208" s="2" t="s">
        <v>273</v>
      </c>
      <c r="B208" s="2" t="s">
        <v>274</v>
      </c>
      <c r="C208" s="3">
        <v>44172.0</v>
      </c>
      <c r="D208" s="2">
        <v>96.0</v>
      </c>
      <c r="E208" s="2">
        <v>5.8</v>
      </c>
      <c r="F208" s="2" t="s">
        <v>57</v>
      </c>
      <c r="H208" s="6"/>
    </row>
    <row r="209" ht="15.75" customHeight="1">
      <c r="A209" s="2" t="s">
        <v>275</v>
      </c>
      <c r="B209" s="2" t="s">
        <v>36</v>
      </c>
      <c r="C209" s="3">
        <v>44036.0</v>
      </c>
      <c r="D209" s="2">
        <v>131.0</v>
      </c>
      <c r="E209" s="2">
        <v>5.8</v>
      </c>
      <c r="F209" s="2" t="s">
        <v>17</v>
      </c>
      <c r="H209" s="6"/>
    </row>
    <row r="210" ht="15.75" customHeight="1">
      <c r="A210" s="2" t="s">
        <v>276</v>
      </c>
      <c r="B210" s="2" t="s">
        <v>36</v>
      </c>
      <c r="C210" s="3">
        <v>43567.0</v>
      </c>
      <c r="D210" s="2">
        <v>89.0</v>
      </c>
      <c r="E210" s="2">
        <v>5.8</v>
      </c>
      <c r="F210" s="2" t="s">
        <v>17</v>
      </c>
      <c r="H210" s="6"/>
    </row>
    <row r="211" ht="15.75" customHeight="1">
      <c r="A211" s="2" t="s">
        <v>277</v>
      </c>
      <c r="B211" s="2" t="s">
        <v>33</v>
      </c>
      <c r="C211" s="3">
        <v>44146.0</v>
      </c>
      <c r="D211" s="2">
        <v>93.0</v>
      </c>
      <c r="E211" s="2">
        <v>5.8</v>
      </c>
      <c r="F211" s="2" t="s">
        <v>83</v>
      </c>
      <c r="H211" s="6"/>
    </row>
    <row r="212" ht="15.75" customHeight="1">
      <c r="A212" s="2" t="s">
        <v>278</v>
      </c>
      <c r="B212" s="2" t="s">
        <v>36</v>
      </c>
      <c r="C212" s="3">
        <v>44106.0</v>
      </c>
      <c r="D212" s="2">
        <v>111.0</v>
      </c>
      <c r="E212" s="2">
        <v>5.8</v>
      </c>
      <c r="F212" s="2" t="s">
        <v>11</v>
      </c>
      <c r="H212" s="6"/>
    </row>
    <row r="213" ht="15.75" customHeight="1">
      <c r="A213" s="2" t="s">
        <v>279</v>
      </c>
      <c r="B213" s="2" t="s">
        <v>33</v>
      </c>
      <c r="C213" s="3">
        <v>43196.0</v>
      </c>
      <c r="D213" s="2">
        <v>75.0</v>
      </c>
      <c r="E213" s="2">
        <v>5.9</v>
      </c>
      <c r="F213" s="2" t="s">
        <v>17</v>
      </c>
      <c r="H213" s="6"/>
    </row>
    <row r="214" ht="15.75" customHeight="1">
      <c r="A214" s="2" t="s">
        <v>280</v>
      </c>
      <c r="B214" s="2" t="s">
        <v>10</v>
      </c>
      <c r="C214" s="3">
        <v>43847.0</v>
      </c>
      <c r="D214" s="2">
        <v>120.0</v>
      </c>
      <c r="E214" s="2">
        <v>5.9</v>
      </c>
      <c r="F214" s="2" t="s">
        <v>17</v>
      </c>
      <c r="H214" s="6"/>
    </row>
    <row r="215" ht="15.75" customHeight="1">
      <c r="A215" s="2" t="s">
        <v>281</v>
      </c>
      <c r="B215" s="2" t="s">
        <v>282</v>
      </c>
      <c r="C215" s="3">
        <v>43196.0</v>
      </c>
      <c r="D215" s="2">
        <v>96.0</v>
      </c>
      <c r="E215" s="2">
        <v>5.9</v>
      </c>
      <c r="F215" s="2" t="s">
        <v>17</v>
      </c>
      <c r="H215" s="6"/>
    </row>
    <row r="216" ht="15.75" customHeight="1">
      <c r="A216" s="2" t="s">
        <v>283</v>
      </c>
      <c r="B216" s="2" t="s">
        <v>284</v>
      </c>
      <c r="C216" s="3">
        <v>44337.0</v>
      </c>
      <c r="D216" s="2">
        <v>148.0</v>
      </c>
      <c r="E216" s="2">
        <v>5.9</v>
      </c>
      <c r="F216" s="2" t="s">
        <v>17</v>
      </c>
      <c r="H216" s="6"/>
    </row>
    <row r="217" ht="15.75" customHeight="1">
      <c r="A217" s="2" t="s">
        <v>285</v>
      </c>
      <c r="B217" s="2" t="s">
        <v>286</v>
      </c>
      <c r="C217" s="3">
        <v>43420.0</v>
      </c>
      <c r="D217" s="2">
        <v>94.0</v>
      </c>
      <c r="E217" s="2">
        <v>5.9</v>
      </c>
      <c r="F217" s="2" t="s">
        <v>17</v>
      </c>
      <c r="H217" s="6"/>
    </row>
    <row r="218" ht="15.75" customHeight="1">
      <c r="A218" s="2" t="s">
        <v>287</v>
      </c>
      <c r="B218" s="2" t="s">
        <v>19</v>
      </c>
      <c r="C218" s="3">
        <v>43784.0</v>
      </c>
      <c r="D218" s="2">
        <v>107.0</v>
      </c>
      <c r="E218" s="2">
        <v>5.9</v>
      </c>
      <c r="F218" s="2" t="s">
        <v>17</v>
      </c>
      <c r="H218" s="6"/>
    </row>
    <row r="219" ht="15.75" customHeight="1">
      <c r="A219" s="2" t="s">
        <v>288</v>
      </c>
      <c r="B219" s="2" t="s">
        <v>257</v>
      </c>
      <c r="C219" s="3">
        <v>43662.0</v>
      </c>
      <c r="D219" s="2">
        <v>32.0</v>
      </c>
      <c r="E219" s="2">
        <v>5.9</v>
      </c>
      <c r="F219" s="2" t="s">
        <v>17</v>
      </c>
      <c r="H219" s="6"/>
    </row>
    <row r="220" ht="15.75" customHeight="1">
      <c r="A220" s="2" t="s">
        <v>289</v>
      </c>
      <c r="B220" s="2" t="s">
        <v>33</v>
      </c>
      <c r="C220" s="3">
        <v>43868.0</v>
      </c>
      <c r="D220" s="2">
        <v>104.0</v>
      </c>
      <c r="E220" s="2">
        <v>5.9</v>
      </c>
      <c r="F220" s="2" t="s">
        <v>17</v>
      </c>
      <c r="H220" s="6"/>
    </row>
    <row r="221" ht="15.75" customHeight="1">
      <c r="A221" s="2" t="s">
        <v>290</v>
      </c>
      <c r="B221" s="2" t="s">
        <v>7</v>
      </c>
      <c r="C221" s="3">
        <v>43371.0</v>
      </c>
      <c r="D221" s="2">
        <v>23.0</v>
      </c>
      <c r="E221" s="2">
        <v>5.9</v>
      </c>
      <c r="F221" s="2" t="s">
        <v>17</v>
      </c>
      <c r="H221" s="6"/>
    </row>
    <row r="222" ht="15.75" customHeight="1">
      <c r="A222" s="2" t="s">
        <v>291</v>
      </c>
      <c r="B222" s="2" t="s">
        <v>36</v>
      </c>
      <c r="C222" s="3">
        <v>43917.0</v>
      </c>
      <c r="D222" s="2">
        <v>111.0</v>
      </c>
      <c r="E222" s="2">
        <v>5.9</v>
      </c>
      <c r="F222" s="2" t="s">
        <v>20</v>
      </c>
      <c r="H222" s="6"/>
    </row>
    <row r="223" ht="15.75" customHeight="1">
      <c r="A223" s="2" t="s">
        <v>292</v>
      </c>
      <c r="B223" s="2" t="s">
        <v>10</v>
      </c>
      <c r="C223" s="3">
        <v>43917.0</v>
      </c>
      <c r="D223" s="2">
        <v>83.0</v>
      </c>
      <c r="E223" s="2">
        <v>5.9</v>
      </c>
      <c r="F223" s="2" t="s">
        <v>60</v>
      </c>
      <c r="H223" s="6"/>
    </row>
    <row r="224" ht="15.75" customHeight="1">
      <c r="A224" s="2" t="s">
        <v>293</v>
      </c>
      <c r="B224" s="2" t="s">
        <v>7</v>
      </c>
      <c r="C224" s="3">
        <v>44197.0</v>
      </c>
      <c r="D224" s="2">
        <v>53.0</v>
      </c>
      <c r="E224" s="2">
        <v>5.9</v>
      </c>
      <c r="F224" s="2" t="s">
        <v>17</v>
      </c>
      <c r="H224" s="6"/>
    </row>
    <row r="225" ht="15.75" customHeight="1">
      <c r="A225" s="2" t="s">
        <v>294</v>
      </c>
      <c r="B225" s="2" t="s">
        <v>139</v>
      </c>
      <c r="C225" s="3">
        <v>43112.0</v>
      </c>
      <c r="D225" s="2">
        <v>95.0</v>
      </c>
      <c r="E225" s="2">
        <v>5.9</v>
      </c>
      <c r="F225" s="2" t="s">
        <v>17</v>
      </c>
      <c r="H225" s="6"/>
    </row>
    <row r="226" ht="15.75" customHeight="1">
      <c r="A226" s="2" t="s">
        <v>295</v>
      </c>
      <c r="B226" s="2" t="s">
        <v>173</v>
      </c>
      <c r="C226" s="3">
        <v>44176.0</v>
      </c>
      <c r="D226" s="2">
        <v>132.0</v>
      </c>
      <c r="E226" s="2">
        <v>5.9</v>
      </c>
      <c r="F226" s="2" t="s">
        <v>17</v>
      </c>
      <c r="H226" s="6"/>
    </row>
    <row r="227" ht="15.75" customHeight="1">
      <c r="A227" s="2" t="s">
        <v>296</v>
      </c>
      <c r="B227" s="2" t="s">
        <v>39</v>
      </c>
      <c r="C227" s="3">
        <v>42685.0</v>
      </c>
      <c r="D227" s="2">
        <v>98.0</v>
      </c>
      <c r="E227" s="2">
        <v>5.9</v>
      </c>
      <c r="F227" s="2" t="s">
        <v>17</v>
      </c>
      <c r="H227" s="6"/>
    </row>
    <row r="228" ht="15.75" customHeight="1">
      <c r="A228" s="2" t="s">
        <v>297</v>
      </c>
      <c r="B228" s="2" t="s">
        <v>298</v>
      </c>
      <c r="C228" s="3">
        <v>43910.0</v>
      </c>
      <c r="D228" s="2">
        <v>108.0</v>
      </c>
      <c r="E228" s="2">
        <v>5.9</v>
      </c>
      <c r="F228" s="2" t="s">
        <v>14</v>
      </c>
      <c r="H228" s="6"/>
    </row>
    <row r="229" ht="15.75" customHeight="1">
      <c r="A229" s="2" t="s">
        <v>299</v>
      </c>
      <c r="B229" s="2" t="s">
        <v>247</v>
      </c>
      <c r="C229" s="3">
        <v>43203.0</v>
      </c>
      <c r="D229" s="2">
        <v>106.0</v>
      </c>
      <c r="E229" s="2">
        <v>6.0</v>
      </c>
      <c r="F229" s="2" t="s">
        <v>17</v>
      </c>
      <c r="H229" s="6"/>
    </row>
    <row r="230" ht="15.75" customHeight="1">
      <c r="A230" s="2" t="s">
        <v>300</v>
      </c>
      <c r="B230" s="2" t="s">
        <v>33</v>
      </c>
      <c r="C230" s="3">
        <v>43224.0</v>
      </c>
      <c r="D230" s="2">
        <v>104.0</v>
      </c>
      <c r="E230" s="2">
        <v>6.0</v>
      </c>
      <c r="F230" s="2" t="s">
        <v>14</v>
      </c>
      <c r="H230" s="6"/>
    </row>
    <row r="231" ht="15.75" customHeight="1">
      <c r="A231" s="2" t="s">
        <v>301</v>
      </c>
      <c r="B231" s="2" t="s">
        <v>252</v>
      </c>
      <c r="C231" s="3">
        <v>42762.0</v>
      </c>
      <c r="D231" s="2">
        <v>90.0</v>
      </c>
      <c r="E231" s="2">
        <v>6.0</v>
      </c>
      <c r="F231" s="2" t="s">
        <v>17</v>
      </c>
      <c r="H231" s="6"/>
    </row>
    <row r="232" ht="15.75" customHeight="1">
      <c r="A232" s="2" t="s">
        <v>302</v>
      </c>
      <c r="B232" s="2" t="s">
        <v>33</v>
      </c>
      <c r="C232" s="3">
        <v>43686.0</v>
      </c>
      <c r="D232" s="2">
        <v>106.0</v>
      </c>
      <c r="E232" s="2">
        <v>6.0</v>
      </c>
      <c r="F232" s="2" t="s">
        <v>20</v>
      </c>
      <c r="H232" s="6"/>
    </row>
    <row r="233" ht="15.75" customHeight="1">
      <c r="A233" s="2" t="s">
        <v>303</v>
      </c>
      <c r="B233" s="2" t="s">
        <v>33</v>
      </c>
      <c r="C233" s="3">
        <v>43532.0</v>
      </c>
      <c r="D233" s="2">
        <v>90.0</v>
      </c>
      <c r="E233" s="2">
        <v>6.0</v>
      </c>
      <c r="F233" s="2" t="s">
        <v>17</v>
      </c>
      <c r="H233" s="6"/>
    </row>
    <row r="234" ht="15.75" customHeight="1">
      <c r="A234" s="2" t="s">
        <v>304</v>
      </c>
      <c r="B234" s="2" t="s">
        <v>305</v>
      </c>
      <c r="C234" s="3">
        <v>43630.0</v>
      </c>
      <c r="D234" s="2">
        <v>97.0</v>
      </c>
      <c r="E234" s="2">
        <v>6.0</v>
      </c>
      <c r="F234" s="2" t="s">
        <v>17</v>
      </c>
      <c r="H234" s="6"/>
    </row>
    <row r="235" ht="15.75" customHeight="1">
      <c r="A235" s="2" t="s">
        <v>306</v>
      </c>
      <c r="B235" s="2" t="s">
        <v>81</v>
      </c>
      <c r="C235" s="3">
        <v>44057.0</v>
      </c>
      <c r="D235" s="2">
        <v>113.0</v>
      </c>
      <c r="E235" s="2">
        <v>6.0</v>
      </c>
      <c r="F235" s="2" t="s">
        <v>17</v>
      </c>
      <c r="H235" s="6"/>
    </row>
    <row r="236" ht="15.75" customHeight="1">
      <c r="A236" s="2" t="s">
        <v>307</v>
      </c>
      <c r="B236" s="2" t="s">
        <v>308</v>
      </c>
      <c r="C236" s="3">
        <v>44125.0</v>
      </c>
      <c r="D236" s="2">
        <v>123.0</v>
      </c>
      <c r="E236" s="2">
        <v>6.0</v>
      </c>
      <c r="F236" s="2" t="s">
        <v>17</v>
      </c>
      <c r="H236" s="6"/>
    </row>
    <row r="237" ht="15.75" customHeight="1">
      <c r="A237" s="2" t="s">
        <v>309</v>
      </c>
      <c r="B237" s="2" t="s">
        <v>310</v>
      </c>
      <c r="C237" s="3">
        <v>44160.0</v>
      </c>
      <c r="D237" s="2">
        <v>115.0</v>
      </c>
      <c r="E237" s="2">
        <v>6.0</v>
      </c>
      <c r="F237" s="2" t="s">
        <v>17</v>
      </c>
      <c r="H237" s="6"/>
    </row>
    <row r="238" ht="15.75" customHeight="1">
      <c r="A238" s="2" t="s">
        <v>311</v>
      </c>
      <c r="B238" s="2" t="s">
        <v>36</v>
      </c>
      <c r="C238" s="3">
        <v>43231.0</v>
      </c>
      <c r="D238" s="2">
        <v>105.0</v>
      </c>
      <c r="E238" s="2">
        <v>6.0</v>
      </c>
      <c r="F238" s="2" t="s">
        <v>17</v>
      </c>
      <c r="H238" s="6"/>
    </row>
    <row r="239" ht="15.75" customHeight="1">
      <c r="A239" s="2" t="s">
        <v>312</v>
      </c>
      <c r="B239" s="2" t="s">
        <v>36</v>
      </c>
      <c r="C239" s="3">
        <v>43420.0</v>
      </c>
      <c r="D239" s="2">
        <v>101.0</v>
      </c>
      <c r="E239" s="2">
        <v>6.0</v>
      </c>
      <c r="F239" s="2" t="s">
        <v>17</v>
      </c>
      <c r="H239" s="6"/>
    </row>
    <row r="240" ht="15.75" customHeight="1">
      <c r="A240" s="2" t="s">
        <v>313</v>
      </c>
      <c r="B240" s="2" t="s">
        <v>36</v>
      </c>
      <c r="C240" s="3">
        <v>43873.0</v>
      </c>
      <c r="D240" s="2">
        <v>102.0</v>
      </c>
      <c r="E240" s="2">
        <v>6.0</v>
      </c>
      <c r="F240" s="2" t="s">
        <v>17</v>
      </c>
      <c r="H240" s="6"/>
    </row>
    <row r="241" ht="15.75" customHeight="1">
      <c r="A241" s="2" t="s">
        <v>314</v>
      </c>
      <c r="B241" s="2" t="s">
        <v>315</v>
      </c>
      <c r="C241" s="3">
        <v>42881.0</v>
      </c>
      <c r="D241" s="2">
        <v>122.0</v>
      </c>
      <c r="E241" s="2">
        <v>6.0</v>
      </c>
      <c r="F241" s="2" t="s">
        <v>17</v>
      </c>
      <c r="H241" s="6"/>
    </row>
    <row r="242" ht="15.75" customHeight="1">
      <c r="A242" s="2" t="s">
        <v>316</v>
      </c>
      <c r="B242" s="2" t="s">
        <v>22</v>
      </c>
      <c r="C242" s="3">
        <v>43812.0</v>
      </c>
      <c r="D242" s="2">
        <v>128.0</v>
      </c>
      <c r="E242" s="2">
        <v>6.1</v>
      </c>
      <c r="F242" s="2" t="s">
        <v>17</v>
      </c>
      <c r="H242" s="6"/>
    </row>
    <row r="243" ht="15.75" customHeight="1">
      <c r="A243" s="2" t="s">
        <v>317</v>
      </c>
      <c r="B243" s="2" t="s">
        <v>24</v>
      </c>
      <c r="C243" s="3">
        <v>43728.0</v>
      </c>
      <c r="D243" s="2">
        <v>82.0</v>
      </c>
      <c r="E243" s="2">
        <v>6.1</v>
      </c>
      <c r="F243" s="2" t="s">
        <v>17</v>
      </c>
      <c r="H243" s="6"/>
    </row>
    <row r="244" ht="15.75" customHeight="1">
      <c r="A244" s="2" t="s">
        <v>318</v>
      </c>
      <c r="B244" s="2" t="s">
        <v>33</v>
      </c>
      <c r="C244" s="3">
        <v>42804.0</v>
      </c>
      <c r="D244" s="2">
        <v>102.0</v>
      </c>
      <c r="E244" s="2">
        <v>6.1</v>
      </c>
      <c r="F244" s="2" t="s">
        <v>17</v>
      </c>
      <c r="H244" s="6"/>
    </row>
    <row r="245" ht="15.75" customHeight="1">
      <c r="A245" s="2" t="s">
        <v>319</v>
      </c>
      <c r="B245" s="2" t="s">
        <v>7</v>
      </c>
      <c r="C245" s="3">
        <v>42853.0</v>
      </c>
      <c r="D245" s="2">
        <v>80.0</v>
      </c>
      <c r="E245" s="2">
        <v>6.1</v>
      </c>
      <c r="F245" s="2" t="s">
        <v>17</v>
      </c>
      <c r="H245" s="6"/>
    </row>
    <row r="246" ht="15.75" customHeight="1">
      <c r="A246" s="2" t="s">
        <v>320</v>
      </c>
      <c r="B246" s="2" t="s">
        <v>33</v>
      </c>
      <c r="C246" s="3">
        <v>42811.0</v>
      </c>
      <c r="D246" s="2">
        <v>94.0</v>
      </c>
      <c r="E246" s="2">
        <v>6.1</v>
      </c>
      <c r="F246" s="2" t="s">
        <v>17</v>
      </c>
      <c r="H246" s="6"/>
    </row>
    <row r="247" ht="15.75" customHeight="1">
      <c r="A247" s="2" t="s">
        <v>321</v>
      </c>
      <c r="B247" s="2" t="s">
        <v>222</v>
      </c>
      <c r="C247" s="3">
        <v>44225.0</v>
      </c>
      <c r="D247" s="2">
        <v>123.0</v>
      </c>
      <c r="E247" s="2">
        <v>6.1</v>
      </c>
      <c r="F247" s="2" t="s">
        <v>17</v>
      </c>
      <c r="H247" s="6"/>
    </row>
    <row r="248" ht="15.75" customHeight="1">
      <c r="A248" s="2" t="s">
        <v>322</v>
      </c>
      <c r="B248" s="2" t="s">
        <v>323</v>
      </c>
      <c r="C248" s="3">
        <v>44132.0</v>
      </c>
      <c r="D248" s="2">
        <v>104.0</v>
      </c>
      <c r="E248" s="2">
        <v>6.1</v>
      </c>
      <c r="F248" s="2" t="s">
        <v>17</v>
      </c>
      <c r="H248" s="6"/>
    </row>
    <row r="249" ht="15.75" customHeight="1">
      <c r="A249" s="2" t="s">
        <v>324</v>
      </c>
      <c r="B249" s="2" t="s">
        <v>325</v>
      </c>
      <c r="C249" s="3">
        <v>43770.0</v>
      </c>
      <c r="D249" s="2">
        <v>85.0</v>
      </c>
      <c r="E249" s="2">
        <v>6.1</v>
      </c>
      <c r="F249" s="2" t="s">
        <v>17</v>
      </c>
      <c r="H249" s="6"/>
    </row>
    <row r="250" ht="15.75" customHeight="1">
      <c r="A250" s="2" t="s">
        <v>326</v>
      </c>
      <c r="B250" s="2" t="s">
        <v>7</v>
      </c>
      <c r="C250" s="3">
        <v>42153.0</v>
      </c>
      <c r="D250" s="2">
        <v>84.0</v>
      </c>
      <c r="E250" s="2">
        <v>6.1</v>
      </c>
      <c r="F250" s="2" t="s">
        <v>17</v>
      </c>
      <c r="H250" s="6"/>
    </row>
    <row r="251" ht="15.75" customHeight="1">
      <c r="A251" s="2" t="s">
        <v>327</v>
      </c>
      <c r="B251" s="2" t="s">
        <v>24</v>
      </c>
      <c r="C251" s="3">
        <v>43315.0</v>
      </c>
      <c r="D251" s="2">
        <v>103.0</v>
      </c>
      <c r="E251" s="2">
        <v>6.1</v>
      </c>
      <c r="F251" s="2" t="s">
        <v>17</v>
      </c>
      <c r="H251" s="6"/>
    </row>
    <row r="252" ht="15.75" customHeight="1">
      <c r="A252" s="2" t="s">
        <v>328</v>
      </c>
      <c r="B252" s="2" t="s">
        <v>183</v>
      </c>
      <c r="C252" s="3">
        <v>43903.0</v>
      </c>
      <c r="D252" s="2">
        <v>95.0</v>
      </c>
      <c r="E252" s="2">
        <v>6.1</v>
      </c>
      <c r="F252" s="2" t="s">
        <v>17</v>
      </c>
      <c r="H252" s="6"/>
    </row>
    <row r="253" ht="15.75" customHeight="1">
      <c r="A253" s="2" t="s">
        <v>329</v>
      </c>
      <c r="B253" s="2" t="s">
        <v>24</v>
      </c>
      <c r="C253" s="3">
        <v>43679.0</v>
      </c>
      <c r="D253" s="2">
        <v>100.0</v>
      </c>
      <c r="E253" s="2">
        <v>6.1</v>
      </c>
      <c r="F253" s="2" t="s">
        <v>17</v>
      </c>
      <c r="H253" s="6"/>
    </row>
    <row r="254" ht="15.75" customHeight="1">
      <c r="A254" s="2" t="s">
        <v>330</v>
      </c>
      <c r="B254" s="2" t="s">
        <v>331</v>
      </c>
      <c r="C254" s="3">
        <v>42447.0</v>
      </c>
      <c r="D254" s="2">
        <v>89.0</v>
      </c>
      <c r="E254" s="2">
        <v>6.1</v>
      </c>
      <c r="F254" s="2" t="s">
        <v>17</v>
      </c>
      <c r="H254" s="6"/>
    </row>
    <row r="255" ht="15.75" customHeight="1">
      <c r="A255" s="2" t="s">
        <v>332</v>
      </c>
      <c r="B255" s="2" t="s">
        <v>183</v>
      </c>
      <c r="C255" s="3">
        <v>44134.0</v>
      </c>
      <c r="D255" s="2">
        <v>116.0</v>
      </c>
      <c r="E255" s="2">
        <v>6.1</v>
      </c>
      <c r="F255" s="2" t="s">
        <v>60</v>
      </c>
      <c r="H255" s="6"/>
    </row>
    <row r="256" ht="15.75" customHeight="1">
      <c r="A256" s="2" t="s">
        <v>333</v>
      </c>
      <c r="B256" s="2" t="s">
        <v>247</v>
      </c>
      <c r="C256" s="3">
        <v>43938.0</v>
      </c>
      <c r="D256" s="2">
        <v>118.0</v>
      </c>
      <c r="E256" s="2">
        <v>6.1</v>
      </c>
      <c r="F256" s="2" t="s">
        <v>17</v>
      </c>
      <c r="H256" s="6"/>
    </row>
    <row r="257" ht="15.75" customHeight="1">
      <c r="A257" s="2" t="s">
        <v>334</v>
      </c>
      <c r="B257" s="2" t="s">
        <v>33</v>
      </c>
      <c r="C257" s="3">
        <v>44204.0</v>
      </c>
      <c r="D257" s="2">
        <v>96.0</v>
      </c>
      <c r="E257" s="2">
        <v>6.1</v>
      </c>
      <c r="F257" s="2" t="s">
        <v>25</v>
      </c>
      <c r="H257" s="6"/>
    </row>
    <row r="258" ht="15.75" customHeight="1">
      <c r="A258" s="2" t="s">
        <v>335</v>
      </c>
      <c r="B258" s="2" t="s">
        <v>33</v>
      </c>
      <c r="C258" s="3">
        <v>44287.0</v>
      </c>
      <c r="D258" s="2">
        <v>114.0</v>
      </c>
      <c r="E258" s="2">
        <v>6.1</v>
      </c>
      <c r="F258" s="2" t="s">
        <v>37</v>
      </c>
      <c r="H258" s="6"/>
    </row>
    <row r="259" ht="15.75" customHeight="1">
      <c r="A259" s="2" t="s">
        <v>336</v>
      </c>
      <c r="B259" s="2" t="s">
        <v>92</v>
      </c>
      <c r="C259" s="3">
        <v>43049.0</v>
      </c>
      <c r="D259" s="2">
        <v>99.0</v>
      </c>
      <c r="E259" s="2">
        <v>6.1</v>
      </c>
      <c r="F259" s="2" t="s">
        <v>69</v>
      </c>
      <c r="H259" s="6"/>
    </row>
    <row r="260" ht="15.75" customHeight="1">
      <c r="A260" s="2" t="s">
        <v>337</v>
      </c>
      <c r="B260" s="2" t="s">
        <v>36</v>
      </c>
      <c r="C260" s="3">
        <v>43973.0</v>
      </c>
      <c r="D260" s="2">
        <v>87.0</v>
      </c>
      <c r="E260" s="2">
        <v>6.1</v>
      </c>
      <c r="F260" s="2" t="s">
        <v>17</v>
      </c>
      <c r="H260" s="6"/>
    </row>
    <row r="261" ht="15.75" customHeight="1">
      <c r="A261" s="2" t="s">
        <v>338</v>
      </c>
      <c r="B261" s="2" t="s">
        <v>247</v>
      </c>
      <c r="C261" s="3">
        <v>42818.0</v>
      </c>
      <c r="D261" s="2">
        <v>92.0</v>
      </c>
      <c r="E261" s="2">
        <v>6.1</v>
      </c>
      <c r="F261" s="2" t="s">
        <v>17</v>
      </c>
      <c r="H261" s="6"/>
    </row>
    <row r="262" ht="15.75" customHeight="1">
      <c r="A262" s="2" t="s">
        <v>339</v>
      </c>
      <c r="B262" s="2" t="s">
        <v>340</v>
      </c>
      <c r="C262" s="3">
        <v>43609.0</v>
      </c>
      <c r="D262" s="2">
        <v>90.0</v>
      </c>
      <c r="E262" s="2">
        <v>6.1</v>
      </c>
      <c r="F262" s="2" t="s">
        <v>17</v>
      </c>
      <c r="H262" s="6"/>
    </row>
    <row r="263" ht="15.75" customHeight="1">
      <c r="A263" s="2" t="s">
        <v>341</v>
      </c>
      <c r="B263" s="2" t="s">
        <v>33</v>
      </c>
      <c r="C263" s="3">
        <v>44211.0</v>
      </c>
      <c r="D263" s="2">
        <v>95.0</v>
      </c>
      <c r="E263" s="2">
        <v>6.1</v>
      </c>
      <c r="F263" s="2" t="s">
        <v>20</v>
      </c>
      <c r="H263" s="6"/>
    </row>
    <row r="264" ht="15.75" customHeight="1">
      <c r="A264" s="2" t="s">
        <v>342</v>
      </c>
      <c r="B264" s="2" t="s">
        <v>10</v>
      </c>
      <c r="C264" s="3">
        <v>44071.0</v>
      </c>
      <c r="D264" s="2">
        <v>96.0</v>
      </c>
      <c r="E264" s="2">
        <v>6.1</v>
      </c>
      <c r="F264" s="2" t="s">
        <v>11</v>
      </c>
      <c r="H264" s="6"/>
    </row>
    <row r="265" ht="15.75" customHeight="1">
      <c r="A265" s="2" t="s">
        <v>343</v>
      </c>
      <c r="B265" s="2" t="s">
        <v>344</v>
      </c>
      <c r="C265" s="3">
        <v>44050.0</v>
      </c>
      <c r="D265" s="2">
        <v>93.0</v>
      </c>
      <c r="E265" s="2">
        <v>6.1</v>
      </c>
      <c r="F265" s="2" t="s">
        <v>17</v>
      </c>
      <c r="H265" s="6"/>
    </row>
    <row r="266" ht="15.75" customHeight="1">
      <c r="A266" s="2" t="s">
        <v>345</v>
      </c>
      <c r="B266" s="2" t="s">
        <v>346</v>
      </c>
      <c r="C266" s="3">
        <v>44155.0</v>
      </c>
      <c r="D266" s="2">
        <v>42.0</v>
      </c>
      <c r="E266" s="2">
        <v>6.2</v>
      </c>
      <c r="F266" s="2" t="s">
        <v>17</v>
      </c>
      <c r="H266" s="6"/>
    </row>
    <row r="267" ht="15.75" customHeight="1">
      <c r="A267" s="2" t="s">
        <v>347</v>
      </c>
      <c r="B267" s="2" t="s">
        <v>247</v>
      </c>
      <c r="C267" s="3">
        <v>44342.0</v>
      </c>
      <c r="D267" s="2">
        <v>92.0</v>
      </c>
      <c r="E267" s="2">
        <v>6.2</v>
      </c>
      <c r="F267" s="2" t="s">
        <v>14</v>
      </c>
      <c r="H267" s="6"/>
    </row>
    <row r="268" ht="15.75" customHeight="1">
      <c r="A268" s="2" t="s">
        <v>348</v>
      </c>
      <c r="B268" s="2" t="s">
        <v>33</v>
      </c>
      <c r="C268" s="3">
        <v>44225.0</v>
      </c>
      <c r="D268" s="2">
        <v>106.0</v>
      </c>
      <c r="E268" s="2">
        <v>6.2</v>
      </c>
      <c r="F268" s="2" t="s">
        <v>11</v>
      </c>
      <c r="H268" s="6"/>
    </row>
    <row r="269" ht="15.75" customHeight="1">
      <c r="A269" s="2" t="s">
        <v>349</v>
      </c>
      <c r="B269" s="2" t="s">
        <v>33</v>
      </c>
      <c r="C269" s="3">
        <v>44141.0</v>
      </c>
      <c r="D269" s="2">
        <v>151.0</v>
      </c>
      <c r="E269" s="2">
        <v>6.2</v>
      </c>
      <c r="F269" s="2" t="s">
        <v>17</v>
      </c>
      <c r="H269" s="6"/>
    </row>
    <row r="270" ht="15.75" customHeight="1">
      <c r="A270" s="2" t="s">
        <v>350</v>
      </c>
      <c r="B270" s="2" t="s">
        <v>139</v>
      </c>
      <c r="C270" s="3">
        <v>44060.0</v>
      </c>
      <c r="D270" s="2">
        <v>101.0</v>
      </c>
      <c r="E270" s="2">
        <v>6.2</v>
      </c>
      <c r="F270" s="2" t="s">
        <v>37</v>
      </c>
      <c r="H270" s="6"/>
    </row>
    <row r="271" ht="15.75" customHeight="1">
      <c r="A271" s="2" t="s">
        <v>351</v>
      </c>
      <c r="B271" s="2" t="s">
        <v>24</v>
      </c>
      <c r="C271" s="3">
        <v>44295.0</v>
      </c>
      <c r="D271" s="2">
        <v>114.0</v>
      </c>
      <c r="E271" s="2">
        <v>6.2</v>
      </c>
      <c r="F271" s="2" t="s">
        <v>25</v>
      </c>
      <c r="H271" s="6"/>
    </row>
    <row r="272" ht="15.75" customHeight="1">
      <c r="A272" s="2" t="s">
        <v>352</v>
      </c>
      <c r="B272" s="2" t="s">
        <v>282</v>
      </c>
      <c r="C272" s="3">
        <v>43504.0</v>
      </c>
      <c r="D272" s="2">
        <v>90.0</v>
      </c>
      <c r="E272" s="2">
        <v>6.2</v>
      </c>
      <c r="F272" s="2" t="s">
        <v>17</v>
      </c>
      <c r="H272" s="6"/>
    </row>
    <row r="273" ht="15.75" customHeight="1">
      <c r="A273" s="2" t="s">
        <v>353</v>
      </c>
      <c r="B273" s="2" t="s">
        <v>10</v>
      </c>
      <c r="C273" s="3">
        <v>43735.0</v>
      </c>
      <c r="D273" s="2">
        <v>115.0</v>
      </c>
      <c r="E273" s="2">
        <v>6.2</v>
      </c>
      <c r="F273" s="2" t="s">
        <v>17</v>
      </c>
      <c r="H273" s="6"/>
    </row>
    <row r="274" ht="15.75" customHeight="1">
      <c r="A274" s="2" t="s">
        <v>354</v>
      </c>
      <c r="B274" s="2" t="s">
        <v>10</v>
      </c>
      <c r="C274" s="3">
        <v>44001.0</v>
      </c>
      <c r="D274" s="2">
        <v>92.0</v>
      </c>
      <c r="E274" s="2">
        <v>6.2</v>
      </c>
      <c r="F274" s="2" t="s">
        <v>60</v>
      </c>
      <c r="H274" s="6"/>
    </row>
    <row r="275" ht="15.75" customHeight="1">
      <c r="A275" s="2" t="s">
        <v>355</v>
      </c>
      <c r="B275" s="2" t="s">
        <v>114</v>
      </c>
      <c r="C275" s="3">
        <v>44057.0</v>
      </c>
      <c r="D275" s="2">
        <v>72.0</v>
      </c>
      <c r="E275" s="2">
        <v>6.2</v>
      </c>
      <c r="F275" s="2" t="s">
        <v>17</v>
      </c>
      <c r="H275" s="6"/>
    </row>
    <row r="276" ht="15.75" customHeight="1">
      <c r="A276" s="2" t="s">
        <v>356</v>
      </c>
      <c r="B276" s="2" t="s">
        <v>10</v>
      </c>
      <c r="C276" s="3">
        <v>44036.0</v>
      </c>
      <c r="D276" s="2">
        <v>139.0</v>
      </c>
      <c r="E276" s="2">
        <v>6.2</v>
      </c>
      <c r="F276" s="2" t="s">
        <v>11</v>
      </c>
      <c r="H276" s="6"/>
    </row>
    <row r="277" ht="15.75" customHeight="1">
      <c r="A277" s="2" t="s">
        <v>357</v>
      </c>
      <c r="B277" s="2" t="s">
        <v>247</v>
      </c>
      <c r="C277" s="3">
        <v>43182.0</v>
      </c>
      <c r="D277" s="2">
        <v>98.0</v>
      </c>
      <c r="E277" s="2">
        <v>6.2</v>
      </c>
      <c r="F277" s="2" t="s">
        <v>17</v>
      </c>
      <c r="H277" s="6"/>
    </row>
    <row r="278" ht="15.75" customHeight="1">
      <c r="A278" s="2" t="s">
        <v>358</v>
      </c>
      <c r="B278" s="2" t="s">
        <v>36</v>
      </c>
      <c r="C278" s="3">
        <v>43574.0</v>
      </c>
      <c r="D278" s="2">
        <v>92.0</v>
      </c>
      <c r="E278" s="2">
        <v>6.2</v>
      </c>
      <c r="F278" s="2" t="s">
        <v>17</v>
      </c>
      <c r="H278" s="6"/>
    </row>
    <row r="279" ht="15.75" customHeight="1">
      <c r="A279" s="2" t="s">
        <v>359</v>
      </c>
      <c r="B279" s="2" t="s">
        <v>39</v>
      </c>
      <c r="C279" s="3">
        <v>43896.0</v>
      </c>
      <c r="D279" s="2">
        <v>111.0</v>
      </c>
      <c r="E279" s="2">
        <v>6.2</v>
      </c>
      <c r="F279" s="2" t="s">
        <v>17</v>
      </c>
      <c r="H279" s="6"/>
    </row>
    <row r="280" ht="15.75" customHeight="1">
      <c r="A280" s="2" t="s">
        <v>360</v>
      </c>
      <c r="B280" s="2" t="s">
        <v>33</v>
      </c>
      <c r="C280" s="3">
        <v>43357.0</v>
      </c>
      <c r="D280" s="2">
        <v>98.0</v>
      </c>
      <c r="E280" s="2">
        <v>6.2</v>
      </c>
      <c r="F280" s="2" t="s">
        <v>17</v>
      </c>
      <c r="H280" s="6"/>
    </row>
    <row r="281" ht="15.75" customHeight="1">
      <c r="A281" s="2" t="s">
        <v>361</v>
      </c>
      <c r="B281" s="2" t="s">
        <v>7</v>
      </c>
      <c r="C281" s="3">
        <v>43217.0</v>
      </c>
      <c r="D281" s="2">
        <v>104.0</v>
      </c>
      <c r="E281" s="2">
        <v>6.2</v>
      </c>
      <c r="F281" s="2" t="s">
        <v>17</v>
      </c>
      <c r="H281" s="6"/>
    </row>
    <row r="282" ht="15.75" customHeight="1">
      <c r="A282" s="2" t="s">
        <v>362</v>
      </c>
      <c r="B282" s="2" t="s">
        <v>7</v>
      </c>
      <c r="C282" s="3">
        <v>43070.0</v>
      </c>
      <c r="D282" s="2">
        <v>95.0</v>
      </c>
      <c r="E282" s="2">
        <v>6.2</v>
      </c>
      <c r="F282" s="2" t="s">
        <v>17</v>
      </c>
      <c r="H282" s="6"/>
    </row>
    <row r="283" ht="15.75" customHeight="1">
      <c r="A283" s="2" t="s">
        <v>363</v>
      </c>
      <c r="B283" s="2" t="s">
        <v>24</v>
      </c>
      <c r="C283" s="3">
        <v>42832.0</v>
      </c>
      <c r="D283" s="2">
        <v>88.0</v>
      </c>
      <c r="E283" s="2">
        <v>6.2</v>
      </c>
      <c r="F283" s="2" t="s">
        <v>17</v>
      </c>
      <c r="H283" s="6"/>
    </row>
    <row r="284" ht="15.75" customHeight="1">
      <c r="A284" s="2">
        <v>1922.0</v>
      </c>
      <c r="B284" s="2" t="s">
        <v>364</v>
      </c>
      <c r="C284" s="3">
        <v>43028.0</v>
      </c>
      <c r="D284" s="2">
        <v>102.0</v>
      </c>
      <c r="E284" s="2">
        <v>6.3</v>
      </c>
      <c r="F284" s="2" t="s">
        <v>17</v>
      </c>
      <c r="H284" s="6"/>
    </row>
    <row r="285" ht="15.75" customHeight="1">
      <c r="A285" s="2" t="s">
        <v>366</v>
      </c>
      <c r="B285" s="2" t="s">
        <v>36</v>
      </c>
      <c r="C285" s="3">
        <v>43259.0</v>
      </c>
      <c r="D285" s="2">
        <v>99.0</v>
      </c>
      <c r="E285" s="2">
        <v>6.3</v>
      </c>
      <c r="F285" s="2" t="s">
        <v>17</v>
      </c>
      <c r="H285" s="6"/>
    </row>
    <row r="286" ht="15.75" customHeight="1">
      <c r="A286" s="2" t="s">
        <v>367</v>
      </c>
      <c r="B286" s="2" t="s">
        <v>340</v>
      </c>
      <c r="C286" s="3">
        <v>43385.0</v>
      </c>
      <c r="D286" s="2">
        <v>129.0</v>
      </c>
      <c r="E286" s="2">
        <v>6.3</v>
      </c>
      <c r="F286" s="2" t="s">
        <v>17</v>
      </c>
      <c r="H286" s="6"/>
    </row>
    <row r="287" ht="15.75" customHeight="1">
      <c r="A287" s="2" t="s">
        <v>368</v>
      </c>
      <c r="B287" s="2" t="s">
        <v>97</v>
      </c>
      <c r="C287" s="3">
        <v>43175.0</v>
      </c>
      <c r="D287" s="2">
        <v>87.0</v>
      </c>
      <c r="E287" s="2">
        <v>6.3</v>
      </c>
      <c r="F287" s="2" t="s">
        <v>17</v>
      </c>
      <c r="H287" s="6"/>
    </row>
    <row r="288" ht="15.75" customHeight="1">
      <c r="A288" s="2" t="s">
        <v>369</v>
      </c>
      <c r="B288" s="2" t="s">
        <v>370</v>
      </c>
      <c r="C288" s="3">
        <v>43091.0</v>
      </c>
      <c r="D288" s="2">
        <v>117.0</v>
      </c>
      <c r="E288" s="2">
        <v>6.3</v>
      </c>
      <c r="F288" s="2" t="s">
        <v>17</v>
      </c>
      <c r="H288" s="6"/>
    </row>
    <row r="289" ht="15.75" customHeight="1">
      <c r="A289" s="2" t="s">
        <v>371</v>
      </c>
      <c r="B289" s="2" t="s">
        <v>372</v>
      </c>
      <c r="C289" s="3">
        <v>43238.0</v>
      </c>
      <c r="D289" s="2">
        <v>104.0</v>
      </c>
      <c r="E289" s="2">
        <v>6.3</v>
      </c>
      <c r="F289" s="2" t="s">
        <v>17</v>
      </c>
      <c r="H289" s="6"/>
    </row>
    <row r="290" ht="15.75" customHeight="1">
      <c r="A290" s="2" t="s">
        <v>373</v>
      </c>
      <c r="B290" s="2" t="s">
        <v>33</v>
      </c>
      <c r="C290" s="3">
        <v>44288.0</v>
      </c>
      <c r="D290" s="2">
        <v>111.0</v>
      </c>
      <c r="E290" s="2">
        <v>6.3</v>
      </c>
      <c r="F290" s="2" t="s">
        <v>17</v>
      </c>
      <c r="H290" s="6"/>
    </row>
    <row r="291" ht="15.75" customHeight="1">
      <c r="A291" s="2" t="s">
        <v>374</v>
      </c>
      <c r="B291" s="2" t="s">
        <v>375</v>
      </c>
      <c r="C291" s="3">
        <v>44001.0</v>
      </c>
      <c r="D291" s="2">
        <v>107.0</v>
      </c>
      <c r="E291" s="2">
        <v>6.3</v>
      </c>
      <c r="F291" s="2" t="s">
        <v>17</v>
      </c>
      <c r="H291" s="6"/>
    </row>
    <row r="292" ht="15.75" customHeight="1">
      <c r="A292" s="2" t="s">
        <v>376</v>
      </c>
      <c r="B292" s="2" t="s">
        <v>24</v>
      </c>
      <c r="C292" s="3">
        <v>44273.0</v>
      </c>
      <c r="D292" s="2">
        <v>97.0</v>
      </c>
      <c r="E292" s="2">
        <v>6.3</v>
      </c>
      <c r="F292" s="2" t="s">
        <v>69</v>
      </c>
      <c r="H292" s="6"/>
    </row>
    <row r="293" ht="15.75" customHeight="1">
      <c r="A293" s="2" t="s">
        <v>377</v>
      </c>
      <c r="B293" s="2" t="s">
        <v>36</v>
      </c>
      <c r="C293" s="3">
        <v>43203.0</v>
      </c>
      <c r="D293" s="2">
        <v>98.0</v>
      </c>
      <c r="E293" s="2">
        <v>6.3</v>
      </c>
      <c r="F293" s="2" t="s">
        <v>60</v>
      </c>
      <c r="H293" s="6"/>
    </row>
    <row r="294" ht="15.75" customHeight="1">
      <c r="A294" s="2" t="s">
        <v>378</v>
      </c>
      <c r="B294" s="2" t="s">
        <v>33</v>
      </c>
      <c r="C294" s="3">
        <v>44224.0</v>
      </c>
      <c r="D294" s="2">
        <v>90.0</v>
      </c>
      <c r="E294" s="2">
        <v>6.3</v>
      </c>
      <c r="F294" s="2" t="s">
        <v>37</v>
      </c>
      <c r="H294" s="6"/>
    </row>
    <row r="295" ht="15.75" customHeight="1">
      <c r="A295" s="2" t="s">
        <v>379</v>
      </c>
      <c r="B295" s="2" t="s">
        <v>33</v>
      </c>
      <c r="C295" s="3">
        <v>43574.0</v>
      </c>
      <c r="D295" s="2">
        <v>101.0</v>
      </c>
      <c r="E295" s="2">
        <v>6.3</v>
      </c>
      <c r="F295" s="2" t="s">
        <v>20</v>
      </c>
      <c r="H295" s="6"/>
    </row>
    <row r="296" ht="15.75" customHeight="1">
      <c r="A296" s="2" t="s">
        <v>380</v>
      </c>
      <c r="B296" s="2" t="s">
        <v>7</v>
      </c>
      <c r="C296" s="3">
        <v>44342.0</v>
      </c>
      <c r="D296" s="2">
        <v>72.0</v>
      </c>
      <c r="E296" s="2">
        <v>6.3</v>
      </c>
      <c r="F296" s="2" t="s">
        <v>17</v>
      </c>
      <c r="H296" s="6"/>
    </row>
    <row r="297" ht="15.75" customHeight="1">
      <c r="A297" s="2" t="s">
        <v>381</v>
      </c>
      <c r="B297" s="2" t="s">
        <v>33</v>
      </c>
      <c r="C297" s="3">
        <v>44159.0</v>
      </c>
      <c r="D297" s="2">
        <v>83.0</v>
      </c>
      <c r="E297" s="2">
        <v>6.3</v>
      </c>
      <c r="F297" s="2" t="s">
        <v>11</v>
      </c>
      <c r="H297" s="6"/>
    </row>
    <row r="298" ht="15.75" customHeight="1">
      <c r="A298" s="2" t="s">
        <v>382</v>
      </c>
      <c r="B298" s="2" t="s">
        <v>22</v>
      </c>
      <c r="C298" s="3">
        <v>43490.0</v>
      </c>
      <c r="D298" s="2">
        <v>118.0</v>
      </c>
      <c r="E298" s="2">
        <v>6.3</v>
      </c>
      <c r="F298" s="2" t="s">
        <v>17</v>
      </c>
      <c r="H298" s="6"/>
    </row>
    <row r="299" ht="15.75" customHeight="1">
      <c r="A299" s="2" t="s">
        <v>383</v>
      </c>
      <c r="B299" s="2" t="s">
        <v>24</v>
      </c>
      <c r="C299" s="3">
        <v>43455.0</v>
      </c>
      <c r="D299" s="2">
        <v>44.0</v>
      </c>
      <c r="E299" s="2">
        <v>6.3</v>
      </c>
      <c r="F299" s="2" t="s">
        <v>69</v>
      </c>
      <c r="H299" s="6"/>
    </row>
    <row r="300" ht="15.75" customHeight="1">
      <c r="A300" s="2" t="s">
        <v>384</v>
      </c>
      <c r="B300" s="2" t="s">
        <v>385</v>
      </c>
      <c r="C300" s="3">
        <v>42846.0</v>
      </c>
      <c r="D300" s="2">
        <v>113.0</v>
      </c>
      <c r="E300" s="2">
        <v>6.3</v>
      </c>
      <c r="F300" s="2" t="s">
        <v>17</v>
      </c>
      <c r="H300" s="6"/>
    </row>
    <row r="301" ht="15.75" customHeight="1">
      <c r="A301" s="2" t="s">
        <v>386</v>
      </c>
      <c r="B301" s="2" t="s">
        <v>387</v>
      </c>
      <c r="C301" s="3">
        <v>42895.0</v>
      </c>
      <c r="D301" s="2">
        <v>86.0</v>
      </c>
      <c r="E301" s="2">
        <v>6.3</v>
      </c>
      <c r="F301" s="2" t="s">
        <v>17</v>
      </c>
      <c r="H301" s="6"/>
    </row>
    <row r="302" ht="15.75" customHeight="1">
      <c r="A302" s="2" t="s">
        <v>388</v>
      </c>
      <c r="B302" s="2" t="s">
        <v>389</v>
      </c>
      <c r="C302" s="3">
        <v>42713.0</v>
      </c>
      <c r="D302" s="2">
        <v>108.0</v>
      </c>
      <c r="E302" s="2">
        <v>6.3</v>
      </c>
      <c r="F302" s="2" t="s">
        <v>17</v>
      </c>
      <c r="H302" s="6"/>
    </row>
    <row r="303" ht="15.75" customHeight="1">
      <c r="A303" s="2" t="s">
        <v>390</v>
      </c>
      <c r="B303" s="2" t="s">
        <v>391</v>
      </c>
      <c r="C303" s="3">
        <v>43021.0</v>
      </c>
      <c r="D303" s="2">
        <v>85.0</v>
      </c>
      <c r="E303" s="2">
        <v>6.3</v>
      </c>
      <c r="F303" s="2" t="s">
        <v>17</v>
      </c>
      <c r="H303" s="6"/>
    </row>
    <row r="304" ht="15.75" customHeight="1">
      <c r="A304" s="2" t="s">
        <v>392</v>
      </c>
      <c r="B304" s="2" t="s">
        <v>13</v>
      </c>
      <c r="C304" s="3">
        <v>42825.0</v>
      </c>
      <c r="D304" s="2">
        <v>102.0</v>
      </c>
      <c r="E304" s="2">
        <v>6.3</v>
      </c>
      <c r="F304" s="2" t="s">
        <v>17</v>
      </c>
      <c r="H304" s="6"/>
    </row>
    <row r="305" ht="15.75" customHeight="1">
      <c r="A305" s="2" t="s">
        <v>393</v>
      </c>
      <c r="B305" s="2" t="s">
        <v>33</v>
      </c>
      <c r="C305" s="3">
        <v>43749.0</v>
      </c>
      <c r="D305" s="2">
        <v>151.0</v>
      </c>
      <c r="E305" s="2">
        <v>6.3</v>
      </c>
      <c r="F305" s="2" t="s">
        <v>188</v>
      </c>
      <c r="H305" s="6"/>
    </row>
    <row r="306" ht="15.75" customHeight="1">
      <c r="A306" s="2" t="s">
        <v>394</v>
      </c>
      <c r="B306" s="2" t="s">
        <v>139</v>
      </c>
      <c r="C306" s="3">
        <v>43756.0</v>
      </c>
      <c r="D306" s="2">
        <v>98.0</v>
      </c>
      <c r="E306" s="2">
        <v>6.3</v>
      </c>
      <c r="F306" s="2" t="s">
        <v>17</v>
      </c>
      <c r="H306" s="6"/>
    </row>
    <row r="307" ht="15.75" customHeight="1">
      <c r="A307" s="2" t="s">
        <v>395</v>
      </c>
      <c r="B307" s="2" t="s">
        <v>7</v>
      </c>
      <c r="C307" s="3">
        <v>43553.0</v>
      </c>
      <c r="D307" s="2">
        <v>87.0</v>
      </c>
      <c r="E307" s="2">
        <v>6.3</v>
      </c>
      <c r="F307" s="2" t="s">
        <v>17</v>
      </c>
      <c r="H307" s="6"/>
    </row>
    <row r="308" ht="15.75" customHeight="1">
      <c r="A308" s="2" t="s">
        <v>397</v>
      </c>
      <c r="B308" s="2" t="s">
        <v>10</v>
      </c>
      <c r="C308" s="3">
        <v>43944.0</v>
      </c>
      <c r="D308" s="2">
        <v>134.0</v>
      </c>
      <c r="E308" s="2">
        <v>6.3</v>
      </c>
      <c r="F308" s="2" t="s">
        <v>34</v>
      </c>
      <c r="H308" s="6"/>
    </row>
    <row r="309" ht="15.75" customHeight="1">
      <c r="A309" s="2" t="s">
        <v>398</v>
      </c>
      <c r="B309" s="2" t="s">
        <v>36</v>
      </c>
      <c r="C309" s="3">
        <v>44239.0</v>
      </c>
      <c r="D309" s="2">
        <v>109.0</v>
      </c>
      <c r="E309" s="2">
        <v>6.3</v>
      </c>
      <c r="F309" s="2" t="s">
        <v>17</v>
      </c>
      <c r="H309" s="6"/>
    </row>
    <row r="310" ht="15.75" customHeight="1">
      <c r="A310" s="2" t="s">
        <v>399</v>
      </c>
      <c r="B310" s="2" t="s">
        <v>7</v>
      </c>
      <c r="C310" s="3">
        <v>43705.0</v>
      </c>
      <c r="D310" s="2">
        <v>85.0</v>
      </c>
      <c r="E310" s="2">
        <v>6.3</v>
      </c>
      <c r="F310" s="2" t="s">
        <v>17</v>
      </c>
      <c r="H310" s="6"/>
    </row>
    <row r="311" ht="15.75" customHeight="1">
      <c r="A311" s="2" t="s">
        <v>400</v>
      </c>
      <c r="B311" s="2" t="s">
        <v>33</v>
      </c>
      <c r="C311" s="3">
        <v>43917.0</v>
      </c>
      <c r="D311" s="2">
        <v>103.0</v>
      </c>
      <c r="E311" s="2">
        <v>6.3</v>
      </c>
      <c r="F311" s="2" t="s">
        <v>17</v>
      </c>
      <c r="H311" s="6"/>
    </row>
    <row r="312" ht="15.75" customHeight="1">
      <c r="A312" s="2" t="s">
        <v>401</v>
      </c>
      <c r="B312" s="2" t="s">
        <v>7</v>
      </c>
      <c r="C312" s="3">
        <v>44048.0</v>
      </c>
      <c r="D312" s="2">
        <v>94.0</v>
      </c>
      <c r="E312" s="2">
        <v>6.4</v>
      </c>
      <c r="F312" s="2" t="s">
        <v>60</v>
      </c>
      <c r="H312" s="6"/>
    </row>
    <row r="313" ht="15.75" customHeight="1">
      <c r="A313" s="2" t="s">
        <v>402</v>
      </c>
      <c r="B313" s="2" t="s">
        <v>403</v>
      </c>
      <c r="C313" s="3">
        <v>44186.0</v>
      </c>
      <c r="D313" s="2">
        <v>97.0</v>
      </c>
      <c r="E313" s="2">
        <v>6.4</v>
      </c>
      <c r="F313" s="2" t="s">
        <v>17</v>
      </c>
      <c r="H313" s="6"/>
    </row>
    <row r="314" ht="15.75" customHeight="1">
      <c r="A314" s="2" t="s">
        <v>404</v>
      </c>
      <c r="B314" s="2" t="s">
        <v>252</v>
      </c>
      <c r="C314" s="3">
        <v>42629.0</v>
      </c>
      <c r="D314" s="2">
        <v>88.0</v>
      </c>
      <c r="E314" s="2">
        <v>6.4</v>
      </c>
      <c r="F314" s="2" t="s">
        <v>17</v>
      </c>
      <c r="H314" s="6"/>
    </row>
    <row r="315" ht="15.75" customHeight="1">
      <c r="A315" s="2" t="s">
        <v>406</v>
      </c>
      <c r="B315" s="2" t="s">
        <v>407</v>
      </c>
      <c r="C315" s="3">
        <v>43823.0</v>
      </c>
      <c r="D315" s="2">
        <v>112.0</v>
      </c>
      <c r="E315" s="2">
        <v>6.4</v>
      </c>
      <c r="F315" s="2" t="s">
        <v>11</v>
      </c>
      <c r="H315" s="6"/>
    </row>
    <row r="316" ht="15.75" customHeight="1">
      <c r="A316" s="2" t="s">
        <v>408</v>
      </c>
      <c r="B316" s="2" t="s">
        <v>282</v>
      </c>
      <c r="C316" s="3">
        <v>43189.0</v>
      </c>
      <c r="D316" s="2">
        <v>102.0</v>
      </c>
      <c r="E316" s="2">
        <v>6.4</v>
      </c>
      <c r="F316" s="2" t="s">
        <v>17</v>
      </c>
      <c r="H316" s="6"/>
    </row>
    <row r="317" ht="15.75" customHeight="1">
      <c r="A317" s="2" t="s">
        <v>409</v>
      </c>
      <c r="B317" s="2" t="s">
        <v>10</v>
      </c>
      <c r="C317" s="3">
        <v>43749.0</v>
      </c>
      <c r="D317" s="2">
        <v>100.0</v>
      </c>
      <c r="E317" s="2">
        <v>6.4</v>
      </c>
      <c r="F317" s="2" t="s">
        <v>17</v>
      </c>
      <c r="H317" s="6"/>
    </row>
    <row r="318" ht="15.75" customHeight="1">
      <c r="A318" s="2" t="s">
        <v>410</v>
      </c>
      <c r="B318" s="2" t="s">
        <v>33</v>
      </c>
      <c r="C318" s="3">
        <v>43147.0</v>
      </c>
      <c r="D318" s="2">
        <v>96.0</v>
      </c>
      <c r="E318" s="2">
        <v>6.4</v>
      </c>
      <c r="F318" s="2" t="s">
        <v>17</v>
      </c>
      <c r="H318" s="6"/>
    </row>
    <row r="319" ht="15.75" customHeight="1">
      <c r="A319" s="2" t="s">
        <v>411</v>
      </c>
      <c r="B319" s="2" t="s">
        <v>36</v>
      </c>
      <c r="C319" s="3">
        <v>43875.0</v>
      </c>
      <c r="D319" s="2">
        <v>113.0</v>
      </c>
      <c r="E319" s="2">
        <v>6.4</v>
      </c>
      <c r="F319" s="2" t="s">
        <v>83</v>
      </c>
      <c r="H319" s="6"/>
    </row>
    <row r="320" ht="15.75" customHeight="1">
      <c r="A320" s="2" t="s">
        <v>412</v>
      </c>
      <c r="B320" s="2" t="s">
        <v>7</v>
      </c>
      <c r="C320" s="3">
        <v>44063.0</v>
      </c>
      <c r="D320" s="2">
        <v>16.0</v>
      </c>
      <c r="E320" s="2">
        <v>6.4</v>
      </c>
      <c r="F320" s="2" t="s">
        <v>17</v>
      </c>
      <c r="H320" s="6"/>
    </row>
    <row r="321" ht="15.75" customHeight="1">
      <c r="A321" s="2" t="s">
        <v>413</v>
      </c>
      <c r="B321" s="2" t="s">
        <v>112</v>
      </c>
      <c r="C321" s="3">
        <v>44238.0</v>
      </c>
      <c r="D321" s="2">
        <v>119.0</v>
      </c>
      <c r="E321" s="2">
        <v>6.4</v>
      </c>
      <c r="F321" s="2" t="s">
        <v>37</v>
      </c>
      <c r="H321" s="6"/>
    </row>
    <row r="322" ht="15.75" customHeight="1">
      <c r="A322" s="2" t="s">
        <v>414</v>
      </c>
      <c r="B322" s="2" t="s">
        <v>7</v>
      </c>
      <c r="C322" s="3">
        <v>43950.0</v>
      </c>
      <c r="D322" s="2">
        <v>97.0</v>
      </c>
      <c r="E322" s="2">
        <v>6.4</v>
      </c>
      <c r="F322" s="2" t="s">
        <v>17</v>
      </c>
      <c r="H322" s="6"/>
    </row>
    <row r="323" ht="15.75" customHeight="1">
      <c r="A323" s="2" t="s">
        <v>415</v>
      </c>
      <c r="B323" s="2" t="s">
        <v>7</v>
      </c>
      <c r="C323" s="3">
        <v>41986.0</v>
      </c>
      <c r="D323" s="2">
        <v>81.0</v>
      </c>
      <c r="E323" s="2">
        <v>6.4</v>
      </c>
      <c r="F323" s="2" t="s">
        <v>17</v>
      </c>
      <c r="H323" s="6"/>
    </row>
    <row r="324" ht="15.75" customHeight="1">
      <c r="A324" s="2" t="s">
        <v>416</v>
      </c>
      <c r="B324" s="2" t="s">
        <v>139</v>
      </c>
      <c r="C324" s="3">
        <v>43364.0</v>
      </c>
      <c r="D324" s="2">
        <v>98.0</v>
      </c>
      <c r="E324" s="2">
        <v>6.4</v>
      </c>
      <c r="F324" s="2" t="s">
        <v>17</v>
      </c>
      <c r="H324" s="6"/>
    </row>
    <row r="325" ht="15.75" customHeight="1">
      <c r="A325" s="2" t="s">
        <v>417</v>
      </c>
      <c r="B325" s="2" t="s">
        <v>418</v>
      </c>
      <c r="C325" s="3">
        <v>44127.0</v>
      </c>
      <c r="D325" s="2">
        <v>95.0</v>
      </c>
      <c r="E325" s="2">
        <v>6.4</v>
      </c>
      <c r="F325" s="2" t="s">
        <v>17</v>
      </c>
      <c r="H325" s="6"/>
    </row>
    <row r="326" ht="15.75" customHeight="1">
      <c r="A326" s="2" t="s">
        <v>419</v>
      </c>
      <c r="B326" s="2" t="s">
        <v>33</v>
      </c>
      <c r="C326" s="3">
        <v>43750.0</v>
      </c>
      <c r="D326" s="2">
        <v>96.0</v>
      </c>
      <c r="E326" s="2">
        <v>6.4</v>
      </c>
      <c r="F326" s="2" t="s">
        <v>60</v>
      </c>
      <c r="H326" s="6"/>
    </row>
    <row r="327" ht="15.75" customHeight="1">
      <c r="A327" s="2" t="s">
        <v>420</v>
      </c>
      <c r="B327" s="2" t="s">
        <v>7</v>
      </c>
      <c r="C327" s="7">
        <v>42993.0</v>
      </c>
      <c r="D327" s="2">
        <v>107.0</v>
      </c>
      <c r="E327" s="2">
        <v>6.4</v>
      </c>
      <c r="F327" s="2" t="s">
        <v>17</v>
      </c>
      <c r="H327" s="6"/>
    </row>
    <row r="328" ht="15.75" customHeight="1">
      <c r="A328" s="2" t="s">
        <v>421</v>
      </c>
      <c r="B328" s="2" t="s">
        <v>422</v>
      </c>
      <c r="C328" s="3">
        <v>43735.0</v>
      </c>
      <c r="D328" s="2">
        <v>41.0</v>
      </c>
      <c r="E328" s="2">
        <v>6.4</v>
      </c>
      <c r="F328" s="2" t="s">
        <v>17</v>
      </c>
      <c r="H328" s="6"/>
    </row>
    <row r="329" ht="15.75" customHeight="1">
      <c r="A329" s="2" t="s">
        <v>423</v>
      </c>
      <c r="B329" s="2" t="s">
        <v>7</v>
      </c>
      <c r="C329" s="3">
        <v>43175.0</v>
      </c>
      <c r="D329" s="2">
        <v>87.0</v>
      </c>
      <c r="E329" s="2">
        <v>6.4</v>
      </c>
      <c r="F329" s="2" t="s">
        <v>17</v>
      </c>
      <c r="H329" s="6"/>
    </row>
    <row r="330" ht="15.75" customHeight="1">
      <c r="A330" s="2" t="s">
        <v>424</v>
      </c>
      <c r="B330" s="2" t="s">
        <v>139</v>
      </c>
      <c r="C330" s="3">
        <v>44210.0</v>
      </c>
      <c r="D330" s="2">
        <v>101.0</v>
      </c>
      <c r="E330" s="2">
        <v>6.4</v>
      </c>
      <c r="F330" s="2" t="s">
        <v>37</v>
      </c>
      <c r="H330" s="6"/>
    </row>
    <row r="331" ht="15.75" customHeight="1">
      <c r="A331" s="2" t="s">
        <v>425</v>
      </c>
      <c r="B331" s="2" t="s">
        <v>7</v>
      </c>
      <c r="C331" s="3">
        <v>42860.0</v>
      </c>
      <c r="D331" s="2">
        <v>97.0</v>
      </c>
      <c r="E331" s="2">
        <v>6.4</v>
      </c>
      <c r="F331" s="2" t="s">
        <v>17</v>
      </c>
      <c r="H331" s="6"/>
    </row>
    <row r="332" ht="15.75" customHeight="1">
      <c r="A332" s="2" t="s">
        <v>426</v>
      </c>
      <c r="B332" s="2" t="s">
        <v>10</v>
      </c>
      <c r="C332" s="3">
        <v>43915.0</v>
      </c>
      <c r="D332" s="2">
        <v>103.0</v>
      </c>
      <c r="E332" s="2">
        <v>6.4</v>
      </c>
      <c r="F332" s="2" t="s">
        <v>11</v>
      </c>
      <c r="H332" s="6"/>
    </row>
    <row r="333" ht="15.75" customHeight="1">
      <c r="A333" s="2" t="s">
        <v>427</v>
      </c>
      <c r="B333" s="2" t="s">
        <v>428</v>
      </c>
      <c r="C333" s="3">
        <v>43943.0</v>
      </c>
      <c r="D333" s="2">
        <v>90.0</v>
      </c>
      <c r="E333" s="2">
        <v>6.4</v>
      </c>
      <c r="F333" s="2" t="s">
        <v>17</v>
      </c>
      <c r="H333" s="6"/>
    </row>
    <row r="334" ht="15.75" customHeight="1">
      <c r="A334" s="2" t="s">
        <v>429</v>
      </c>
      <c r="B334" s="2" t="s">
        <v>101</v>
      </c>
      <c r="C334" s="3">
        <v>43537.0</v>
      </c>
      <c r="D334" s="2">
        <v>125.0</v>
      </c>
      <c r="E334" s="2">
        <v>6.4</v>
      </c>
      <c r="F334" s="2" t="s">
        <v>17</v>
      </c>
      <c r="H334" s="6"/>
    </row>
    <row r="335" ht="15.75" customHeight="1">
      <c r="A335" s="2" t="s">
        <v>432</v>
      </c>
      <c r="B335" s="2" t="s">
        <v>33</v>
      </c>
      <c r="C335" s="3">
        <v>43532.0</v>
      </c>
      <c r="D335" s="2">
        <v>99.0</v>
      </c>
      <c r="E335" s="2">
        <v>6.4</v>
      </c>
      <c r="F335" s="2" t="s">
        <v>17</v>
      </c>
      <c r="H335" s="6"/>
    </row>
    <row r="336" ht="15.75" customHeight="1">
      <c r="A336" s="2" t="s">
        <v>433</v>
      </c>
      <c r="B336" s="2" t="s">
        <v>434</v>
      </c>
      <c r="C336" s="3">
        <v>43028.0</v>
      </c>
      <c r="D336" s="2">
        <v>82.0</v>
      </c>
      <c r="E336" s="2">
        <v>6.4</v>
      </c>
      <c r="F336" s="2" t="s">
        <v>17</v>
      </c>
      <c r="H336" s="6"/>
    </row>
    <row r="337" ht="15.75" customHeight="1">
      <c r="A337" s="2" t="s">
        <v>435</v>
      </c>
      <c r="B337" s="2" t="s">
        <v>36</v>
      </c>
      <c r="C337" s="3">
        <v>43140.0</v>
      </c>
      <c r="D337" s="2">
        <v>97.0</v>
      </c>
      <c r="E337" s="2">
        <v>6.4</v>
      </c>
      <c r="F337" s="2" t="s">
        <v>17</v>
      </c>
      <c r="H337" s="6"/>
    </row>
    <row r="338" ht="15.75" customHeight="1">
      <c r="A338" s="2" t="s">
        <v>437</v>
      </c>
      <c r="B338" s="2" t="s">
        <v>206</v>
      </c>
      <c r="C338" s="3">
        <v>43889.0</v>
      </c>
      <c r="D338" s="2">
        <v>108.0</v>
      </c>
      <c r="E338" s="2">
        <v>6.5</v>
      </c>
      <c r="F338" s="2" t="s">
        <v>17</v>
      </c>
      <c r="H338" s="6"/>
    </row>
    <row r="339" ht="15.75" customHeight="1">
      <c r="A339" s="2" t="s">
        <v>438</v>
      </c>
      <c r="B339" s="2" t="s">
        <v>33</v>
      </c>
      <c r="C339" s="3">
        <v>44071.0</v>
      </c>
      <c r="D339" s="2">
        <v>93.0</v>
      </c>
      <c r="E339" s="2">
        <v>6.5</v>
      </c>
      <c r="F339" s="2" t="s">
        <v>17</v>
      </c>
      <c r="H339" s="6"/>
    </row>
    <row r="340" ht="15.75" customHeight="1">
      <c r="A340" s="2" t="s">
        <v>439</v>
      </c>
      <c r="B340" s="2" t="s">
        <v>440</v>
      </c>
      <c r="C340" s="3">
        <v>43909.0</v>
      </c>
      <c r="D340" s="2">
        <v>74.0</v>
      </c>
      <c r="E340" s="2">
        <v>6.5</v>
      </c>
      <c r="F340" s="2" t="s">
        <v>188</v>
      </c>
      <c r="H340" s="6"/>
    </row>
    <row r="341" ht="15.75" customHeight="1">
      <c r="A341" s="2" t="s">
        <v>441</v>
      </c>
      <c r="B341" s="2" t="s">
        <v>7</v>
      </c>
      <c r="C341" s="3">
        <v>43545.0</v>
      </c>
      <c r="D341" s="2">
        <v>60.0</v>
      </c>
      <c r="E341" s="2">
        <v>6.5</v>
      </c>
      <c r="F341" s="2" t="s">
        <v>60</v>
      </c>
      <c r="H341" s="6"/>
    </row>
    <row r="342" ht="15.75" customHeight="1">
      <c r="A342" s="2" t="s">
        <v>442</v>
      </c>
      <c r="B342" s="2" t="s">
        <v>443</v>
      </c>
      <c r="C342" s="3">
        <v>44176.0</v>
      </c>
      <c r="D342" s="2">
        <v>9.0</v>
      </c>
      <c r="E342" s="2">
        <v>6.5</v>
      </c>
      <c r="F342" s="2" t="s">
        <v>17</v>
      </c>
      <c r="H342" s="6"/>
    </row>
    <row r="343" ht="15.75" customHeight="1">
      <c r="A343" s="2" t="s">
        <v>444</v>
      </c>
      <c r="B343" s="2" t="s">
        <v>7</v>
      </c>
      <c r="C343" s="3">
        <v>44303.0</v>
      </c>
      <c r="D343" s="2">
        <v>21.0</v>
      </c>
      <c r="E343" s="2">
        <v>6.5</v>
      </c>
      <c r="F343" s="2" t="s">
        <v>17</v>
      </c>
      <c r="H343" s="6"/>
    </row>
    <row r="344" ht="15.75" customHeight="1">
      <c r="A344" s="2" t="s">
        <v>445</v>
      </c>
      <c r="B344" s="2" t="s">
        <v>24</v>
      </c>
      <c r="C344" s="3">
        <v>43616.0</v>
      </c>
      <c r="D344" s="2">
        <v>100.0</v>
      </c>
      <c r="E344" s="2">
        <v>6.5</v>
      </c>
      <c r="F344" s="2" t="s">
        <v>20</v>
      </c>
      <c r="H344" s="6"/>
    </row>
    <row r="345" ht="15.75" customHeight="1">
      <c r="A345" s="2" t="s">
        <v>446</v>
      </c>
      <c r="B345" s="2" t="s">
        <v>447</v>
      </c>
      <c r="C345" s="3">
        <v>43994.0</v>
      </c>
      <c r="D345" s="2">
        <v>155.0</v>
      </c>
      <c r="E345" s="2">
        <v>6.5</v>
      </c>
      <c r="F345" s="2" t="s">
        <v>17</v>
      </c>
      <c r="H345" s="6"/>
    </row>
    <row r="346" ht="15.75" customHeight="1">
      <c r="A346" s="2" t="s">
        <v>448</v>
      </c>
      <c r="B346" s="2" t="s">
        <v>7</v>
      </c>
      <c r="C346" s="3">
        <v>44293.0</v>
      </c>
      <c r="D346" s="2">
        <v>55.0</v>
      </c>
      <c r="E346" s="2">
        <v>6.5</v>
      </c>
      <c r="F346" s="2" t="s">
        <v>17</v>
      </c>
      <c r="H346" s="6"/>
    </row>
    <row r="347" ht="15.75" customHeight="1">
      <c r="A347" s="2" t="s">
        <v>449</v>
      </c>
      <c r="B347" s="2" t="s">
        <v>407</v>
      </c>
      <c r="C347" s="3">
        <v>44008.0</v>
      </c>
      <c r="D347" s="2">
        <v>123.0</v>
      </c>
      <c r="E347" s="2">
        <v>6.5</v>
      </c>
      <c r="F347" s="2" t="s">
        <v>17</v>
      </c>
      <c r="H347" s="6"/>
    </row>
    <row r="348" ht="15.75" customHeight="1">
      <c r="A348" s="2" t="s">
        <v>450</v>
      </c>
      <c r="B348" s="2" t="s">
        <v>16</v>
      </c>
      <c r="C348" s="3">
        <v>43007.0</v>
      </c>
      <c r="D348" s="2">
        <v>103.0</v>
      </c>
      <c r="E348" s="2">
        <v>6.5</v>
      </c>
      <c r="F348" s="2" t="s">
        <v>17</v>
      </c>
      <c r="H348" s="6"/>
    </row>
    <row r="349" ht="15.75" customHeight="1">
      <c r="A349" s="2" t="s">
        <v>451</v>
      </c>
      <c r="B349" s="2" t="s">
        <v>10</v>
      </c>
      <c r="C349" s="3">
        <v>44134.0</v>
      </c>
      <c r="D349" s="2">
        <v>93.0</v>
      </c>
      <c r="E349" s="2">
        <v>6.5</v>
      </c>
      <c r="F349" s="2" t="s">
        <v>17</v>
      </c>
      <c r="H349" s="6"/>
    </row>
    <row r="350" ht="15.75" customHeight="1">
      <c r="A350" s="2" t="s">
        <v>452</v>
      </c>
      <c r="B350" s="2" t="s">
        <v>453</v>
      </c>
      <c r="C350" s="3">
        <v>44148.0</v>
      </c>
      <c r="D350" s="2">
        <v>119.0</v>
      </c>
      <c r="E350" s="2">
        <v>6.5</v>
      </c>
      <c r="F350" s="2" t="s">
        <v>17</v>
      </c>
      <c r="H350" s="6"/>
    </row>
    <row r="351" ht="15.75" customHeight="1">
      <c r="A351" s="2" t="s">
        <v>456</v>
      </c>
      <c r="B351" s="2" t="s">
        <v>33</v>
      </c>
      <c r="C351" s="3">
        <v>43266.0</v>
      </c>
      <c r="D351" s="2">
        <v>120.0</v>
      </c>
      <c r="E351" s="2">
        <v>6.5</v>
      </c>
      <c r="F351" s="2" t="s">
        <v>20</v>
      </c>
      <c r="H351" s="6"/>
    </row>
    <row r="352" ht="15.75" customHeight="1">
      <c r="A352" s="2" t="s">
        <v>457</v>
      </c>
      <c r="B352" s="2" t="s">
        <v>33</v>
      </c>
      <c r="C352" s="3">
        <v>44323.0</v>
      </c>
      <c r="D352" s="2">
        <v>98.0</v>
      </c>
      <c r="E352" s="2">
        <v>6.5</v>
      </c>
      <c r="F352" s="2" t="s">
        <v>17</v>
      </c>
      <c r="H352" s="6"/>
    </row>
    <row r="353" ht="15.75" customHeight="1">
      <c r="A353" s="2" t="s">
        <v>458</v>
      </c>
      <c r="B353" s="2" t="s">
        <v>331</v>
      </c>
      <c r="C353" s="3">
        <v>43441.0</v>
      </c>
      <c r="D353" s="2">
        <v>104.0</v>
      </c>
      <c r="E353" s="2">
        <v>6.5</v>
      </c>
      <c r="F353" s="2" t="s">
        <v>17</v>
      </c>
      <c r="H353" s="6"/>
    </row>
    <row r="354" ht="15.75" customHeight="1">
      <c r="A354" s="2" t="s">
        <v>459</v>
      </c>
      <c r="B354" s="2" t="s">
        <v>33</v>
      </c>
      <c r="C354" s="3">
        <v>44006.0</v>
      </c>
      <c r="D354" s="2">
        <v>91.0</v>
      </c>
      <c r="E354" s="2">
        <v>6.5</v>
      </c>
      <c r="F354" s="2" t="s">
        <v>11</v>
      </c>
      <c r="H354" s="6"/>
    </row>
    <row r="355" ht="15.75" customHeight="1">
      <c r="A355" s="2" t="s">
        <v>460</v>
      </c>
      <c r="B355" s="2" t="s">
        <v>7</v>
      </c>
      <c r="C355" s="3">
        <v>42909.0</v>
      </c>
      <c r="D355" s="2">
        <v>95.0</v>
      </c>
      <c r="E355" s="2">
        <v>6.5</v>
      </c>
      <c r="F355" s="2" t="s">
        <v>17</v>
      </c>
      <c r="H355" s="6"/>
    </row>
    <row r="356" ht="15.75" customHeight="1">
      <c r="A356" s="2" t="s">
        <v>461</v>
      </c>
      <c r="B356" s="2" t="s">
        <v>462</v>
      </c>
      <c r="C356" s="3">
        <v>44328.0</v>
      </c>
      <c r="D356" s="2">
        <v>101.0</v>
      </c>
      <c r="E356" s="2">
        <v>6.5</v>
      </c>
      <c r="F356" s="2" t="s">
        <v>60</v>
      </c>
      <c r="H356" s="6"/>
    </row>
    <row r="357" ht="15.75" customHeight="1">
      <c r="A357" s="2" t="s">
        <v>463</v>
      </c>
      <c r="B357" s="2" t="s">
        <v>36</v>
      </c>
      <c r="C357" s="3">
        <v>43266.0</v>
      </c>
      <c r="D357" s="2">
        <v>105.0</v>
      </c>
      <c r="E357" s="2">
        <v>6.5</v>
      </c>
      <c r="F357" s="2" t="s">
        <v>17</v>
      </c>
      <c r="H357" s="6"/>
    </row>
    <row r="358" ht="15.75" customHeight="1">
      <c r="A358" s="2" t="s">
        <v>464</v>
      </c>
      <c r="B358" s="2" t="s">
        <v>24</v>
      </c>
      <c r="C358" s="3">
        <v>42944.0</v>
      </c>
      <c r="D358" s="2">
        <v>83.0</v>
      </c>
      <c r="E358" s="2">
        <v>6.5</v>
      </c>
      <c r="F358" s="2" t="s">
        <v>17</v>
      </c>
      <c r="H358" s="6"/>
    </row>
    <row r="359" ht="15.75" customHeight="1">
      <c r="A359" s="2" t="s">
        <v>467</v>
      </c>
      <c r="B359" s="2" t="s">
        <v>206</v>
      </c>
      <c r="C359" s="3">
        <v>42846.0</v>
      </c>
      <c r="D359" s="2">
        <v>83.0</v>
      </c>
      <c r="E359" s="2">
        <v>6.5</v>
      </c>
      <c r="F359" s="2" t="s">
        <v>17</v>
      </c>
      <c r="H359" s="6"/>
    </row>
    <row r="360" ht="15.75" customHeight="1">
      <c r="A360" s="2" t="s">
        <v>468</v>
      </c>
      <c r="B360" s="2" t="s">
        <v>469</v>
      </c>
      <c r="C360" s="3">
        <v>43850.0</v>
      </c>
      <c r="D360" s="2">
        <v>17.0</v>
      </c>
      <c r="E360" s="2">
        <v>6.5</v>
      </c>
      <c r="F360" s="2" t="s">
        <v>17</v>
      </c>
      <c r="H360" s="6"/>
    </row>
    <row r="361" ht="15.75" customHeight="1">
      <c r="A361" s="2" t="s">
        <v>470</v>
      </c>
      <c r="B361" s="2" t="s">
        <v>471</v>
      </c>
      <c r="C361" s="3">
        <v>44281.0</v>
      </c>
      <c r="D361" s="2">
        <v>86.0</v>
      </c>
      <c r="E361" s="2">
        <v>6.6</v>
      </c>
      <c r="F361" s="2" t="s">
        <v>17</v>
      </c>
      <c r="H361" s="6"/>
    </row>
    <row r="362" ht="15.75" customHeight="1">
      <c r="A362" s="2" t="s">
        <v>472</v>
      </c>
      <c r="B362" s="2" t="s">
        <v>238</v>
      </c>
      <c r="C362" s="3">
        <v>43455.0</v>
      </c>
      <c r="D362" s="2">
        <v>124.0</v>
      </c>
      <c r="E362" s="2">
        <v>6.6</v>
      </c>
      <c r="F362" s="2" t="s">
        <v>17</v>
      </c>
      <c r="H362" s="6"/>
    </row>
    <row r="363" ht="15.75" customHeight="1">
      <c r="A363" s="2" t="s">
        <v>473</v>
      </c>
      <c r="B363" s="2" t="s">
        <v>65</v>
      </c>
      <c r="C363" s="3">
        <v>44006.0</v>
      </c>
      <c r="D363" s="2">
        <v>94.0</v>
      </c>
      <c r="E363" s="2">
        <v>6.6</v>
      </c>
      <c r="F363" s="2" t="s">
        <v>20</v>
      </c>
      <c r="H363" s="6"/>
    </row>
    <row r="364" ht="15.75" customHeight="1">
      <c r="A364" s="2" t="s">
        <v>474</v>
      </c>
      <c r="B364" s="2" t="s">
        <v>36</v>
      </c>
      <c r="C364" s="3">
        <v>44253.0</v>
      </c>
      <c r="D364" s="2">
        <v>102.0</v>
      </c>
      <c r="E364" s="2">
        <v>6.6</v>
      </c>
      <c r="F364" s="2" t="s">
        <v>11</v>
      </c>
      <c r="H364" s="6"/>
    </row>
    <row r="365" ht="15.75" customHeight="1">
      <c r="A365" s="2" t="s">
        <v>475</v>
      </c>
      <c r="B365" s="2" t="s">
        <v>206</v>
      </c>
      <c r="C365" s="3">
        <v>43623.0</v>
      </c>
      <c r="D365" s="2">
        <v>118.0</v>
      </c>
      <c r="E365" s="2">
        <v>6.6</v>
      </c>
      <c r="F365" s="2" t="s">
        <v>11</v>
      </c>
      <c r="H365" s="6"/>
    </row>
    <row r="366" ht="15.75" customHeight="1">
      <c r="A366" s="2" t="s">
        <v>476</v>
      </c>
      <c r="B366" s="2" t="s">
        <v>7</v>
      </c>
      <c r="C366" s="3">
        <v>42601.0</v>
      </c>
      <c r="D366" s="2">
        <v>79.0</v>
      </c>
      <c r="E366" s="2">
        <v>6.6</v>
      </c>
      <c r="F366" s="2" t="s">
        <v>17</v>
      </c>
      <c r="H366" s="6"/>
    </row>
    <row r="367" ht="15.75" customHeight="1">
      <c r="A367" s="2" t="s">
        <v>477</v>
      </c>
      <c r="B367" s="2" t="s">
        <v>238</v>
      </c>
      <c r="C367" s="3">
        <v>44078.0</v>
      </c>
      <c r="D367" s="2">
        <v>134.0</v>
      </c>
      <c r="E367" s="2">
        <v>6.6</v>
      </c>
      <c r="F367" s="2" t="s">
        <v>17</v>
      </c>
      <c r="H367" s="6"/>
    </row>
    <row r="368" ht="15.75" customHeight="1">
      <c r="A368" s="2" t="s">
        <v>478</v>
      </c>
      <c r="B368" s="2" t="s">
        <v>7</v>
      </c>
      <c r="C368" s="3">
        <v>43763.0</v>
      </c>
      <c r="D368" s="2">
        <v>126.0</v>
      </c>
      <c r="E368" s="2">
        <v>6.6</v>
      </c>
      <c r="F368" s="2" t="s">
        <v>17</v>
      </c>
      <c r="H368" s="6"/>
    </row>
    <row r="369" ht="15.75" customHeight="1">
      <c r="A369" s="2" t="s">
        <v>479</v>
      </c>
      <c r="B369" s="2" t="s">
        <v>33</v>
      </c>
      <c r="C369" s="3">
        <v>44323.0</v>
      </c>
      <c r="D369" s="2">
        <v>98.0</v>
      </c>
      <c r="E369" s="2">
        <v>6.6</v>
      </c>
      <c r="F369" s="2" t="s">
        <v>20</v>
      </c>
      <c r="H369" s="6"/>
    </row>
    <row r="370" ht="15.75" customHeight="1">
      <c r="A370" s="2" t="s">
        <v>480</v>
      </c>
      <c r="B370" s="2" t="s">
        <v>7</v>
      </c>
      <c r="C370" s="3">
        <v>43280.0</v>
      </c>
      <c r="D370" s="2">
        <v>89.0</v>
      </c>
      <c r="E370" s="2">
        <v>6.6</v>
      </c>
      <c r="F370" s="2" t="s">
        <v>17</v>
      </c>
      <c r="H370" s="6"/>
    </row>
    <row r="371" ht="15.75" customHeight="1">
      <c r="A371" s="2" t="s">
        <v>481</v>
      </c>
      <c r="B371" s="2" t="s">
        <v>7</v>
      </c>
      <c r="C371" s="3">
        <v>43441.0</v>
      </c>
      <c r="D371" s="2">
        <v>58.0</v>
      </c>
      <c r="E371" s="2">
        <v>6.6</v>
      </c>
      <c r="F371" s="2" t="s">
        <v>17</v>
      </c>
      <c r="H371" s="6"/>
    </row>
    <row r="372" ht="15.75" customHeight="1">
      <c r="A372" s="2" t="s">
        <v>482</v>
      </c>
      <c r="B372" s="2" t="s">
        <v>7</v>
      </c>
      <c r="C372" s="3">
        <v>44158.0</v>
      </c>
      <c r="D372" s="2">
        <v>83.0</v>
      </c>
      <c r="E372" s="2">
        <v>6.6</v>
      </c>
      <c r="F372" s="2" t="s">
        <v>17</v>
      </c>
      <c r="H372" s="6"/>
    </row>
    <row r="373" ht="15.75" customHeight="1">
      <c r="A373" s="2" t="s">
        <v>483</v>
      </c>
      <c r="B373" s="2" t="s">
        <v>134</v>
      </c>
      <c r="C373" s="3">
        <v>44232.0</v>
      </c>
      <c r="D373" s="2">
        <v>136.0</v>
      </c>
      <c r="E373" s="2">
        <v>6.6</v>
      </c>
      <c r="F373" s="2" t="s">
        <v>34</v>
      </c>
      <c r="H373" s="6"/>
    </row>
    <row r="374" ht="15.75" customHeight="1">
      <c r="A374" s="2" t="s">
        <v>484</v>
      </c>
      <c r="B374" s="2" t="s">
        <v>7</v>
      </c>
      <c r="C374" s="3">
        <v>43441.0</v>
      </c>
      <c r="D374" s="2">
        <v>98.0</v>
      </c>
      <c r="E374" s="2">
        <v>6.6</v>
      </c>
      <c r="F374" s="2" t="s">
        <v>17</v>
      </c>
      <c r="H374" s="6"/>
    </row>
    <row r="375" ht="15.75" customHeight="1">
      <c r="A375" s="2" t="s">
        <v>485</v>
      </c>
      <c r="B375" s="2" t="s">
        <v>486</v>
      </c>
      <c r="C375" s="3">
        <v>43357.0</v>
      </c>
      <c r="D375" s="2">
        <v>114.0</v>
      </c>
      <c r="E375" s="2">
        <v>6.6</v>
      </c>
      <c r="F375" s="2" t="s">
        <v>17</v>
      </c>
      <c r="H375" s="6"/>
    </row>
    <row r="376" ht="15.75" customHeight="1">
      <c r="A376" s="2" t="s">
        <v>487</v>
      </c>
      <c r="B376" s="2" t="s">
        <v>183</v>
      </c>
      <c r="C376" s="3">
        <v>44063.0</v>
      </c>
      <c r="D376" s="2">
        <v>99.0</v>
      </c>
      <c r="E376" s="2">
        <v>6.6</v>
      </c>
      <c r="F376" s="2" t="s">
        <v>11</v>
      </c>
      <c r="H376" s="6"/>
    </row>
    <row r="377" ht="15.75" customHeight="1">
      <c r="A377" s="2" t="s">
        <v>488</v>
      </c>
      <c r="B377" s="2" t="s">
        <v>486</v>
      </c>
      <c r="C377" s="3">
        <v>43677.0</v>
      </c>
      <c r="D377" s="2">
        <v>130.0</v>
      </c>
      <c r="E377" s="2">
        <v>6.6</v>
      </c>
      <c r="F377" s="2" t="s">
        <v>17</v>
      </c>
      <c r="H377" s="6"/>
    </row>
    <row r="378" ht="15.75" customHeight="1">
      <c r="A378" s="2" t="s">
        <v>489</v>
      </c>
      <c r="B378" s="2" t="s">
        <v>7</v>
      </c>
      <c r="C378" s="3">
        <v>44211.0</v>
      </c>
      <c r="D378" s="2">
        <v>32.0</v>
      </c>
      <c r="E378" s="2">
        <v>6.6</v>
      </c>
      <c r="F378" s="2" t="s">
        <v>17</v>
      </c>
      <c r="H378" s="6"/>
    </row>
    <row r="379" ht="15.75" customHeight="1">
      <c r="A379" s="2" t="s">
        <v>490</v>
      </c>
      <c r="B379" s="2" t="s">
        <v>491</v>
      </c>
      <c r="C379" s="3">
        <v>44000.0</v>
      </c>
      <c r="D379" s="2">
        <v>104.0</v>
      </c>
      <c r="E379" s="2">
        <v>6.7</v>
      </c>
      <c r="F379" s="2" t="s">
        <v>188</v>
      </c>
      <c r="H379" s="6"/>
    </row>
    <row r="380" ht="15.75" customHeight="1">
      <c r="A380" s="2" t="s">
        <v>492</v>
      </c>
      <c r="B380" s="2" t="s">
        <v>33</v>
      </c>
      <c r="C380" s="3">
        <v>44302.0</v>
      </c>
      <c r="D380" s="2">
        <v>142.0</v>
      </c>
      <c r="E380" s="2">
        <v>6.7</v>
      </c>
      <c r="F380" s="2" t="s">
        <v>20</v>
      </c>
      <c r="H380" s="6"/>
    </row>
    <row r="381" ht="15.75" customHeight="1">
      <c r="A381" s="2" t="s">
        <v>493</v>
      </c>
      <c r="B381" s="2" t="s">
        <v>494</v>
      </c>
      <c r="C381" s="3">
        <v>44302.0</v>
      </c>
      <c r="D381" s="2">
        <v>92.0</v>
      </c>
      <c r="E381" s="2">
        <v>6.7</v>
      </c>
      <c r="F381" s="2" t="s">
        <v>17</v>
      </c>
      <c r="H381" s="6"/>
    </row>
    <row r="382" ht="15.75" customHeight="1">
      <c r="A382" s="2" t="s">
        <v>495</v>
      </c>
      <c r="B382" s="2" t="s">
        <v>7</v>
      </c>
      <c r="C382" s="3">
        <v>43789.0</v>
      </c>
      <c r="D382" s="2">
        <v>86.0</v>
      </c>
      <c r="E382" s="2">
        <v>6.7</v>
      </c>
      <c r="F382" s="2" t="s">
        <v>17</v>
      </c>
      <c r="H382" s="6"/>
    </row>
    <row r="383" ht="15.75" customHeight="1">
      <c r="A383" s="2" t="s">
        <v>496</v>
      </c>
      <c r="B383" s="2" t="s">
        <v>440</v>
      </c>
      <c r="C383" s="3">
        <v>42875.0</v>
      </c>
      <c r="D383" s="2">
        <v>106.0</v>
      </c>
      <c r="E383" s="2">
        <v>6.7</v>
      </c>
      <c r="F383" s="2" t="s">
        <v>188</v>
      </c>
      <c r="H383" s="6"/>
    </row>
    <row r="384" ht="15.75" customHeight="1">
      <c r="A384" s="2" t="s">
        <v>497</v>
      </c>
      <c r="B384" s="2" t="s">
        <v>33</v>
      </c>
      <c r="C384" s="3">
        <v>44343.0</v>
      </c>
      <c r="D384" s="2">
        <v>95.0</v>
      </c>
      <c r="E384" s="2">
        <v>6.7</v>
      </c>
      <c r="F384" s="2" t="s">
        <v>17</v>
      </c>
      <c r="H384" s="6"/>
    </row>
    <row r="385" ht="15.75" customHeight="1">
      <c r="A385" s="2" t="s">
        <v>498</v>
      </c>
      <c r="B385" s="2" t="s">
        <v>7</v>
      </c>
      <c r="C385" s="3">
        <v>42902.0</v>
      </c>
      <c r="D385" s="2">
        <v>91.0</v>
      </c>
      <c r="E385" s="2">
        <v>6.7</v>
      </c>
      <c r="F385" s="2" t="s">
        <v>17</v>
      </c>
      <c r="H385" s="6"/>
    </row>
    <row r="386" ht="15.75" customHeight="1">
      <c r="A386" s="2" t="s">
        <v>499</v>
      </c>
      <c r="B386" s="2" t="s">
        <v>7</v>
      </c>
      <c r="C386" s="3">
        <v>44207.0</v>
      </c>
      <c r="D386" s="2">
        <v>89.0</v>
      </c>
      <c r="E386" s="2">
        <v>6.7</v>
      </c>
      <c r="F386" s="2" t="s">
        <v>17</v>
      </c>
      <c r="H386" s="6"/>
    </row>
    <row r="387" ht="15.75" customHeight="1">
      <c r="A387" s="2" t="s">
        <v>500</v>
      </c>
      <c r="B387" s="2" t="s">
        <v>22</v>
      </c>
      <c r="C387" s="3">
        <v>43945.0</v>
      </c>
      <c r="D387" s="2">
        <v>117.0</v>
      </c>
      <c r="E387" s="2">
        <v>6.7</v>
      </c>
      <c r="F387" s="2" t="s">
        <v>17</v>
      </c>
      <c r="H387" s="6"/>
    </row>
    <row r="388" ht="15.75" customHeight="1">
      <c r="A388" s="2" t="s">
        <v>501</v>
      </c>
      <c r="B388" s="2" t="s">
        <v>7</v>
      </c>
      <c r="C388" s="3">
        <v>44176.0</v>
      </c>
      <c r="D388" s="2">
        <v>90.0</v>
      </c>
      <c r="E388" s="2">
        <v>6.7</v>
      </c>
      <c r="F388" s="2" t="s">
        <v>17</v>
      </c>
      <c r="H388" s="6"/>
    </row>
    <row r="389" ht="15.75" customHeight="1">
      <c r="A389" s="2" t="s">
        <v>502</v>
      </c>
      <c r="B389" s="2" t="s">
        <v>33</v>
      </c>
      <c r="C389" s="3">
        <v>44159.0</v>
      </c>
      <c r="D389" s="2">
        <v>117.0</v>
      </c>
      <c r="E389" s="2">
        <v>6.7</v>
      </c>
      <c r="F389" s="2" t="s">
        <v>17</v>
      </c>
      <c r="H389" s="6"/>
    </row>
    <row r="390" ht="15.75" customHeight="1">
      <c r="A390" s="2" t="s">
        <v>505</v>
      </c>
      <c r="B390" s="2" t="s">
        <v>33</v>
      </c>
      <c r="C390" s="3">
        <v>42769.0</v>
      </c>
      <c r="D390" s="2">
        <v>87.0</v>
      </c>
      <c r="E390" s="2">
        <v>6.7</v>
      </c>
      <c r="F390" s="2" t="s">
        <v>17</v>
      </c>
      <c r="H390" s="6"/>
    </row>
    <row r="391" ht="15.75" customHeight="1">
      <c r="A391" s="2" t="s">
        <v>506</v>
      </c>
      <c r="B391" s="2" t="s">
        <v>24</v>
      </c>
      <c r="C391" s="3">
        <v>44168.0</v>
      </c>
      <c r="D391" s="2">
        <v>101.0</v>
      </c>
      <c r="E391" s="2">
        <v>6.7</v>
      </c>
      <c r="F391" s="2" t="s">
        <v>69</v>
      </c>
      <c r="H391" s="6"/>
    </row>
    <row r="392" ht="15.75" customHeight="1">
      <c r="A392" s="2" t="s">
        <v>507</v>
      </c>
      <c r="B392" s="2" t="s">
        <v>7</v>
      </c>
      <c r="C392" s="3">
        <v>43766.0</v>
      </c>
      <c r="D392" s="2">
        <v>19.0</v>
      </c>
      <c r="E392" s="2">
        <v>6.7</v>
      </c>
      <c r="F392" s="2" t="s">
        <v>188</v>
      </c>
      <c r="H392" s="6"/>
    </row>
    <row r="393" ht="15.75" customHeight="1">
      <c r="A393" s="2" t="s">
        <v>508</v>
      </c>
      <c r="B393" s="2" t="s">
        <v>112</v>
      </c>
      <c r="C393" s="3">
        <v>44232.0</v>
      </c>
      <c r="D393" s="2">
        <v>106.0</v>
      </c>
      <c r="E393" s="2">
        <v>6.7</v>
      </c>
      <c r="F393" s="2" t="s">
        <v>17</v>
      </c>
      <c r="H393" s="6"/>
    </row>
    <row r="394" ht="15.75" customHeight="1">
      <c r="A394" s="2" t="s">
        <v>509</v>
      </c>
      <c r="B394" s="2" t="s">
        <v>510</v>
      </c>
      <c r="C394" s="3">
        <v>42773.0</v>
      </c>
      <c r="D394" s="2">
        <v>54.0</v>
      </c>
      <c r="E394" s="2">
        <v>6.7</v>
      </c>
      <c r="F394" s="2" t="s">
        <v>17</v>
      </c>
      <c r="H394" s="6"/>
    </row>
    <row r="395" ht="15.75" customHeight="1">
      <c r="A395" s="2" t="s">
        <v>511</v>
      </c>
      <c r="B395" s="2" t="s">
        <v>33</v>
      </c>
      <c r="C395" s="3">
        <v>44258.0</v>
      </c>
      <c r="D395" s="2">
        <v>111.0</v>
      </c>
      <c r="E395" s="2">
        <v>6.7</v>
      </c>
      <c r="F395" s="2" t="s">
        <v>17</v>
      </c>
      <c r="H395" s="6"/>
    </row>
    <row r="396" ht="15.75" customHeight="1">
      <c r="A396" s="2" t="s">
        <v>512</v>
      </c>
      <c r="B396" s="2" t="s">
        <v>33</v>
      </c>
      <c r="C396" s="3">
        <v>44295.0</v>
      </c>
      <c r="D396" s="2">
        <v>132.0</v>
      </c>
      <c r="E396" s="2">
        <v>6.7</v>
      </c>
      <c r="F396" s="2" t="s">
        <v>34</v>
      </c>
      <c r="H396" s="6"/>
    </row>
    <row r="397" ht="15.75" customHeight="1">
      <c r="A397" s="2" t="s">
        <v>513</v>
      </c>
      <c r="B397" s="2" t="s">
        <v>33</v>
      </c>
      <c r="C397" s="3">
        <v>44267.0</v>
      </c>
      <c r="D397" s="2">
        <v>97.0</v>
      </c>
      <c r="E397" s="2">
        <v>6.7</v>
      </c>
      <c r="F397" s="2" t="s">
        <v>25</v>
      </c>
      <c r="H397" s="6"/>
    </row>
    <row r="398" ht="15.75" customHeight="1">
      <c r="A398" s="2" t="s">
        <v>514</v>
      </c>
      <c r="B398" s="2" t="s">
        <v>7</v>
      </c>
      <c r="C398" s="3">
        <v>43656.0</v>
      </c>
      <c r="D398" s="2">
        <v>106.0</v>
      </c>
      <c r="E398" s="2">
        <v>6.7</v>
      </c>
      <c r="F398" s="2" t="s">
        <v>11</v>
      </c>
      <c r="H398" s="6"/>
    </row>
    <row r="399" ht="15.75" customHeight="1">
      <c r="A399" s="2" t="s">
        <v>515</v>
      </c>
      <c r="B399" s="2" t="s">
        <v>139</v>
      </c>
      <c r="C399" s="3">
        <v>42580.0</v>
      </c>
      <c r="D399" s="2">
        <v>111.0</v>
      </c>
      <c r="E399" s="2">
        <v>6.7</v>
      </c>
      <c r="F399" s="2" t="s">
        <v>17</v>
      </c>
      <c r="H399" s="6"/>
    </row>
    <row r="400" ht="15.75" customHeight="1">
      <c r="A400" s="2" t="s">
        <v>516</v>
      </c>
      <c r="B400" s="2" t="s">
        <v>517</v>
      </c>
      <c r="C400" s="3">
        <v>44022.0</v>
      </c>
      <c r="D400" s="2">
        <v>124.0</v>
      </c>
      <c r="E400" s="2">
        <v>6.7</v>
      </c>
      <c r="F400" s="2" t="s">
        <v>17</v>
      </c>
      <c r="H400" s="6"/>
    </row>
    <row r="401" ht="15.75" customHeight="1">
      <c r="A401" s="2" t="s">
        <v>518</v>
      </c>
      <c r="B401" s="2" t="s">
        <v>7</v>
      </c>
      <c r="C401" s="7">
        <v>42566.0</v>
      </c>
      <c r="D401" s="2">
        <v>116.0</v>
      </c>
      <c r="E401" s="2">
        <v>6.7</v>
      </c>
      <c r="F401" s="2" t="s">
        <v>17</v>
      </c>
      <c r="H401" s="6"/>
    </row>
    <row r="402" ht="15.75" customHeight="1">
      <c r="A402" s="2" t="s">
        <v>519</v>
      </c>
      <c r="B402" s="2" t="s">
        <v>33</v>
      </c>
      <c r="C402" s="3">
        <v>43756.0</v>
      </c>
      <c r="D402" s="2">
        <v>112.0</v>
      </c>
      <c r="E402" s="2">
        <v>6.7</v>
      </c>
      <c r="F402" s="2" t="s">
        <v>20</v>
      </c>
      <c r="H402" s="6"/>
    </row>
    <row r="403" ht="15.75" customHeight="1">
      <c r="A403" s="8">
        <v>44764.0</v>
      </c>
      <c r="B403" s="2" t="s">
        <v>33</v>
      </c>
      <c r="C403" s="3">
        <v>43383.0</v>
      </c>
      <c r="D403" s="2">
        <v>144.0</v>
      </c>
      <c r="E403" s="2">
        <v>6.8</v>
      </c>
      <c r="F403" s="2" t="s">
        <v>17</v>
      </c>
      <c r="H403" s="6"/>
    </row>
    <row r="404" ht="15.75" customHeight="1">
      <c r="A404" s="2" t="s">
        <v>520</v>
      </c>
      <c r="B404" s="2" t="s">
        <v>33</v>
      </c>
      <c r="C404" s="3">
        <v>42671.0</v>
      </c>
      <c r="D404" s="2">
        <v>76.0</v>
      </c>
      <c r="E404" s="2">
        <v>6.8</v>
      </c>
      <c r="F404" s="2" t="s">
        <v>11</v>
      </c>
      <c r="H404" s="6"/>
    </row>
    <row r="405" ht="15.75" customHeight="1">
      <c r="A405" s="2" t="s">
        <v>521</v>
      </c>
      <c r="B405" s="2" t="s">
        <v>522</v>
      </c>
      <c r="C405" s="3">
        <v>43126.0</v>
      </c>
      <c r="D405" s="2">
        <v>101.0</v>
      </c>
      <c r="E405" s="2">
        <v>6.8</v>
      </c>
      <c r="F405" s="2" t="s">
        <v>17</v>
      </c>
      <c r="H405" s="6"/>
    </row>
    <row r="406" ht="15.75" customHeight="1">
      <c r="A406" s="2" t="s">
        <v>523</v>
      </c>
      <c r="B406" s="2" t="s">
        <v>7</v>
      </c>
      <c r="C406" s="3">
        <v>43910.0</v>
      </c>
      <c r="D406" s="2">
        <v>92.0</v>
      </c>
      <c r="E406" s="2">
        <v>6.8</v>
      </c>
      <c r="F406" s="2" t="s">
        <v>11</v>
      </c>
      <c r="H406" s="6"/>
    </row>
    <row r="407" ht="15.75" customHeight="1">
      <c r="A407" s="2" t="s">
        <v>524</v>
      </c>
      <c r="B407" s="2" t="s">
        <v>7</v>
      </c>
      <c r="C407" s="3">
        <v>44095.0</v>
      </c>
      <c r="D407" s="2">
        <v>19.0</v>
      </c>
      <c r="E407" s="2">
        <v>6.8</v>
      </c>
      <c r="F407" s="2" t="s">
        <v>17</v>
      </c>
      <c r="H407" s="6"/>
    </row>
    <row r="408" ht="15.75" customHeight="1">
      <c r="A408" s="2" t="s">
        <v>527</v>
      </c>
      <c r="B408" s="2" t="s">
        <v>36</v>
      </c>
      <c r="C408" s="3">
        <v>43616.0</v>
      </c>
      <c r="D408" s="2">
        <v>102.0</v>
      </c>
      <c r="E408" s="2">
        <v>6.8</v>
      </c>
      <c r="F408" s="2" t="s">
        <v>17</v>
      </c>
      <c r="H408" s="6"/>
    </row>
    <row r="409" ht="15.75" customHeight="1">
      <c r="A409" s="2" t="s">
        <v>528</v>
      </c>
      <c r="B409" s="2" t="s">
        <v>7</v>
      </c>
      <c r="C409" s="3">
        <v>43957.0</v>
      </c>
      <c r="D409" s="2">
        <v>89.0</v>
      </c>
      <c r="E409" s="2">
        <v>6.8</v>
      </c>
      <c r="F409" s="2" t="s">
        <v>17</v>
      </c>
      <c r="H409" s="6"/>
    </row>
    <row r="410" ht="15.75" customHeight="1">
      <c r="A410" s="2" t="s">
        <v>529</v>
      </c>
      <c r="B410" s="2" t="s">
        <v>24</v>
      </c>
      <c r="C410" s="3">
        <v>43315.0</v>
      </c>
      <c r="D410" s="2">
        <v>105.0</v>
      </c>
      <c r="E410" s="2">
        <v>6.8</v>
      </c>
      <c r="F410" s="2" t="s">
        <v>20</v>
      </c>
      <c r="H410" s="6"/>
    </row>
    <row r="411" ht="15.75" customHeight="1">
      <c r="A411" s="2" t="s">
        <v>530</v>
      </c>
      <c r="B411" s="2" t="s">
        <v>10</v>
      </c>
      <c r="C411" s="3">
        <v>43280.0</v>
      </c>
      <c r="D411" s="2">
        <v>101.0</v>
      </c>
      <c r="E411" s="2">
        <v>6.8</v>
      </c>
      <c r="F411" s="2" t="s">
        <v>17</v>
      </c>
      <c r="H411" s="6"/>
    </row>
    <row r="412" ht="15.75" customHeight="1">
      <c r="A412" s="2" t="s">
        <v>531</v>
      </c>
      <c r="B412" s="2" t="s">
        <v>24</v>
      </c>
      <c r="C412" s="3">
        <v>44192.0</v>
      </c>
      <c r="D412" s="2">
        <v>70.0</v>
      </c>
      <c r="E412" s="2">
        <v>6.8</v>
      </c>
      <c r="F412" s="2" t="s">
        <v>17</v>
      </c>
      <c r="H412" s="6"/>
    </row>
    <row r="413" ht="15.75" customHeight="1">
      <c r="A413" s="2" t="s">
        <v>532</v>
      </c>
      <c r="B413" s="2" t="s">
        <v>7</v>
      </c>
      <c r="C413" s="3">
        <v>44091.0</v>
      </c>
      <c r="D413" s="2">
        <v>96.0</v>
      </c>
      <c r="E413" s="2">
        <v>6.8</v>
      </c>
      <c r="F413" s="2" t="s">
        <v>60</v>
      </c>
      <c r="H413" s="6"/>
    </row>
    <row r="414" ht="15.75" customHeight="1">
      <c r="A414" s="2" t="s">
        <v>533</v>
      </c>
      <c r="B414" s="2" t="s">
        <v>7</v>
      </c>
      <c r="C414" s="3">
        <v>43962.0</v>
      </c>
      <c r="D414" s="2">
        <v>85.0</v>
      </c>
      <c r="E414" s="2">
        <v>6.8</v>
      </c>
      <c r="F414" s="2" t="s">
        <v>17</v>
      </c>
      <c r="H414" s="6"/>
    </row>
    <row r="415" ht="15.75" customHeight="1">
      <c r="A415" s="2" t="s">
        <v>534</v>
      </c>
      <c r="B415" s="2" t="s">
        <v>7</v>
      </c>
      <c r="C415" s="3">
        <v>42990.0</v>
      </c>
      <c r="D415" s="2">
        <v>39.0</v>
      </c>
      <c r="E415" s="2">
        <v>6.8</v>
      </c>
      <c r="F415" s="2" t="s">
        <v>17</v>
      </c>
      <c r="H415" s="6"/>
    </row>
    <row r="416" ht="15.75" customHeight="1">
      <c r="A416" s="2" t="s">
        <v>535</v>
      </c>
      <c r="B416" s="2" t="s">
        <v>7</v>
      </c>
      <c r="C416" s="3">
        <v>43210.0</v>
      </c>
      <c r="D416" s="2">
        <v>79.0</v>
      </c>
      <c r="E416" s="2">
        <v>6.8</v>
      </c>
      <c r="F416" s="2" t="s">
        <v>17</v>
      </c>
      <c r="H416" s="6"/>
    </row>
    <row r="417" ht="15.75" customHeight="1">
      <c r="A417" s="2" t="s">
        <v>536</v>
      </c>
      <c r="B417" s="2" t="s">
        <v>7</v>
      </c>
      <c r="C417" s="3">
        <v>43060.0</v>
      </c>
      <c r="D417" s="2">
        <v>73.0</v>
      </c>
      <c r="E417" s="2">
        <v>6.8</v>
      </c>
      <c r="F417" s="2" t="s">
        <v>17</v>
      </c>
      <c r="H417" s="6"/>
    </row>
    <row r="418" ht="15.75" customHeight="1">
      <c r="A418" s="2" t="s">
        <v>537</v>
      </c>
      <c r="B418" s="2" t="s">
        <v>33</v>
      </c>
      <c r="C418" s="3">
        <v>44106.0</v>
      </c>
      <c r="D418" s="2">
        <v>114.0</v>
      </c>
      <c r="E418" s="2">
        <v>6.8</v>
      </c>
      <c r="F418" s="2" t="s">
        <v>20</v>
      </c>
      <c r="H418" s="6"/>
    </row>
    <row r="419" ht="15.75" customHeight="1">
      <c r="A419" s="2" t="s">
        <v>538</v>
      </c>
      <c r="B419" s="2" t="s">
        <v>33</v>
      </c>
      <c r="C419" s="3">
        <v>44104.0</v>
      </c>
      <c r="D419" s="2">
        <v>121.0</v>
      </c>
      <c r="E419" s="2">
        <v>6.8</v>
      </c>
      <c r="F419" s="2" t="s">
        <v>17</v>
      </c>
      <c r="H419" s="6"/>
    </row>
    <row r="420" ht="15.75" customHeight="1">
      <c r="A420" s="2" t="s">
        <v>539</v>
      </c>
      <c r="B420" s="2" t="s">
        <v>117</v>
      </c>
      <c r="C420" s="3">
        <v>44104.0</v>
      </c>
      <c r="D420" s="2">
        <v>28.0</v>
      </c>
      <c r="E420" s="2">
        <v>6.8</v>
      </c>
      <c r="F420" s="2" t="s">
        <v>17</v>
      </c>
      <c r="H420" s="6"/>
    </row>
    <row r="421" ht="15.75" customHeight="1">
      <c r="A421" s="2" t="s">
        <v>540</v>
      </c>
      <c r="B421" s="2" t="s">
        <v>33</v>
      </c>
      <c r="C421" s="3">
        <v>44148.0</v>
      </c>
      <c r="D421" s="2">
        <v>95.0</v>
      </c>
      <c r="E421" s="2">
        <v>6.8</v>
      </c>
      <c r="F421" s="2" t="s">
        <v>14</v>
      </c>
      <c r="H421" s="6"/>
    </row>
    <row r="422" ht="15.75" customHeight="1">
      <c r="A422" s="2" t="s">
        <v>541</v>
      </c>
      <c r="B422" s="2" t="s">
        <v>33</v>
      </c>
      <c r="C422" s="3">
        <v>43406.0</v>
      </c>
      <c r="D422" s="2">
        <v>122.0</v>
      </c>
      <c r="E422" s="2">
        <v>6.8</v>
      </c>
      <c r="F422" s="2" t="s">
        <v>17</v>
      </c>
      <c r="H422" s="6"/>
    </row>
    <row r="423" ht="15.75" customHeight="1">
      <c r="A423" s="2" t="s">
        <v>542</v>
      </c>
      <c r="B423" s="2" t="s">
        <v>7</v>
      </c>
      <c r="C423" s="3">
        <v>43140.0</v>
      </c>
      <c r="D423" s="2">
        <v>23.0</v>
      </c>
      <c r="E423" s="2">
        <v>6.8</v>
      </c>
      <c r="F423" s="2" t="s">
        <v>543</v>
      </c>
      <c r="H423" s="6"/>
    </row>
    <row r="424" ht="15.75" customHeight="1">
      <c r="A424" s="2" t="s">
        <v>544</v>
      </c>
      <c r="B424" s="2" t="s">
        <v>33</v>
      </c>
      <c r="C424" s="3">
        <v>42930.0</v>
      </c>
      <c r="D424" s="2">
        <v>107.0</v>
      </c>
      <c r="E424" s="2">
        <v>6.8</v>
      </c>
      <c r="F424" s="2" t="s">
        <v>17</v>
      </c>
      <c r="H424" s="6"/>
    </row>
    <row r="425" ht="15.75" customHeight="1">
      <c r="A425" s="2" t="s">
        <v>545</v>
      </c>
      <c r="B425" s="2" t="s">
        <v>7</v>
      </c>
      <c r="C425" s="3">
        <v>44202.0</v>
      </c>
      <c r="D425" s="2">
        <v>98.0</v>
      </c>
      <c r="E425" s="2">
        <v>6.8</v>
      </c>
      <c r="F425" s="2" t="s">
        <v>60</v>
      </c>
      <c r="H425" s="6"/>
    </row>
    <row r="426" ht="15.75" customHeight="1">
      <c r="A426" s="2" t="s">
        <v>546</v>
      </c>
      <c r="B426" s="2" t="s">
        <v>10</v>
      </c>
      <c r="C426" s="3">
        <v>44189.0</v>
      </c>
      <c r="D426" s="2">
        <v>108.0</v>
      </c>
      <c r="E426" s="2">
        <v>6.9</v>
      </c>
      <c r="F426" s="2" t="s">
        <v>20</v>
      </c>
      <c r="H426" s="6"/>
    </row>
    <row r="427" ht="15.75" customHeight="1">
      <c r="A427" s="2" t="s">
        <v>547</v>
      </c>
      <c r="B427" s="2" t="s">
        <v>7</v>
      </c>
      <c r="C427" s="3">
        <v>42643.0</v>
      </c>
      <c r="D427" s="2">
        <v>92.0</v>
      </c>
      <c r="E427" s="2">
        <v>6.9</v>
      </c>
      <c r="F427" s="2" t="s">
        <v>17</v>
      </c>
      <c r="H427" s="6"/>
    </row>
    <row r="428" ht="15.75" customHeight="1">
      <c r="A428" s="2" t="s">
        <v>548</v>
      </c>
      <c r="B428" s="2" t="s">
        <v>7</v>
      </c>
      <c r="C428" s="3">
        <v>44112.0</v>
      </c>
      <c r="D428" s="2">
        <v>100.0</v>
      </c>
      <c r="E428" s="2">
        <v>6.9</v>
      </c>
      <c r="F428" s="2" t="s">
        <v>60</v>
      </c>
      <c r="H428" s="6"/>
    </row>
    <row r="429" ht="15.75" customHeight="1">
      <c r="A429" s="2" t="s">
        <v>549</v>
      </c>
      <c r="B429" s="2" t="s">
        <v>7</v>
      </c>
      <c r="C429" s="3">
        <v>44256.0</v>
      </c>
      <c r="D429" s="2">
        <v>97.0</v>
      </c>
      <c r="E429" s="2">
        <v>6.9</v>
      </c>
      <c r="F429" s="2" t="s">
        <v>17</v>
      </c>
      <c r="H429" s="6"/>
    </row>
    <row r="430" ht="15.75" customHeight="1">
      <c r="A430" s="2" t="s">
        <v>550</v>
      </c>
      <c r="B430" s="2" t="s">
        <v>443</v>
      </c>
      <c r="C430" s="3">
        <v>44193.0</v>
      </c>
      <c r="D430" s="2">
        <v>7.0</v>
      </c>
      <c r="E430" s="2">
        <v>6.9</v>
      </c>
      <c r="F430" s="2" t="s">
        <v>17</v>
      </c>
      <c r="H430" s="6"/>
    </row>
    <row r="431" ht="15.75" customHeight="1">
      <c r="A431" s="2" t="s">
        <v>551</v>
      </c>
      <c r="B431" s="2" t="s">
        <v>33</v>
      </c>
      <c r="C431" s="3">
        <v>42790.0</v>
      </c>
      <c r="D431" s="2">
        <v>96.0</v>
      </c>
      <c r="E431" s="2">
        <v>6.9</v>
      </c>
      <c r="F431" s="2" t="s">
        <v>17</v>
      </c>
      <c r="H431" s="6"/>
    </row>
    <row r="432" ht="15.75" customHeight="1">
      <c r="A432" s="2" t="s">
        <v>552</v>
      </c>
      <c r="B432" s="2" t="s">
        <v>7</v>
      </c>
      <c r="C432" s="3">
        <v>42874.0</v>
      </c>
      <c r="D432" s="2">
        <v>100.0</v>
      </c>
      <c r="E432" s="2">
        <v>6.9</v>
      </c>
      <c r="F432" s="2" t="s">
        <v>69</v>
      </c>
      <c r="H432" s="6"/>
    </row>
    <row r="433" ht="15.75" customHeight="1">
      <c r="A433" s="2" t="s">
        <v>553</v>
      </c>
      <c r="B433" s="2" t="s">
        <v>247</v>
      </c>
      <c r="C433" s="3">
        <v>44169.0</v>
      </c>
      <c r="D433" s="2">
        <v>132.0</v>
      </c>
      <c r="E433" s="2">
        <v>6.9</v>
      </c>
      <c r="F433" s="2" t="s">
        <v>17</v>
      </c>
      <c r="H433" s="6"/>
    </row>
    <row r="434" ht="15.75" customHeight="1">
      <c r="A434" s="2" t="s">
        <v>554</v>
      </c>
      <c r="B434" s="2" t="s">
        <v>206</v>
      </c>
      <c r="C434" s="3">
        <v>43007.0</v>
      </c>
      <c r="D434" s="2">
        <v>103.0</v>
      </c>
      <c r="E434" s="2">
        <v>6.9</v>
      </c>
      <c r="F434" s="2" t="s">
        <v>17</v>
      </c>
      <c r="H434" s="6"/>
    </row>
    <row r="435" ht="15.75" customHeight="1">
      <c r="A435" s="2" t="s">
        <v>555</v>
      </c>
      <c r="B435" s="2" t="s">
        <v>556</v>
      </c>
      <c r="C435" s="3">
        <v>43413.0</v>
      </c>
      <c r="D435" s="2">
        <v>121.0</v>
      </c>
      <c r="E435" s="2">
        <v>6.9</v>
      </c>
      <c r="F435" s="2" t="s">
        <v>17</v>
      </c>
      <c r="H435" s="6"/>
    </row>
    <row r="436" ht="15.75" customHeight="1">
      <c r="A436" s="2" t="s">
        <v>557</v>
      </c>
      <c r="B436" s="2" t="s">
        <v>139</v>
      </c>
      <c r="C436" s="3">
        <v>44281.0</v>
      </c>
      <c r="D436" s="2">
        <v>114.0</v>
      </c>
      <c r="E436" s="2">
        <v>6.9</v>
      </c>
      <c r="F436" s="2" t="s">
        <v>20</v>
      </c>
      <c r="H436" s="6"/>
    </row>
    <row r="437" ht="15.75" customHeight="1">
      <c r="A437" s="2" t="s">
        <v>558</v>
      </c>
      <c r="B437" s="2" t="s">
        <v>7</v>
      </c>
      <c r="C437" s="3">
        <v>43385.0</v>
      </c>
      <c r="D437" s="2">
        <v>57.0</v>
      </c>
      <c r="E437" s="2">
        <v>6.9</v>
      </c>
      <c r="F437" s="2" t="s">
        <v>17</v>
      </c>
      <c r="H437" s="6"/>
    </row>
    <row r="438" ht="15.75" customHeight="1">
      <c r="A438" s="2" t="s">
        <v>559</v>
      </c>
      <c r="B438" s="2" t="s">
        <v>7</v>
      </c>
      <c r="C438" s="3">
        <v>43140.0</v>
      </c>
      <c r="D438" s="2">
        <v>95.0</v>
      </c>
      <c r="E438" s="2">
        <v>6.9</v>
      </c>
      <c r="F438" s="2" t="s">
        <v>17</v>
      </c>
      <c r="H438" s="6"/>
    </row>
    <row r="439" ht="15.75" customHeight="1">
      <c r="A439" s="2" t="s">
        <v>560</v>
      </c>
      <c r="B439" s="2" t="s">
        <v>7</v>
      </c>
      <c r="C439" s="3">
        <v>43985.0</v>
      </c>
      <c r="D439" s="2">
        <v>83.0</v>
      </c>
      <c r="E439" s="2">
        <v>6.9</v>
      </c>
      <c r="F439" s="2" t="s">
        <v>17</v>
      </c>
      <c r="H439" s="6"/>
    </row>
    <row r="440" ht="15.75" customHeight="1">
      <c r="A440" s="2" t="s">
        <v>561</v>
      </c>
      <c r="B440" s="2" t="s">
        <v>7</v>
      </c>
      <c r="C440" s="3">
        <v>44022.0</v>
      </c>
      <c r="D440" s="2">
        <v>17.0</v>
      </c>
      <c r="E440" s="2">
        <v>6.9</v>
      </c>
      <c r="F440" s="2" t="s">
        <v>17</v>
      </c>
      <c r="H440" s="6"/>
    </row>
    <row r="441" ht="15.75" customHeight="1">
      <c r="A441" s="2" t="s">
        <v>562</v>
      </c>
      <c r="B441" s="2" t="s">
        <v>206</v>
      </c>
      <c r="C441" s="3">
        <v>43952.0</v>
      </c>
      <c r="D441" s="2">
        <v>105.0</v>
      </c>
      <c r="E441" s="2">
        <v>6.9</v>
      </c>
      <c r="F441" s="2" t="s">
        <v>17</v>
      </c>
      <c r="H441" s="6"/>
    </row>
    <row r="442" ht="15.75" customHeight="1">
      <c r="A442" s="2" t="s">
        <v>563</v>
      </c>
      <c r="B442" s="2" t="s">
        <v>183</v>
      </c>
      <c r="C442" s="3">
        <v>43553.0</v>
      </c>
      <c r="D442" s="2">
        <v>131.0</v>
      </c>
      <c r="E442" s="2">
        <v>6.9</v>
      </c>
      <c r="F442" s="2" t="s">
        <v>17</v>
      </c>
      <c r="H442" s="6"/>
    </row>
    <row r="443" ht="15.75" customHeight="1">
      <c r="A443" s="2" t="s">
        <v>564</v>
      </c>
      <c r="B443" s="2" t="s">
        <v>171</v>
      </c>
      <c r="C443" s="3">
        <v>43608.0</v>
      </c>
      <c r="D443" s="2">
        <v>30.0</v>
      </c>
      <c r="E443" s="2">
        <v>6.9</v>
      </c>
      <c r="F443" s="2" t="s">
        <v>17</v>
      </c>
      <c r="H443" s="6"/>
    </row>
    <row r="444" ht="15.75" customHeight="1">
      <c r="A444" s="2" t="s">
        <v>565</v>
      </c>
      <c r="B444" s="2" t="s">
        <v>139</v>
      </c>
      <c r="C444" s="3">
        <v>43021.0</v>
      </c>
      <c r="D444" s="2">
        <v>112.0</v>
      </c>
      <c r="E444" s="2">
        <v>6.9</v>
      </c>
      <c r="F444" s="2" t="s">
        <v>17</v>
      </c>
      <c r="H444" s="6"/>
    </row>
    <row r="445" ht="15.75" customHeight="1">
      <c r="A445" s="2" t="s">
        <v>566</v>
      </c>
      <c r="B445" s="2" t="s">
        <v>7</v>
      </c>
      <c r="C445" s="3">
        <v>43385.0</v>
      </c>
      <c r="D445" s="2">
        <v>86.0</v>
      </c>
      <c r="E445" s="2">
        <v>7.0</v>
      </c>
      <c r="F445" s="2" t="s">
        <v>17</v>
      </c>
      <c r="H445" s="6"/>
    </row>
    <row r="446" ht="15.75" customHeight="1">
      <c r="A446" s="2" t="s">
        <v>567</v>
      </c>
      <c r="B446" s="2" t="s">
        <v>7</v>
      </c>
      <c r="C446" s="3">
        <v>43000.0</v>
      </c>
      <c r="D446" s="2">
        <v>100.0</v>
      </c>
      <c r="E446" s="2">
        <v>7.0</v>
      </c>
      <c r="F446" s="2" t="s">
        <v>17</v>
      </c>
      <c r="H446" s="6"/>
    </row>
    <row r="447" ht="15.75" customHeight="1">
      <c r="A447" s="2" t="s">
        <v>568</v>
      </c>
      <c r="B447" s="2" t="s">
        <v>117</v>
      </c>
      <c r="C447" s="3">
        <v>44138.0</v>
      </c>
      <c r="D447" s="2">
        <v>14.0</v>
      </c>
      <c r="E447" s="2">
        <v>7.0</v>
      </c>
      <c r="F447" s="2" t="s">
        <v>17</v>
      </c>
      <c r="H447" s="6"/>
    </row>
    <row r="448" ht="15.75" customHeight="1">
      <c r="A448" s="2" t="s">
        <v>569</v>
      </c>
      <c r="B448" s="2" t="s">
        <v>7</v>
      </c>
      <c r="C448" s="3">
        <v>43021.0</v>
      </c>
      <c r="D448" s="2">
        <v>109.0</v>
      </c>
      <c r="E448" s="2">
        <v>7.0</v>
      </c>
      <c r="F448" s="2" t="s">
        <v>17</v>
      </c>
      <c r="H448" s="6"/>
    </row>
    <row r="449" ht="15.75" customHeight="1">
      <c r="A449" s="2" t="s">
        <v>570</v>
      </c>
      <c r="B449" s="2" t="s">
        <v>7</v>
      </c>
      <c r="C449" s="3">
        <v>43789.0</v>
      </c>
      <c r="D449" s="2">
        <v>28.0</v>
      </c>
      <c r="E449" s="2">
        <v>7.0</v>
      </c>
      <c r="F449" s="2" t="s">
        <v>11</v>
      </c>
      <c r="H449" s="6"/>
    </row>
    <row r="450" ht="15.75" customHeight="1">
      <c r="A450" s="2" t="s">
        <v>571</v>
      </c>
      <c r="B450" s="2" t="s">
        <v>7</v>
      </c>
      <c r="C450" s="3">
        <v>43723.0</v>
      </c>
      <c r="D450" s="2">
        <v>64.0</v>
      </c>
      <c r="E450" s="2">
        <v>7.0</v>
      </c>
      <c r="F450" s="2" t="s">
        <v>11</v>
      </c>
      <c r="H450" s="6"/>
    </row>
    <row r="451" ht="15.75" customHeight="1">
      <c r="A451" s="2" t="s">
        <v>572</v>
      </c>
      <c r="B451" s="2" t="s">
        <v>33</v>
      </c>
      <c r="C451" s="3">
        <v>44183.0</v>
      </c>
      <c r="D451" s="2">
        <v>94.0</v>
      </c>
      <c r="E451" s="2">
        <v>7.0</v>
      </c>
      <c r="F451" s="2" t="s">
        <v>17</v>
      </c>
      <c r="H451" s="6"/>
    </row>
    <row r="452" ht="15.75" customHeight="1">
      <c r="A452" s="2" t="s">
        <v>573</v>
      </c>
      <c r="B452" s="2" t="s">
        <v>117</v>
      </c>
      <c r="C452" s="3">
        <v>44183.0</v>
      </c>
      <c r="D452" s="2">
        <v>31.0</v>
      </c>
      <c r="E452" s="2">
        <v>7.0</v>
      </c>
      <c r="F452" s="2" t="s">
        <v>17</v>
      </c>
      <c r="H452" s="6"/>
    </row>
    <row r="453" ht="15.75" customHeight="1">
      <c r="A453" s="2" t="s">
        <v>574</v>
      </c>
      <c r="B453" s="2" t="s">
        <v>7</v>
      </c>
      <c r="C453" s="3">
        <v>44272.0</v>
      </c>
      <c r="D453" s="2">
        <v>99.0</v>
      </c>
      <c r="E453" s="2">
        <v>7.0</v>
      </c>
      <c r="F453" s="2" t="s">
        <v>17</v>
      </c>
      <c r="H453" s="6"/>
    </row>
    <row r="454" ht="15.75" customHeight="1">
      <c r="A454" s="2" t="s">
        <v>575</v>
      </c>
      <c r="B454" s="2" t="s">
        <v>7</v>
      </c>
      <c r="C454" s="3">
        <v>44250.0</v>
      </c>
      <c r="D454" s="2">
        <v>108.0</v>
      </c>
      <c r="E454" s="2">
        <v>7.0</v>
      </c>
      <c r="F454" s="2" t="s">
        <v>17</v>
      </c>
      <c r="H454" s="6"/>
    </row>
    <row r="455" ht="15.75" customHeight="1">
      <c r="A455" s="2" t="s">
        <v>576</v>
      </c>
      <c r="B455" s="2" t="s">
        <v>7</v>
      </c>
      <c r="C455" s="3">
        <v>43581.0</v>
      </c>
      <c r="D455" s="2">
        <v>48.0</v>
      </c>
      <c r="E455" s="2">
        <v>7.0</v>
      </c>
      <c r="F455" s="2" t="s">
        <v>17</v>
      </c>
      <c r="H455" s="6"/>
    </row>
    <row r="456" ht="15.75" customHeight="1">
      <c r="A456" s="2" t="s">
        <v>577</v>
      </c>
      <c r="B456" s="2" t="s">
        <v>7</v>
      </c>
      <c r="C456" s="3">
        <v>43602.0</v>
      </c>
      <c r="D456" s="2">
        <v>84.0</v>
      </c>
      <c r="E456" s="2">
        <v>7.0</v>
      </c>
      <c r="F456" s="2" t="s">
        <v>17</v>
      </c>
      <c r="H456" s="6"/>
    </row>
    <row r="457" ht="15.75" customHeight="1">
      <c r="A457" s="2" t="s">
        <v>578</v>
      </c>
      <c r="B457" s="2" t="s">
        <v>7</v>
      </c>
      <c r="C457" s="3">
        <v>43546.0</v>
      </c>
      <c r="D457" s="2">
        <v>70.0</v>
      </c>
      <c r="E457" s="2">
        <v>7.0</v>
      </c>
      <c r="F457" s="2" t="s">
        <v>17</v>
      </c>
      <c r="H457" s="6"/>
    </row>
    <row r="458" ht="15.75" customHeight="1">
      <c r="A458" s="2" t="s">
        <v>579</v>
      </c>
      <c r="B458" s="2" t="s">
        <v>7</v>
      </c>
      <c r="C458" s="3">
        <v>42979.0</v>
      </c>
      <c r="D458" s="2">
        <v>27.0</v>
      </c>
      <c r="E458" s="2">
        <v>7.0</v>
      </c>
      <c r="F458" s="2" t="s">
        <v>17</v>
      </c>
      <c r="H458" s="6"/>
    </row>
    <row r="459" ht="15.75" customHeight="1">
      <c r="A459" s="2" t="s">
        <v>580</v>
      </c>
      <c r="B459" s="2" t="s">
        <v>581</v>
      </c>
      <c r="C459" s="3">
        <v>43686.0</v>
      </c>
      <c r="D459" s="2">
        <v>45.0</v>
      </c>
      <c r="E459" s="2">
        <v>7.0</v>
      </c>
      <c r="F459" s="2" t="s">
        <v>17</v>
      </c>
      <c r="H459" s="6"/>
    </row>
    <row r="460" ht="15.75" customHeight="1">
      <c r="A460" s="2" t="s">
        <v>582</v>
      </c>
      <c r="B460" s="2" t="s">
        <v>24</v>
      </c>
      <c r="C460" s="3">
        <v>44174.0</v>
      </c>
      <c r="D460" s="2">
        <v>117.0</v>
      </c>
      <c r="E460" s="2">
        <v>7.0</v>
      </c>
      <c r="F460" s="2" t="s">
        <v>14</v>
      </c>
      <c r="H460" s="6"/>
    </row>
    <row r="461" ht="15.75" customHeight="1">
      <c r="A461" s="2" t="s">
        <v>583</v>
      </c>
      <c r="B461" s="2" t="s">
        <v>584</v>
      </c>
      <c r="C461" s="3">
        <v>43426.0</v>
      </c>
      <c r="D461" s="2">
        <v>104.0</v>
      </c>
      <c r="E461" s="2">
        <v>7.0</v>
      </c>
      <c r="F461" s="2" t="s">
        <v>17</v>
      </c>
      <c r="H461" s="6"/>
    </row>
    <row r="462" ht="15.75" customHeight="1">
      <c r="A462" s="2" t="s">
        <v>585</v>
      </c>
      <c r="B462" s="2" t="s">
        <v>247</v>
      </c>
      <c r="C462" s="3">
        <v>43546.0</v>
      </c>
      <c r="D462" s="2">
        <v>108.0</v>
      </c>
      <c r="E462" s="2">
        <v>7.0</v>
      </c>
      <c r="F462" s="2" t="s">
        <v>17</v>
      </c>
      <c r="H462" s="6"/>
    </row>
    <row r="463" ht="15.75" customHeight="1">
      <c r="A463" s="2" t="s">
        <v>586</v>
      </c>
      <c r="B463" s="2" t="s">
        <v>101</v>
      </c>
      <c r="C463" s="3">
        <v>43392.0</v>
      </c>
      <c r="D463" s="2">
        <v>121.0</v>
      </c>
      <c r="E463" s="2">
        <v>7.0</v>
      </c>
      <c r="F463" s="2" t="s">
        <v>37</v>
      </c>
      <c r="H463" s="6"/>
    </row>
    <row r="464" ht="15.75" customHeight="1">
      <c r="A464" s="2" t="s">
        <v>587</v>
      </c>
      <c r="B464" s="2" t="s">
        <v>117</v>
      </c>
      <c r="C464" s="3">
        <v>42761.0</v>
      </c>
      <c r="D464" s="2">
        <v>36.0</v>
      </c>
      <c r="E464" s="2">
        <v>7.1</v>
      </c>
      <c r="F464" s="2" t="s">
        <v>17</v>
      </c>
      <c r="H464" s="6"/>
    </row>
    <row r="465" ht="15.75" customHeight="1">
      <c r="A465" s="2" t="s">
        <v>588</v>
      </c>
      <c r="B465" s="2" t="s">
        <v>114</v>
      </c>
      <c r="C465" s="3">
        <v>43434.0</v>
      </c>
      <c r="D465" s="2">
        <v>30.0</v>
      </c>
      <c r="E465" s="2">
        <v>7.1</v>
      </c>
      <c r="F465" s="2" t="s">
        <v>17</v>
      </c>
      <c r="H465" s="6"/>
    </row>
    <row r="466" ht="15.75" customHeight="1">
      <c r="A466" s="2" t="s">
        <v>589</v>
      </c>
      <c r="B466" s="2" t="s">
        <v>114</v>
      </c>
      <c r="C466" s="3">
        <v>44166.0</v>
      </c>
      <c r="D466" s="2">
        <v>47.0</v>
      </c>
      <c r="E466" s="2">
        <v>7.1</v>
      </c>
      <c r="F466" s="2" t="s">
        <v>17</v>
      </c>
      <c r="H466" s="6"/>
    </row>
    <row r="467" ht="15.75" customHeight="1">
      <c r="A467" s="2" t="s">
        <v>590</v>
      </c>
      <c r="B467" s="2" t="s">
        <v>33</v>
      </c>
      <c r="C467" s="3">
        <v>43635.0</v>
      </c>
      <c r="D467" s="2">
        <v>110.0</v>
      </c>
      <c r="E467" s="2">
        <v>7.1</v>
      </c>
      <c r="F467" s="2" t="s">
        <v>17</v>
      </c>
      <c r="H467" s="6"/>
    </row>
    <row r="468" ht="15.75" customHeight="1">
      <c r="A468" s="2" t="s">
        <v>591</v>
      </c>
      <c r="B468" s="2" t="s">
        <v>7</v>
      </c>
      <c r="C468" s="3">
        <v>43943.0</v>
      </c>
      <c r="D468" s="2">
        <v>92.0</v>
      </c>
      <c r="E468" s="2">
        <v>7.1</v>
      </c>
      <c r="F468" s="2" t="s">
        <v>17</v>
      </c>
      <c r="H468" s="6"/>
    </row>
    <row r="469" ht="15.75" customHeight="1">
      <c r="A469" s="2" t="s">
        <v>592</v>
      </c>
      <c r="B469" s="2" t="s">
        <v>7</v>
      </c>
      <c r="C469" s="3">
        <v>44162.0</v>
      </c>
      <c r="D469" s="2">
        <v>80.0</v>
      </c>
      <c r="E469" s="2">
        <v>7.1</v>
      </c>
      <c r="F469" s="2" t="s">
        <v>17</v>
      </c>
      <c r="H469" s="6"/>
    </row>
    <row r="470" ht="15.75" customHeight="1">
      <c r="A470" s="2" t="s">
        <v>593</v>
      </c>
      <c r="B470" s="2" t="s">
        <v>594</v>
      </c>
      <c r="C470" s="3">
        <v>43392.0</v>
      </c>
      <c r="D470" s="2">
        <v>49.0</v>
      </c>
      <c r="E470" s="2">
        <v>7.1</v>
      </c>
      <c r="F470" s="2" t="s">
        <v>17</v>
      </c>
      <c r="H470" s="6"/>
    </row>
    <row r="471" ht="15.75" customHeight="1">
      <c r="A471" s="2" t="s">
        <v>595</v>
      </c>
      <c r="B471" s="2" t="s">
        <v>7</v>
      </c>
      <c r="C471" s="3">
        <v>43826.0</v>
      </c>
      <c r="D471" s="2">
        <v>73.0</v>
      </c>
      <c r="E471" s="2">
        <v>7.1</v>
      </c>
      <c r="F471" s="2" t="s">
        <v>11</v>
      </c>
      <c r="H471" s="6"/>
    </row>
    <row r="472" ht="15.75" customHeight="1">
      <c r="A472" s="2" t="s">
        <v>596</v>
      </c>
      <c r="B472" s="2" t="s">
        <v>7</v>
      </c>
      <c r="C472" s="3">
        <v>43224.0</v>
      </c>
      <c r="D472" s="2">
        <v>40.0</v>
      </c>
      <c r="E472" s="2">
        <v>7.1</v>
      </c>
      <c r="F472" s="2" t="s">
        <v>17</v>
      </c>
      <c r="H472" s="6"/>
    </row>
    <row r="473" ht="15.75" customHeight="1">
      <c r="A473" s="2" t="s">
        <v>597</v>
      </c>
      <c r="B473" s="2" t="s">
        <v>7</v>
      </c>
      <c r="C473" s="3">
        <v>43718.0</v>
      </c>
      <c r="D473" s="2">
        <v>96.0</v>
      </c>
      <c r="E473" s="2">
        <v>7.1</v>
      </c>
      <c r="F473" s="2" t="s">
        <v>17</v>
      </c>
      <c r="H473" s="6"/>
    </row>
    <row r="474" ht="15.75" customHeight="1">
      <c r="A474" s="2" t="s">
        <v>598</v>
      </c>
      <c r="B474" s="2" t="s">
        <v>183</v>
      </c>
      <c r="C474" s="3">
        <v>44330.0</v>
      </c>
      <c r="D474" s="2">
        <v>106.0</v>
      </c>
      <c r="E474" s="2">
        <v>7.1</v>
      </c>
      <c r="F474" s="2" t="s">
        <v>57</v>
      </c>
      <c r="H474" s="6"/>
    </row>
    <row r="475" ht="15.75" customHeight="1">
      <c r="A475" s="2" t="s">
        <v>599</v>
      </c>
      <c r="B475" s="2" t="s">
        <v>7</v>
      </c>
      <c r="C475" s="3">
        <v>43575.0</v>
      </c>
      <c r="D475" s="2">
        <v>97.0</v>
      </c>
      <c r="E475" s="2">
        <v>7.1</v>
      </c>
      <c r="F475" s="2" t="s">
        <v>17</v>
      </c>
      <c r="H475" s="6"/>
    </row>
    <row r="476" ht="15.75" customHeight="1">
      <c r="A476" s="2" t="s">
        <v>600</v>
      </c>
      <c r="B476" s="2" t="s">
        <v>7</v>
      </c>
      <c r="C476" s="3">
        <v>44131.0</v>
      </c>
      <c r="D476" s="2">
        <v>94.0</v>
      </c>
      <c r="E476" s="2">
        <v>7.1</v>
      </c>
      <c r="F476" s="2" t="s">
        <v>11</v>
      </c>
      <c r="H476" s="6"/>
    </row>
    <row r="477" ht="15.75" customHeight="1">
      <c r="A477" s="2" t="s">
        <v>601</v>
      </c>
      <c r="B477" s="2" t="s">
        <v>7</v>
      </c>
      <c r="C477" s="3">
        <v>42881.0</v>
      </c>
      <c r="D477" s="2">
        <v>78.0</v>
      </c>
      <c r="E477" s="2">
        <v>7.1</v>
      </c>
      <c r="F477" s="2" t="s">
        <v>17</v>
      </c>
      <c r="H477" s="6"/>
    </row>
    <row r="478" ht="15.75" customHeight="1">
      <c r="A478" s="2" t="s">
        <v>602</v>
      </c>
      <c r="B478" s="2" t="s">
        <v>7</v>
      </c>
      <c r="C478" s="3">
        <v>42265.0</v>
      </c>
      <c r="D478" s="2">
        <v>81.0</v>
      </c>
      <c r="E478" s="2">
        <v>7.1</v>
      </c>
      <c r="F478" s="2" t="s">
        <v>17</v>
      </c>
      <c r="H478" s="6"/>
    </row>
    <row r="479" ht="15.75" customHeight="1">
      <c r="A479" s="2" t="s">
        <v>603</v>
      </c>
      <c r="B479" s="2" t="s">
        <v>7</v>
      </c>
      <c r="C479" s="3">
        <v>43586.0</v>
      </c>
      <c r="D479" s="2">
        <v>87.0</v>
      </c>
      <c r="E479" s="2">
        <v>7.1</v>
      </c>
      <c r="F479" s="2" t="s">
        <v>17</v>
      </c>
      <c r="H479" s="6"/>
    </row>
    <row r="480" ht="15.75" customHeight="1">
      <c r="A480" s="2" t="s">
        <v>604</v>
      </c>
      <c r="B480" s="2" t="s">
        <v>264</v>
      </c>
      <c r="C480" s="3">
        <v>43417.0</v>
      </c>
      <c r="D480" s="2">
        <v>91.0</v>
      </c>
      <c r="E480" s="2">
        <v>7.1</v>
      </c>
      <c r="F480" s="2" t="s">
        <v>17</v>
      </c>
      <c r="H480" s="6"/>
    </row>
    <row r="481" ht="15.75" customHeight="1">
      <c r="A481" s="2" t="s">
        <v>605</v>
      </c>
      <c r="B481" s="2" t="s">
        <v>7</v>
      </c>
      <c r="C481" s="3">
        <v>42447.0</v>
      </c>
      <c r="D481" s="2">
        <v>91.0</v>
      </c>
      <c r="E481" s="2">
        <v>7.1</v>
      </c>
      <c r="F481" s="2" t="s">
        <v>17</v>
      </c>
      <c r="H481" s="6"/>
    </row>
    <row r="482" ht="15.75" customHeight="1">
      <c r="A482" s="2" t="s">
        <v>606</v>
      </c>
      <c r="B482" s="2" t="s">
        <v>7</v>
      </c>
      <c r="C482" s="3">
        <v>43028.0</v>
      </c>
      <c r="D482" s="2">
        <v>95.0</v>
      </c>
      <c r="E482" s="2">
        <v>7.1</v>
      </c>
      <c r="F482" s="2" t="s">
        <v>17</v>
      </c>
      <c r="H482" s="6"/>
    </row>
    <row r="483" ht="15.75" customHeight="1">
      <c r="A483" s="2" t="s">
        <v>607</v>
      </c>
      <c r="B483" s="2" t="s">
        <v>33</v>
      </c>
      <c r="C483" s="3">
        <v>44203.0</v>
      </c>
      <c r="D483" s="2">
        <v>126.0</v>
      </c>
      <c r="E483" s="2">
        <v>7.1</v>
      </c>
      <c r="F483" s="2" t="s">
        <v>17</v>
      </c>
      <c r="H483" s="6"/>
    </row>
    <row r="484" ht="15.75" customHeight="1">
      <c r="A484" s="2" t="s">
        <v>608</v>
      </c>
      <c r="B484" s="2" t="s">
        <v>7</v>
      </c>
      <c r="C484" s="3">
        <v>43196.0</v>
      </c>
      <c r="D484" s="2">
        <v>31.0</v>
      </c>
      <c r="E484" s="2">
        <v>7.1</v>
      </c>
      <c r="F484" s="2" t="s">
        <v>17</v>
      </c>
      <c r="H484" s="6"/>
    </row>
    <row r="485" ht="15.75" customHeight="1">
      <c r="A485" s="2" t="s">
        <v>609</v>
      </c>
      <c r="B485" s="2" t="s">
        <v>7</v>
      </c>
      <c r="C485" s="3">
        <v>43406.0</v>
      </c>
      <c r="D485" s="2">
        <v>58.0</v>
      </c>
      <c r="E485" s="2">
        <v>7.1</v>
      </c>
      <c r="F485" s="2" t="s">
        <v>17</v>
      </c>
      <c r="H485" s="6"/>
    </row>
    <row r="486" ht="15.75" customHeight="1">
      <c r="A486" s="2" t="s">
        <v>610</v>
      </c>
      <c r="B486" s="2" t="s">
        <v>7</v>
      </c>
      <c r="C486" s="3">
        <v>44119.0</v>
      </c>
      <c r="D486" s="2">
        <v>41.0</v>
      </c>
      <c r="E486" s="2">
        <v>7.1</v>
      </c>
      <c r="F486" s="2" t="s">
        <v>611</v>
      </c>
      <c r="H486" s="6"/>
    </row>
    <row r="487" ht="15.75" customHeight="1">
      <c r="A487" s="2" t="s">
        <v>612</v>
      </c>
      <c r="B487" s="2" t="s">
        <v>238</v>
      </c>
      <c r="C487" s="3">
        <v>44090.0</v>
      </c>
      <c r="D487" s="2">
        <v>138.0</v>
      </c>
      <c r="E487" s="2">
        <v>7.1</v>
      </c>
      <c r="F487" s="2" t="s">
        <v>17</v>
      </c>
      <c r="H487" s="6"/>
    </row>
    <row r="488" ht="15.75" customHeight="1">
      <c r="A488" s="2" t="s">
        <v>613</v>
      </c>
      <c r="B488" s="2" t="s">
        <v>33</v>
      </c>
      <c r="C488" s="3">
        <v>44225.0</v>
      </c>
      <c r="D488" s="2">
        <v>112.0</v>
      </c>
      <c r="E488" s="2">
        <v>7.1</v>
      </c>
      <c r="F488" s="2" t="s">
        <v>17</v>
      </c>
      <c r="H488" s="6"/>
    </row>
    <row r="489" ht="15.75" customHeight="1">
      <c r="A489" s="2" t="s">
        <v>614</v>
      </c>
      <c r="B489" s="2" t="s">
        <v>7</v>
      </c>
      <c r="C489" s="3">
        <v>43670.0</v>
      </c>
      <c r="D489" s="2">
        <v>114.0</v>
      </c>
      <c r="E489" s="2">
        <v>7.1</v>
      </c>
      <c r="F489" s="2" t="s">
        <v>17</v>
      </c>
      <c r="H489" s="6"/>
    </row>
    <row r="490" ht="15.75" customHeight="1">
      <c r="A490" s="2" t="s">
        <v>615</v>
      </c>
      <c r="B490" s="2" t="s">
        <v>33</v>
      </c>
      <c r="C490" s="3">
        <v>44218.0</v>
      </c>
      <c r="D490" s="2">
        <v>125.0</v>
      </c>
      <c r="E490" s="2">
        <v>7.1</v>
      </c>
      <c r="F490" s="2" t="s">
        <v>17</v>
      </c>
      <c r="H490" s="6"/>
    </row>
    <row r="491" ht="15.75" customHeight="1">
      <c r="A491" s="2" t="s">
        <v>616</v>
      </c>
      <c r="B491" s="2" t="s">
        <v>36</v>
      </c>
      <c r="C491" s="3">
        <v>43329.0</v>
      </c>
      <c r="D491" s="2">
        <v>99.0</v>
      </c>
      <c r="E491" s="2">
        <v>7.1</v>
      </c>
      <c r="F491" s="2" t="s">
        <v>17</v>
      </c>
      <c r="H491" s="6"/>
    </row>
    <row r="492" ht="15.75" customHeight="1">
      <c r="A492" s="2" t="s">
        <v>617</v>
      </c>
      <c r="B492" s="2" t="s">
        <v>7</v>
      </c>
      <c r="C492" s="3">
        <v>44104.0</v>
      </c>
      <c r="D492" s="2">
        <v>82.0</v>
      </c>
      <c r="E492" s="2">
        <v>7.2</v>
      </c>
      <c r="F492" s="2" t="s">
        <v>17</v>
      </c>
      <c r="H492" s="6"/>
    </row>
    <row r="493" ht="15.75" customHeight="1">
      <c r="A493" s="2" t="s">
        <v>618</v>
      </c>
      <c r="B493" s="2" t="s">
        <v>7</v>
      </c>
      <c r="C493" s="3">
        <v>42636.0</v>
      </c>
      <c r="D493" s="2">
        <v>98.0</v>
      </c>
      <c r="E493" s="2">
        <v>7.2</v>
      </c>
      <c r="F493" s="2" t="s">
        <v>17</v>
      </c>
      <c r="H493" s="6"/>
    </row>
    <row r="494" ht="15.75" customHeight="1">
      <c r="A494" s="2" t="s">
        <v>621</v>
      </c>
      <c r="B494" s="2" t="s">
        <v>7</v>
      </c>
      <c r="C494" s="3">
        <v>43483.0</v>
      </c>
      <c r="D494" s="2">
        <v>97.0</v>
      </c>
      <c r="E494" s="2">
        <v>7.2</v>
      </c>
      <c r="F494" s="2" t="s">
        <v>17</v>
      </c>
      <c r="H494" s="6"/>
    </row>
    <row r="495" ht="15.75" customHeight="1">
      <c r="A495" s="2" t="s">
        <v>622</v>
      </c>
      <c r="B495" s="2" t="s">
        <v>7</v>
      </c>
      <c r="C495" s="3">
        <v>42671.0</v>
      </c>
      <c r="D495" s="2">
        <v>107.0</v>
      </c>
      <c r="E495" s="2">
        <v>7.2</v>
      </c>
      <c r="F495" s="2" t="s">
        <v>17</v>
      </c>
      <c r="H495" s="6"/>
    </row>
    <row r="496" ht="15.75" customHeight="1">
      <c r="A496" s="2" t="s">
        <v>623</v>
      </c>
      <c r="B496" s="2" t="s">
        <v>7</v>
      </c>
      <c r="C496" s="3">
        <v>43931.0</v>
      </c>
      <c r="D496" s="2">
        <v>92.0</v>
      </c>
      <c r="E496" s="2">
        <v>7.2</v>
      </c>
      <c r="F496" s="2" t="s">
        <v>17</v>
      </c>
      <c r="H496" s="6"/>
    </row>
    <row r="497" ht="15.75" customHeight="1">
      <c r="A497" s="2" t="s">
        <v>626</v>
      </c>
      <c r="B497" s="2" t="s">
        <v>36</v>
      </c>
      <c r="C497" s="3">
        <v>43145.0</v>
      </c>
      <c r="D497" s="2">
        <v>133.0</v>
      </c>
      <c r="E497" s="2">
        <v>7.2</v>
      </c>
      <c r="F497" s="2" t="s">
        <v>20</v>
      </c>
      <c r="H497" s="6"/>
    </row>
    <row r="498" ht="15.75" customHeight="1">
      <c r="A498" s="2" t="s">
        <v>627</v>
      </c>
      <c r="B498" s="2" t="s">
        <v>628</v>
      </c>
      <c r="C498" s="3">
        <v>43518.0</v>
      </c>
      <c r="D498" s="2">
        <v>89.0</v>
      </c>
      <c r="E498" s="2">
        <v>7.2</v>
      </c>
      <c r="F498" s="2" t="s">
        <v>17</v>
      </c>
      <c r="H498" s="6"/>
    </row>
    <row r="499" ht="15.75" customHeight="1">
      <c r="A499" s="2" t="s">
        <v>629</v>
      </c>
      <c r="B499" s="2" t="s">
        <v>33</v>
      </c>
      <c r="C499" s="3">
        <v>43378.0</v>
      </c>
      <c r="D499" s="2">
        <v>124.0</v>
      </c>
      <c r="E499" s="2">
        <v>7.2</v>
      </c>
      <c r="F499" s="2" t="s">
        <v>17</v>
      </c>
      <c r="H499" s="6"/>
    </row>
    <row r="500" ht="15.75" customHeight="1">
      <c r="A500" s="2" t="s">
        <v>630</v>
      </c>
      <c r="B500" s="2" t="s">
        <v>631</v>
      </c>
      <c r="C500" s="3">
        <v>43756.0</v>
      </c>
      <c r="D500" s="2">
        <v>99.0</v>
      </c>
      <c r="E500" s="2">
        <v>7.2</v>
      </c>
      <c r="F500" s="2" t="s">
        <v>11</v>
      </c>
      <c r="H500" s="6"/>
    </row>
    <row r="501" ht="15.75" customHeight="1">
      <c r="A501" s="2" t="s">
        <v>632</v>
      </c>
      <c r="B501" s="2" t="s">
        <v>33</v>
      </c>
      <c r="C501" s="3">
        <v>43221.0</v>
      </c>
      <c r="D501" s="2">
        <v>101.0</v>
      </c>
      <c r="E501" s="2">
        <v>7.2</v>
      </c>
      <c r="F501" s="2" t="s">
        <v>633</v>
      </c>
      <c r="H501" s="6"/>
    </row>
    <row r="502" ht="15.75" customHeight="1">
      <c r="A502" s="2" t="s">
        <v>634</v>
      </c>
      <c r="B502" s="2" t="s">
        <v>183</v>
      </c>
      <c r="C502" s="3">
        <v>43483.0</v>
      </c>
      <c r="D502" s="2">
        <v>97.0</v>
      </c>
      <c r="E502" s="2">
        <v>7.2</v>
      </c>
      <c r="F502" s="2" t="s">
        <v>20</v>
      </c>
      <c r="H502" s="6"/>
    </row>
    <row r="503" ht="15.75" customHeight="1">
      <c r="A503" s="2" t="s">
        <v>635</v>
      </c>
      <c r="B503" s="2" t="s">
        <v>24</v>
      </c>
      <c r="C503" s="3">
        <v>44113.0</v>
      </c>
      <c r="D503" s="2">
        <v>124.0</v>
      </c>
      <c r="E503" s="2">
        <v>7.2</v>
      </c>
      <c r="F503" s="2" t="s">
        <v>17</v>
      </c>
      <c r="H503" s="6"/>
    </row>
    <row r="504" ht="15.75" customHeight="1">
      <c r="A504" s="2" t="s">
        <v>636</v>
      </c>
      <c r="B504" s="2" t="s">
        <v>33</v>
      </c>
      <c r="C504" s="3">
        <v>44316.0</v>
      </c>
      <c r="D504" s="2">
        <v>129.0</v>
      </c>
      <c r="E504" s="2">
        <v>7.2</v>
      </c>
      <c r="F504" s="2" t="s">
        <v>123</v>
      </c>
      <c r="H504" s="6"/>
    </row>
    <row r="505" ht="15.75" customHeight="1">
      <c r="A505" s="2" t="s">
        <v>637</v>
      </c>
      <c r="B505" s="2" t="s">
        <v>7</v>
      </c>
      <c r="C505" s="3">
        <v>43635.0</v>
      </c>
      <c r="D505" s="2">
        <v>121.0</v>
      </c>
      <c r="E505" s="2">
        <v>7.2</v>
      </c>
      <c r="F505" s="2" t="s">
        <v>69</v>
      </c>
      <c r="H505" s="6"/>
    </row>
    <row r="506" ht="15.75" customHeight="1">
      <c r="A506" s="2" t="s">
        <v>638</v>
      </c>
      <c r="B506" s="2" t="s">
        <v>639</v>
      </c>
      <c r="C506" s="3">
        <v>43770.0</v>
      </c>
      <c r="D506" s="2">
        <v>140.0</v>
      </c>
      <c r="E506" s="2">
        <v>7.2</v>
      </c>
      <c r="F506" s="2" t="s">
        <v>17</v>
      </c>
      <c r="H506" s="6"/>
    </row>
    <row r="507" ht="15.75" customHeight="1">
      <c r="A507" s="2" t="s">
        <v>640</v>
      </c>
      <c r="B507" s="2" t="s">
        <v>641</v>
      </c>
      <c r="C507" s="3">
        <v>43767.0</v>
      </c>
      <c r="D507" s="2">
        <v>13.0</v>
      </c>
      <c r="E507" s="2">
        <v>7.2</v>
      </c>
      <c r="F507" s="2" t="s">
        <v>17</v>
      </c>
      <c r="H507" s="6"/>
    </row>
    <row r="508" ht="15.75" customHeight="1">
      <c r="A508" s="2" t="s">
        <v>642</v>
      </c>
      <c r="B508" s="2" t="s">
        <v>385</v>
      </c>
      <c r="C508" s="3">
        <v>42650.0</v>
      </c>
      <c r="D508" s="2">
        <v>108.0</v>
      </c>
      <c r="E508" s="2">
        <v>7.2</v>
      </c>
      <c r="F508" s="2" t="s">
        <v>17</v>
      </c>
      <c r="H508" s="6"/>
    </row>
    <row r="509" ht="15.75" customHeight="1">
      <c r="A509" s="2" t="s">
        <v>643</v>
      </c>
      <c r="B509" s="2" t="s">
        <v>7</v>
      </c>
      <c r="C509" s="3">
        <v>43322.0</v>
      </c>
      <c r="D509" s="2">
        <v>11.0</v>
      </c>
      <c r="E509" s="2">
        <v>7.2</v>
      </c>
      <c r="F509" s="2" t="s">
        <v>17</v>
      </c>
      <c r="H509" s="6"/>
    </row>
    <row r="510" ht="15.75" customHeight="1">
      <c r="A510" s="2" t="s">
        <v>644</v>
      </c>
      <c r="B510" s="2" t="s">
        <v>247</v>
      </c>
      <c r="C510" s="3">
        <v>43763.0</v>
      </c>
      <c r="D510" s="2">
        <v>118.0</v>
      </c>
      <c r="E510" s="2">
        <v>7.3</v>
      </c>
      <c r="F510" s="2" t="s">
        <v>17</v>
      </c>
      <c r="H510" s="6"/>
    </row>
    <row r="511" ht="15.75" customHeight="1">
      <c r="A511" s="2" t="s">
        <v>645</v>
      </c>
      <c r="B511" s="2" t="s">
        <v>183</v>
      </c>
      <c r="C511" s="3">
        <v>43749.0</v>
      </c>
      <c r="D511" s="2">
        <v>121.0</v>
      </c>
      <c r="E511" s="2">
        <v>7.3</v>
      </c>
      <c r="F511" s="2" t="s">
        <v>17</v>
      </c>
      <c r="H511" s="6"/>
    </row>
    <row r="512" ht="15.75" customHeight="1">
      <c r="A512" s="2" t="s">
        <v>646</v>
      </c>
      <c r="B512" s="2" t="s">
        <v>7</v>
      </c>
      <c r="C512" s="3">
        <v>42626.0</v>
      </c>
      <c r="D512" s="2">
        <v>24.0</v>
      </c>
      <c r="E512" s="2">
        <v>7.3</v>
      </c>
      <c r="F512" s="2" t="s">
        <v>17</v>
      </c>
      <c r="H512" s="6"/>
    </row>
    <row r="513" ht="15.75" customHeight="1">
      <c r="A513" s="2" t="s">
        <v>647</v>
      </c>
      <c r="B513" s="2" t="s">
        <v>7</v>
      </c>
      <c r="C513" s="3">
        <v>44029.0</v>
      </c>
      <c r="D513" s="2">
        <v>100.0</v>
      </c>
      <c r="E513" s="2">
        <v>7.3</v>
      </c>
      <c r="F513" s="2" t="s">
        <v>17</v>
      </c>
      <c r="H513" s="6"/>
    </row>
    <row r="514" ht="15.75" customHeight="1">
      <c r="A514" s="2" t="s">
        <v>648</v>
      </c>
      <c r="B514" s="2" t="s">
        <v>7</v>
      </c>
      <c r="C514" s="3">
        <v>42867.0</v>
      </c>
      <c r="D514" s="2">
        <v>101.0</v>
      </c>
      <c r="E514" s="2">
        <v>7.3</v>
      </c>
      <c r="F514" s="2" t="s">
        <v>17</v>
      </c>
      <c r="H514" s="6"/>
    </row>
    <row r="515" ht="15.75" customHeight="1">
      <c r="A515" s="2" t="s">
        <v>649</v>
      </c>
      <c r="B515" s="2" t="s">
        <v>33</v>
      </c>
      <c r="C515" s="3">
        <v>43978.0</v>
      </c>
      <c r="D515" s="2">
        <v>105.0</v>
      </c>
      <c r="E515" s="2">
        <v>7.3</v>
      </c>
      <c r="F515" s="2" t="s">
        <v>11</v>
      </c>
      <c r="H515" s="6"/>
    </row>
    <row r="516" ht="15.75" customHeight="1">
      <c r="A516" s="2" t="s">
        <v>652</v>
      </c>
      <c r="B516" s="2" t="s">
        <v>114</v>
      </c>
      <c r="C516" s="3">
        <v>44117.0</v>
      </c>
      <c r="D516" s="2">
        <v>47.0</v>
      </c>
      <c r="E516" s="2">
        <v>7.3</v>
      </c>
      <c r="F516" s="2" t="s">
        <v>17</v>
      </c>
      <c r="H516" s="6"/>
    </row>
    <row r="517" ht="15.75" customHeight="1">
      <c r="A517" s="2" t="s">
        <v>656</v>
      </c>
      <c r="B517" s="2" t="s">
        <v>183</v>
      </c>
      <c r="C517" s="3">
        <v>43355.0</v>
      </c>
      <c r="D517" s="2">
        <v>100.0</v>
      </c>
      <c r="E517" s="2">
        <v>7.3</v>
      </c>
      <c r="F517" s="2" t="s">
        <v>14</v>
      </c>
      <c r="H517" s="6"/>
    </row>
    <row r="518" ht="15.75" customHeight="1">
      <c r="A518" s="2" t="s">
        <v>657</v>
      </c>
      <c r="B518" s="2" t="s">
        <v>10</v>
      </c>
      <c r="C518" s="3">
        <v>44043.0</v>
      </c>
      <c r="D518" s="2">
        <v>149.0</v>
      </c>
      <c r="E518" s="2">
        <v>7.3</v>
      </c>
      <c r="F518" s="2" t="s">
        <v>20</v>
      </c>
      <c r="H518" s="6"/>
    </row>
    <row r="519" ht="15.75" customHeight="1">
      <c r="A519" s="2" t="s">
        <v>659</v>
      </c>
      <c r="B519" s="2" t="s">
        <v>7</v>
      </c>
      <c r="C519" s="3">
        <v>43504.0</v>
      </c>
      <c r="D519" s="2">
        <v>64.0</v>
      </c>
      <c r="E519" s="2">
        <v>7.3</v>
      </c>
      <c r="F519" s="2" t="s">
        <v>17</v>
      </c>
      <c r="H519" s="6"/>
    </row>
    <row r="520" ht="15.75" customHeight="1">
      <c r="A520" s="2" t="s">
        <v>662</v>
      </c>
      <c r="B520" s="2" t="s">
        <v>443</v>
      </c>
      <c r="C520" s="3">
        <v>43898.0</v>
      </c>
      <c r="D520" s="2">
        <v>15.0</v>
      </c>
      <c r="E520" s="2">
        <v>7.3</v>
      </c>
      <c r="F520" s="2" t="s">
        <v>17</v>
      </c>
      <c r="H520" s="6"/>
    </row>
    <row r="521" ht="15.75" customHeight="1">
      <c r="A521" s="2" t="s">
        <v>666</v>
      </c>
      <c r="B521" s="2" t="s">
        <v>92</v>
      </c>
      <c r="C521" s="3">
        <v>43420.0</v>
      </c>
      <c r="D521" s="2">
        <v>132.0</v>
      </c>
      <c r="E521" s="2">
        <v>7.3</v>
      </c>
      <c r="F521" s="2" t="s">
        <v>17</v>
      </c>
      <c r="H521" s="6"/>
    </row>
    <row r="522" ht="15.75" customHeight="1">
      <c r="A522" s="2" t="s">
        <v>667</v>
      </c>
      <c r="B522" s="2" t="s">
        <v>7</v>
      </c>
      <c r="C522" s="3">
        <v>43014.0</v>
      </c>
      <c r="D522" s="2">
        <v>105.0</v>
      </c>
      <c r="E522" s="2">
        <v>7.3</v>
      </c>
      <c r="F522" s="2" t="s">
        <v>17</v>
      </c>
      <c r="H522" s="6"/>
    </row>
    <row r="523" ht="15.75" customHeight="1">
      <c r="A523" s="2" t="s">
        <v>668</v>
      </c>
      <c r="B523" s="2" t="s">
        <v>139</v>
      </c>
      <c r="C523" s="3">
        <v>42545.0</v>
      </c>
      <c r="D523" s="2">
        <v>97.0</v>
      </c>
      <c r="E523" s="2">
        <v>7.3</v>
      </c>
      <c r="F523" s="2" t="s">
        <v>17</v>
      </c>
      <c r="H523" s="6"/>
    </row>
    <row r="524" ht="15.75" customHeight="1">
      <c r="A524" s="2" t="s">
        <v>669</v>
      </c>
      <c r="B524" s="2" t="s">
        <v>7</v>
      </c>
      <c r="C524" s="3">
        <v>42146.0</v>
      </c>
      <c r="D524" s="2">
        <v>83.0</v>
      </c>
      <c r="E524" s="2">
        <v>7.3</v>
      </c>
      <c r="F524" s="2" t="s">
        <v>17</v>
      </c>
      <c r="H524" s="6"/>
    </row>
    <row r="525" ht="15.75" customHeight="1">
      <c r="A525" s="2" t="s">
        <v>670</v>
      </c>
      <c r="B525" s="2" t="s">
        <v>7</v>
      </c>
      <c r="C525" s="3">
        <v>43698.0</v>
      </c>
      <c r="D525" s="2">
        <v>110.0</v>
      </c>
      <c r="E525" s="2">
        <v>7.4</v>
      </c>
      <c r="F525" s="2" t="s">
        <v>17</v>
      </c>
      <c r="H525" s="6"/>
    </row>
    <row r="526" ht="15.75" customHeight="1">
      <c r="A526" s="2" t="s">
        <v>671</v>
      </c>
      <c r="B526" s="2" t="s">
        <v>7</v>
      </c>
      <c r="C526" s="3">
        <v>43770.0</v>
      </c>
      <c r="D526" s="2">
        <v>39.0</v>
      </c>
      <c r="E526" s="2">
        <v>7.4</v>
      </c>
      <c r="F526" s="2" t="s">
        <v>17</v>
      </c>
      <c r="H526" s="6"/>
    </row>
    <row r="527" ht="15.75" customHeight="1">
      <c r="A527" s="2" t="s">
        <v>672</v>
      </c>
      <c r="B527" s="2" t="s">
        <v>7</v>
      </c>
      <c r="C527" s="3">
        <v>43007.0</v>
      </c>
      <c r="D527" s="2">
        <v>40.0</v>
      </c>
      <c r="E527" s="2">
        <v>7.4</v>
      </c>
      <c r="F527" s="2" t="s">
        <v>17</v>
      </c>
      <c r="H527" s="6"/>
    </row>
    <row r="528" ht="15.75" customHeight="1">
      <c r="A528" s="2" t="s">
        <v>673</v>
      </c>
      <c r="B528" s="2" t="s">
        <v>7</v>
      </c>
      <c r="C528" s="3">
        <v>43861.0</v>
      </c>
      <c r="D528" s="2">
        <v>85.0</v>
      </c>
      <c r="E528" s="2">
        <v>7.4</v>
      </c>
      <c r="F528" s="2" t="s">
        <v>17</v>
      </c>
      <c r="H528" s="6"/>
    </row>
    <row r="529" ht="15.75" customHeight="1">
      <c r="A529" s="2" t="s">
        <v>675</v>
      </c>
      <c r="B529" s="2" t="s">
        <v>403</v>
      </c>
      <c r="C529" s="3">
        <v>44160.0</v>
      </c>
      <c r="D529" s="2">
        <v>87.0</v>
      </c>
      <c r="E529" s="2">
        <v>7.4</v>
      </c>
      <c r="F529" s="2" t="s">
        <v>17</v>
      </c>
      <c r="H529" s="6"/>
    </row>
    <row r="530" ht="15.75" customHeight="1">
      <c r="A530" s="2" t="s">
        <v>676</v>
      </c>
      <c r="B530" s="2" t="s">
        <v>7</v>
      </c>
      <c r="C530" s="3">
        <v>43399.0</v>
      </c>
      <c r="D530" s="2">
        <v>97.0</v>
      </c>
      <c r="E530" s="2">
        <v>7.4</v>
      </c>
      <c r="F530" s="2" t="s">
        <v>17</v>
      </c>
      <c r="H530" s="6"/>
    </row>
    <row r="531" ht="15.75" customHeight="1">
      <c r="A531" s="2" t="s">
        <v>677</v>
      </c>
      <c r="B531" s="2" t="s">
        <v>7</v>
      </c>
      <c r="C531" s="3">
        <v>43623.0</v>
      </c>
      <c r="D531" s="2">
        <v>118.0</v>
      </c>
      <c r="E531" s="2">
        <v>7.4</v>
      </c>
      <c r="F531" s="2" t="s">
        <v>17</v>
      </c>
      <c r="H531" s="6"/>
    </row>
    <row r="532" ht="15.75" customHeight="1">
      <c r="A532" s="2" t="s">
        <v>678</v>
      </c>
      <c r="B532" s="2" t="s">
        <v>117</v>
      </c>
      <c r="C532" s="3">
        <v>43796.0</v>
      </c>
      <c r="D532" s="2">
        <v>23.0</v>
      </c>
      <c r="E532" s="2">
        <v>7.4</v>
      </c>
      <c r="F532" s="2" t="s">
        <v>17</v>
      </c>
      <c r="H532" s="6"/>
    </row>
    <row r="533" ht="15.75" customHeight="1">
      <c r="A533" s="2" t="s">
        <v>679</v>
      </c>
      <c r="B533" s="2" t="s">
        <v>7</v>
      </c>
      <c r="C533" s="3">
        <v>44041.0</v>
      </c>
      <c r="D533" s="2">
        <v>40.0</v>
      </c>
      <c r="E533" s="2">
        <v>7.4</v>
      </c>
      <c r="F533" s="2" t="s">
        <v>17</v>
      </c>
      <c r="H533" s="6"/>
    </row>
    <row r="534" ht="15.75" customHeight="1">
      <c r="A534" s="2" t="s">
        <v>680</v>
      </c>
      <c r="B534" s="2" t="s">
        <v>7</v>
      </c>
      <c r="C534" s="3">
        <v>43406.0</v>
      </c>
      <c r="D534" s="2">
        <v>98.0</v>
      </c>
      <c r="E534" s="2">
        <v>7.4</v>
      </c>
      <c r="F534" s="2" t="s">
        <v>17</v>
      </c>
      <c r="H534" s="6"/>
    </row>
    <row r="535" ht="15.75" customHeight="1">
      <c r="A535" s="2" t="s">
        <v>681</v>
      </c>
      <c r="B535" s="2" t="s">
        <v>7</v>
      </c>
      <c r="C535" s="3">
        <v>42202.0</v>
      </c>
      <c r="D535" s="2">
        <v>80.0</v>
      </c>
      <c r="E535" s="2">
        <v>7.4</v>
      </c>
      <c r="F535" s="2" t="s">
        <v>17</v>
      </c>
      <c r="H535" s="6"/>
    </row>
    <row r="536" ht="15.75" customHeight="1">
      <c r="A536" s="2" t="s">
        <v>682</v>
      </c>
      <c r="B536" s="2" t="s">
        <v>403</v>
      </c>
      <c r="C536" s="3">
        <v>43061.0</v>
      </c>
      <c r="D536" s="2">
        <v>108.0</v>
      </c>
      <c r="E536" s="2">
        <v>7.5</v>
      </c>
      <c r="F536" s="2" t="s">
        <v>17</v>
      </c>
      <c r="H536" s="6"/>
    </row>
    <row r="537" ht="15.75" customHeight="1">
      <c r="A537" s="2" t="s">
        <v>683</v>
      </c>
      <c r="B537" s="2" t="s">
        <v>7</v>
      </c>
      <c r="C537" s="3">
        <v>44118.0</v>
      </c>
      <c r="D537" s="2">
        <v>79.0</v>
      </c>
      <c r="E537" s="2">
        <v>7.5</v>
      </c>
      <c r="F537" s="2" t="s">
        <v>34</v>
      </c>
      <c r="H537" s="6"/>
    </row>
    <row r="538" ht="15.75" customHeight="1">
      <c r="A538" s="2" t="s">
        <v>684</v>
      </c>
      <c r="B538" s="2" t="s">
        <v>7</v>
      </c>
      <c r="C538" s="3">
        <v>43350.0</v>
      </c>
      <c r="D538" s="2">
        <v>74.0</v>
      </c>
      <c r="E538" s="2">
        <v>7.5</v>
      </c>
      <c r="F538" s="2" t="s">
        <v>17</v>
      </c>
      <c r="H538" s="6"/>
    </row>
    <row r="539" ht="15.75" customHeight="1">
      <c r="A539" s="2" t="s">
        <v>685</v>
      </c>
      <c r="B539" s="2" t="s">
        <v>7</v>
      </c>
      <c r="C539" s="3">
        <v>44106.0</v>
      </c>
      <c r="D539" s="2">
        <v>90.0</v>
      </c>
      <c r="E539" s="2">
        <v>7.5</v>
      </c>
      <c r="F539" s="2" t="s">
        <v>17</v>
      </c>
      <c r="H539" s="6"/>
    </row>
    <row r="540" ht="15.75" customHeight="1">
      <c r="A540" s="2" t="s">
        <v>686</v>
      </c>
      <c r="B540" s="2" t="s">
        <v>7</v>
      </c>
      <c r="C540" s="3">
        <v>43572.0</v>
      </c>
      <c r="D540" s="2">
        <v>137.0</v>
      </c>
      <c r="E540" s="2">
        <v>7.5</v>
      </c>
      <c r="F540" s="2" t="s">
        <v>17</v>
      </c>
      <c r="H540" s="6"/>
    </row>
    <row r="541" ht="15.75" customHeight="1">
      <c r="A541" s="2" t="s">
        <v>687</v>
      </c>
      <c r="B541" s="2" t="s">
        <v>688</v>
      </c>
      <c r="C541" s="3">
        <v>43693.0</v>
      </c>
      <c r="D541" s="2">
        <v>71.0</v>
      </c>
      <c r="E541" s="2">
        <v>7.5</v>
      </c>
      <c r="F541" s="2" t="s">
        <v>17</v>
      </c>
      <c r="H541" s="6"/>
    </row>
    <row r="542" ht="15.75" customHeight="1">
      <c r="A542" s="2" t="s">
        <v>689</v>
      </c>
      <c r="B542" s="2" t="s">
        <v>7</v>
      </c>
      <c r="C542" s="7">
        <v>43035.0</v>
      </c>
      <c r="D542" s="2">
        <v>98.0</v>
      </c>
      <c r="E542" s="2">
        <v>7.5</v>
      </c>
      <c r="F542" s="2" t="s">
        <v>17</v>
      </c>
      <c r="H542" s="6"/>
    </row>
    <row r="543" ht="15.75" customHeight="1">
      <c r="A543" s="2" t="s">
        <v>690</v>
      </c>
      <c r="B543" s="2" t="s">
        <v>136</v>
      </c>
      <c r="C543" s="3">
        <v>43823.0</v>
      </c>
      <c r="D543" s="2">
        <v>70.0</v>
      </c>
      <c r="E543" s="2">
        <v>7.5</v>
      </c>
      <c r="F543" s="2" t="s">
        <v>17</v>
      </c>
      <c r="H543" s="6"/>
    </row>
    <row r="544" ht="15.75" customHeight="1">
      <c r="A544" s="2" t="s">
        <v>691</v>
      </c>
      <c r="B544" s="2" t="s">
        <v>7</v>
      </c>
      <c r="C544" s="3">
        <v>43356.0</v>
      </c>
      <c r="D544" s="2">
        <v>99.0</v>
      </c>
      <c r="E544" s="2">
        <v>7.5</v>
      </c>
      <c r="F544" s="2" t="s">
        <v>17</v>
      </c>
      <c r="H544" s="6"/>
    </row>
    <row r="545" ht="15.75" customHeight="1">
      <c r="A545" s="2" t="s">
        <v>692</v>
      </c>
      <c r="B545" s="2" t="s">
        <v>7</v>
      </c>
      <c r="C545" s="7">
        <v>42629.0</v>
      </c>
      <c r="D545" s="2">
        <v>40.0</v>
      </c>
      <c r="E545" s="2">
        <v>7.5</v>
      </c>
      <c r="F545" s="2" t="s">
        <v>17</v>
      </c>
      <c r="H545" s="6"/>
    </row>
    <row r="546" ht="15.75" customHeight="1">
      <c r="A546" s="2" t="s">
        <v>693</v>
      </c>
      <c r="B546" s="2" t="s">
        <v>7</v>
      </c>
      <c r="C546" s="3">
        <v>44006.0</v>
      </c>
      <c r="D546" s="2">
        <v>104.0</v>
      </c>
      <c r="E546" s="2">
        <v>7.6</v>
      </c>
      <c r="F546" s="2" t="s">
        <v>17</v>
      </c>
      <c r="H546" s="6"/>
    </row>
    <row r="547" ht="15.75" customHeight="1">
      <c r="A547" s="2" t="s">
        <v>694</v>
      </c>
      <c r="B547" s="2" t="s">
        <v>695</v>
      </c>
      <c r="C547" s="3">
        <v>44147.0</v>
      </c>
      <c r="D547" s="2">
        <v>149.0</v>
      </c>
      <c r="E547" s="2">
        <v>7.6</v>
      </c>
      <c r="F547" s="2" t="s">
        <v>20</v>
      </c>
      <c r="H547" s="6"/>
    </row>
    <row r="548" ht="15.75" customHeight="1">
      <c r="A548" s="2" t="s">
        <v>696</v>
      </c>
      <c r="B548" s="2" t="s">
        <v>7</v>
      </c>
      <c r="C548" s="3">
        <v>43364.0</v>
      </c>
      <c r="D548" s="2">
        <v>124.0</v>
      </c>
      <c r="E548" s="2">
        <v>7.6</v>
      </c>
      <c r="F548" s="2" t="s">
        <v>17</v>
      </c>
      <c r="H548" s="6"/>
    </row>
    <row r="549" ht="15.75" customHeight="1">
      <c r="A549" s="2" t="s">
        <v>697</v>
      </c>
      <c r="B549" s="2" t="s">
        <v>7</v>
      </c>
      <c r="C549" s="3">
        <v>43628.0</v>
      </c>
      <c r="D549" s="2">
        <v>144.0</v>
      </c>
      <c r="E549" s="2">
        <v>7.6</v>
      </c>
      <c r="F549" s="2" t="s">
        <v>17</v>
      </c>
      <c r="H549" s="6"/>
    </row>
    <row r="550" ht="15.75" customHeight="1">
      <c r="A550" s="2" t="s">
        <v>698</v>
      </c>
      <c r="B550" s="2" t="s">
        <v>7</v>
      </c>
      <c r="C550" s="3">
        <v>43756.0</v>
      </c>
      <c r="D550" s="2">
        <v>85.0</v>
      </c>
      <c r="E550" s="2">
        <v>7.6</v>
      </c>
      <c r="F550" s="2" t="s">
        <v>17</v>
      </c>
      <c r="H550" s="6"/>
    </row>
    <row r="551" ht="15.75" customHeight="1">
      <c r="A551" s="2" t="s">
        <v>699</v>
      </c>
      <c r="B551" s="2" t="s">
        <v>7</v>
      </c>
      <c r="C551" s="3">
        <v>43308.0</v>
      </c>
      <c r="D551" s="2">
        <v>100.0</v>
      </c>
      <c r="E551" s="2">
        <v>7.6</v>
      </c>
      <c r="F551" s="2" t="s">
        <v>17</v>
      </c>
      <c r="H551" s="6"/>
    </row>
    <row r="552" ht="15.75" customHeight="1">
      <c r="A552" s="2" t="s">
        <v>700</v>
      </c>
      <c r="B552" s="2" t="s">
        <v>7</v>
      </c>
      <c r="C552" s="3">
        <v>44083.0</v>
      </c>
      <c r="D552" s="2">
        <v>94.0</v>
      </c>
      <c r="E552" s="2">
        <v>7.6</v>
      </c>
      <c r="F552" s="2" t="s">
        <v>17</v>
      </c>
      <c r="H552" s="6"/>
    </row>
    <row r="553" ht="15.75" customHeight="1">
      <c r="A553" s="2" t="s">
        <v>701</v>
      </c>
      <c r="B553" s="2" t="s">
        <v>33</v>
      </c>
      <c r="C553" s="3">
        <v>43819.0</v>
      </c>
      <c r="D553" s="2">
        <v>125.0</v>
      </c>
      <c r="E553" s="2">
        <v>7.6</v>
      </c>
      <c r="F553" s="2" t="s">
        <v>17</v>
      </c>
      <c r="H553" s="6"/>
    </row>
    <row r="554" ht="15.75" customHeight="1">
      <c r="A554" s="2" t="s">
        <v>702</v>
      </c>
      <c r="B554" s="2" t="s">
        <v>7</v>
      </c>
      <c r="C554" s="3">
        <v>42181.0</v>
      </c>
      <c r="D554" s="2">
        <v>84.0</v>
      </c>
      <c r="E554" s="2">
        <v>7.6</v>
      </c>
      <c r="F554" s="2" t="s">
        <v>17</v>
      </c>
      <c r="H554" s="6"/>
    </row>
    <row r="555" ht="15.75" customHeight="1">
      <c r="A555" s="2" t="s">
        <v>703</v>
      </c>
      <c r="B555" s="2" t="s">
        <v>33</v>
      </c>
      <c r="C555" s="3">
        <v>43882.0</v>
      </c>
      <c r="D555" s="2">
        <v>117.0</v>
      </c>
      <c r="E555" s="2">
        <v>7.6</v>
      </c>
      <c r="F555" s="2" t="s">
        <v>20</v>
      </c>
      <c r="H555" s="6"/>
    </row>
    <row r="556" ht="15.75" customHeight="1">
      <c r="A556" s="2" t="s">
        <v>704</v>
      </c>
      <c r="B556" s="2" t="s">
        <v>705</v>
      </c>
      <c r="C556" s="3">
        <v>43643.0</v>
      </c>
      <c r="D556" s="2">
        <v>15.0</v>
      </c>
      <c r="E556" s="2">
        <v>7.7</v>
      </c>
      <c r="F556" s="2" t="s">
        <v>17</v>
      </c>
      <c r="H556" s="6"/>
    </row>
    <row r="557" ht="15.75" customHeight="1">
      <c r="A557" s="2" t="s">
        <v>708</v>
      </c>
      <c r="B557" s="2" t="s">
        <v>7</v>
      </c>
      <c r="C557" s="3">
        <v>43574.0</v>
      </c>
      <c r="D557" s="2">
        <v>76.0</v>
      </c>
      <c r="E557" s="2">
        <v>7.7</v>
      </c>
      <c r="F557" s="2" t="s">
        <v>17</v>
      </c>
      <c r="H557" s="6"/>
    </row>
    <row r="558" ht="15.75" customHeight="1">
      <c r="A558" s="2" t="s">
        <v>709</v>
      </c>
      <c r="B558" s="2" t="s">
        <v>7</v>
      </c>
      <c r="C558" s="3">
        <v>43915.0</v>
      </c>
      <c r="D558" s="2">
        <v>108.0</v>
      </c>
      <c r="E558" s="2">
        <v>7.7</v>
      </c>
      <c r="F558" s="2" t="s">
        <v>17</v>
      </c>
      <c r="H558" s="6"/>
    </row>
    <row r="559" ht="15.75" customHeight="1">
      <c r="A559" s="2" t="s">
        <v>710</v>
      </c>
      <c r="B559" s="2" t="s">
        <v>7</v>
      </c>
      <c r="C559" s="3">
        <v>43056.0</v>
      </c>
      <c r="D559" s="2">
        <v>94.0</v>
      </c>
      <c r="E559" s="2">
        <v>7.7</v>
      </c>
      <c r="F559" s="2" t="s">
        <v>17</v>
      </c>
      <c r="H559" s="6"/>
    </row>
    <row r="560" ht="15.75" customHeight="1">
      <c r="A560" s="2" t="s">
        <v>711</v>
      </c>
      <c r="B560" s="2" t="s">
        <v>403</v>
      </c>
      <c r="C560" s="3">
        <v>42655.0</v>
      </c>
      <c r="D560" s="2">
        <v>90.0</v>
      </c>
      <c r="E560" s="2">
        <v>7.7</v>
      </c>
      <c r="F560" s="2" t="s">
        <v>17</v>
      </c>
      <c r="H560" s="6"/>
    </row>
    <row r="561" ht="15.75" customHeight="1">
      <c r="A561" s="2" t="s">
        <v>712</v>
      </c>
      <c r="B561" s="2" t="s">
        <v>641</v>
      </c>
      <c r="C561" s="3">
        <v>43872.0</v>
      </c>
      <c r="D561" s="2">
        <v>72.0</v>
      </c>
      <c r="E561" s="2">
        <v>7.7</v>
      </c>
      <c r="F561" s="2" t="s">
        <v>11</v>
      </c>
      <c r="H561" s="6"/>
    </row>
    <row r="562" ht="15.75" customHeight="1">
      <c r="A562" s="2" t="s">
        <v>713</v>
      </c>
      <c r="B562" s="2" t="s">
        <v>33</v>
      </c>
      <c r="C562" s="3">
        <v>43448.0</v>
      </c>
      <c r="D562" s="2">
        <v>135.0</v>
      </c>
      <c r="E562" s="2">
        <v>7.7</v>
      </c>
      <c r="F562" s="2" t="s">
        <v>11</v>
      </c>
      <c r="H562" s="6"/>
    </row>
    <row r="563" ht="15.75" customHeight="1">
      <c r="A563" s="2" t="s">
        <v>714</v>
      </c>
      <c r="B563" s="2" t="s">
        <v>443</v>
      </c>
      <c r="C563" s="3">
        <v>44155.0</v>
      </c>
      <c r="D563" s="2">
        <v>12.0</v>
      </c>
      <c r="E563" s="2">
        <v>7.8</v>
      </c>
      <c r="F563" s="2" t="s">
        <v>17</v>
      </c>
      <c r="H563" s="6"/>
    </row>
    <row r="564" ht="15.75" customHeight="1">
      <c r="A564" s="2" t="s">
        <v>715</v>
      </c>
      <c r="B564" s="2" t="s">
        <v>183</v>
      </c>
      <c r="C564" s="3">
        <v>43796.0</v>
      </c>
      <c r="D564" s="2">
        <v>209.0</v>
      </c>
      <c r="E564" s="2">
        <v>7.8</v>
      </c>
      <c r="F564" s="2" t="s">
        <v>17</v>
      </c>
      <c r="H564" s="6"/>
    </row>
    <row r="565" ht="15.75" customHeight="1">
      <c r="A565" s="2" t="s">
        <v>716</v>
      </c>
      <c r="B565" s="2" t="s">
        <v>33</v>
      </c>
      <c r="C565" s="3">
        <v>44120.0</v>
      </c>
      <c r="D565" s="2">
        <v>130.0</v>
      </c>
      <c r="E565" s="2">
        <v>7.8</v>
      </c>
      <c r="F565" s="2" t="s">
        <v>17</v>
      </c>
      <c r="H565" s="6"/>
    </row>
    <row r="566" ht="15.75" customHeight="1">
      <c r="A566" s="2" t="s">
        <v>717</v>
      </c>
      <c r="B566" s="2" t="s">
        <v>7</v>
      </c>
      <c r="C566" s="3">
        <v>43950.0</v>
      </c>
      <c r="D566" s="2">
        <v>82.0</v>
      </c>
      <c r="E566" s="2">
        <v>7.9</v>
      </c>
      <c r="F566" s="2" t="s">
        <v>17</v>
      </c>
      <c r="H566" s="6"/>
    </row>
    <row r="567" ht="15.75" customHeight="1">
      <c r="A567" s="2" t="s">
        <v>718</v>
      </c>
      <c r="B567" s="2" t="s">
        <v>7</v>
      </c>
      <c r="C567" s="3">
        <v>42951.0</v>
      </c>
      <c r="D567" s="2">
        <v>120.0</v>
      </c>
      <c r="E567" s="2">
        <v>7.9</v>
      </c>
      <c r="F567" s="2" t="s">
        <v>17</v>
      </c>
      <c r="H567" s="6"/>
    </row>
    <row r="568" ht="15.75" customHeight="1">
      <c r="A568" s="2" t="s">
        <v>719</v>
      </c>
      <c r="B568" s="2" t="s">
        <v>33</v>
      </c>
      <c r="C568" s="3">
        <v>43805.0</v>
      </c>
      <c r="D568" s="2">
        <v>136.0</v>
      </c>
      <c r="E568" s="2">
        <v>7.9</v>
      </c>
      <c r="F568" s="2" t="s">
        <v>17</v>
      </c>
      <c r="H568" s="6"/>
    </row>
    <row r="569" ht="15.75" customHeight="1">
      <c r="A569" s="2" t="s">
        <v>720</v>
      </c>
      <c r="B569" s="2" t="s">
        <v>7</v>
      </c>
      <c r="C569" s="3">
        <v>42678.0</v>
      </c>
      <c r="D569" s="2">
        <v>112.0</v>
      </c>
      <c r="E569" s="2">
        <v>7.9</v>
      </c>
      <c r="F569" s="2" t="s">
        <v>17</v>
      </c>
      <c r="H569" s="6"/>
    </row>
    <row r="570" ht="15.75" customHeight="1">
      <c r="A570" s="2" t="s">
        <v>721</v>
      </c>
      <c r="B570" s="2" t="s">
        <v>7</v>
      </c>
      <c r="C570" s="3">
        <v>43455.0</v>
      </c>
      <c r="D570" s="2">
        <v>105.0</v>
      </c>
      <c r="E570" s="2">
        <v>8.0</v>
      </c>
      <c r="F570" s="2" t="s">
        <v>17</v>
      </c>
      <c r="H570" s="6"/>
    </row>
    <row r="571" ht="15.75" customHeight="1">
      <c r="A571" s="2" t="s">
        <v>722</v>
      </c>
      <c r="B571" s="2" t="s">
        <v>7</v>
      </c>
      <c r="C571" s="3">
        <v>42930.0</v>
      </c>
      <c r="D571" s="2">
        <v>89.0</v>
      </c>
      <c r="E571" s="2">
        <v>8.1</v>
      </c>
      <c r="F571" s="2" t="s">
        <v>17</v>
      </c>
      <c r="H571" s="6"/>
    </row>
    <row r="572" ht="15.75" customHeight="1">
      <c r="A572" s="2" t="s">
        <v>723</v>
      </c>
      <c r="B572" s="2" t="s">
        <v>7</v>
      </c>
      <c r="C572" s="3">
        <v>44081.0</v>
      </c>
      <c r="D572" s="2">
        <v>85.0</v>
      </c>
      <c r="E572" s="2">
        <v>8.1</v>
      </c>
      <c r="F572" s="2" t="s">
        <v>17</v>
      </c>
      <c r="H572" s="6"/>
    </row>
    <row r="573" ht="15.75" customHeight="1">
      <c r="A573" s="2" t="s">
        <v>724</v>
      </c>
      <c r="B573" s="2" t="s">
        <v>7</v>
      </c>
      <c r="C573" s="3">
        <v>44069.0</v>
      </c>
      <c r="D573" s="2">
        <v>106.0</v>
      </c>
      <c r="E573" s="2">
        <v>8.1</v>
      </c>
      <c r="F573" s="2" t="s">
        <v>17</v>
      </c>
      <c r="H573" s="6"/>
    </row>
    <row r="574" ht="15.75" customHeight="1">
      <c r="A574" s="2" t="s">
        <v>725</v>
      </c>
      <c r="B574" s="2" t="s">
        <v>7</v>
      </c>
      <c r="C574" s="3">
        <v>42650.0</v>
      </c>
      <c r="D574" s="2">
        <v>100.0</v>
      </c>
      <c r="E574" s="2">
        <v>8.2</v>
      </c>
      <c r="F574" s="2" t="s">
        <v>17</v>
      </c>
      <c r="H574" s="6"/>
    </row>
    <row r="575" ht="15.75" customHeight="1">
      <c r="A575" s="2" t="s">
        <v>726</v>
      </c>
      <c r="B575" s="2" t="s">
        <v>7</v>
      </c>
      <c r="C575" s="3">
        <v>44001.0</v>
      </c>
      <c r="D575" s="2">
        <v>107.0</v>
      </c>
      <c r="E575" s="2">
        <v>8.2</v>
      </c>
      <c r="F575" s="2" t="s">
        <v>17</v>
      </c>
      <c r="H575" s="6"/>
    </row>
    <row r="576" ht="15.75" customHeight="1">
      <c r="A576" s="2" t="s">
        <v>727</v>
      </c>
      <c r="B576" s="2" t="s">
        <v>728</v>
      </c>
      <c r="C576" s="3">
        <v>43784.0</v>
      </c>
      <c r="D576" s="2">
        <v>97.0</v>
      </c>
      <c r="E576" s="2">
        <v>8.2</v>
      </c>
      <c r="F576" s="2" t="s">
        <v>17</v>
      </c>
      <c r="H576" s="6"/>
    </row>
    <row r="577" ht="15.75" customHeight="1">
      <c r="A577" s="2" t="s">
        <v>729</v>
      </c>
      <c r="B577" s="2" t="s">
        <v>7</v>
      </c>
      <c r="C577" s="3">
        <v>44279.0</v>
      </c>
      <c r="D577" s="2">
        <v>89.0</v>
      </c>
      <c r="E577" s="2">
        <v>8.2</v>
      </c>
      <c r="F577" s="2" t="s">
        <v>17</v>
      </c>
      <c r="H577" s="6"/>
    </row>
    <row r="578" ht="15.75" customHeight="1">
      <c r="A578" s="2" t="s">
        <v>730</v>
      </c>
      <c r="B578" s="2" t="s">
        <v>7</v>
      </c>
      <c r="C578" s="3">
        <v>44118.0</v>
      </c>
      <c r="D578" s="2">
        <v>109.0</v>
      </c>
      <c r="E578" s="2">
        <v>8.2</v>
      </c>
      <c r="F578" s="2" t="s">
        <v>11</v>
      </c>
      <c r="H578" s="6"/>
    </row>
    <row r="579" ht="15.75" customHeight="1">
      <c r="A579" s="2" t="s">
        <v>731</v>
      </c>
      <c r="B579" s="2" t="s">
        <v>7</v>
      </c>
      <c r="C579" s="3">
        <v>43063.0</v>
      </c>
      <c r="D579" s="2">
        <v>114.0</v>
      </c>
      <c r="E579" s="2">
        <v>8.3</v>
      </c>
      <c r="F579" s="2" t="s">
        <v>17</v>
      </c>
      <c r="H579" s="6"/>
    </row>
    <row r="580" ht="15.75" customHeight="1">
      <c r="A580" s="2" t="s">
        <v>732</v>
      </c>
      <c r="B580" s="2" t="s">
        <v>7</v>
      </c>
      <c r="C580" s="3">
        <v>43761.0</v>
      </c>
      <c r="D580" s="2">
        <v>51.0</v>
      </c>
      <c r="E580" s="2">
        <v>8.3</v>
      </c>
      <c r="F580" s="2" t="s">
        <v>17</v>
      </c>
      <c r="H580" s="6"/>
    </row>
    <row r="581" ht="15.75" customHeight="1">
      <c r="A581" s="2" t="s">
        <v>733</v>
      </c>
      <c r="B581" s="2" t="s">
        <v>403</v>
      </c>
      <c r="C581" s="3">
        <v>43971.0</v>
      </c>
      <c r="D581" s="2">
        <v>85.0</v>
      </c>
      <c r="E581" s="2">
        <v>8.4</v>
      </c>
      <c r="F581" s="2" t="s">
        <v>17</v>
      </c>
      <c r="H581" s="6"/>
    </row>
    <row r="582" ht="15.75" customHeight="1">
      <c r="A582" s="2" t="s">
        <v>734</v>
      </c>
      <c r="B582" s="2" t="s">
        <v>403</v>
      </c>
      <c r="C582" s="3">
        <v>43465.0</v>
      </c>
      <c r="D582" s="2">
        <v>125.0</v>
      </c>
      <c r="E582" s="2">
        <v>8.4</v>
      </c>
      <c r="F582" s="2" t="s">
        <v>17</v>
      </c>
      <c r="H582" s="6"/>
    </row>
    <row r="583" ht="15.75" customHeight="1">
      <c r="A583" s="2" t="s">
        <v>737</v>
      </c>
      <c r="B583" s="2" t="s">
        <v>264</v>
      </c>
      <c r="C583" s="3">
        <v>43450.0</v>
      </c>
      <c r="D583" s="2">
        <v>153.0</v>
      </c>
      <c r="E583" s="2">
        <v>8.5</v>
      </c>
      <c r="F583" s="2" t="s">
        <v>17</v>
      </c>
      <c r="H583" s="6"/>
    </row>
    <row r="584" ht="15.75" customHeight="1">
      <c r="A584" s="2" t="s">
        <v>738</v>
      </c>
      <c r="B584" s="2" t="s">
        <v>7</v>
      </c>
      <c r="C584" s="3">
        <v>44173.0</v>
      </c>
      <c r="D584" s="2">
        <v>89.0</v>
      </c>
      <c r="E584" s="2">
        <v>8.6</v>
      </c>
      <c r="F584" s="2" t="s">
        <v>69</v>
      </c>
      <c r="H584" s="6"/>
    </row>
    <row r="585" ht="15.75" customHeight="1">
      <c r="A585" s="2" t="s">
        <v>739</v>
      </c>
      <c r="B585" s="2" t="s">
        <v>7</v>
      </c>
      <c r="C585" s="3">
        <v>44108.0</v>
      </c>
      <c r="D585" s="2">
        <v>83.0</v>
      </c>
      <c r="E585" s="2">
        <v>9.0</v>
      </c>
      <c r="F585" s="2" t="s">
        <v>17</v>
      </c>
      <c r="H585" s="6"/>
    </row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585">
    <sortState ref="A1:F585">
      <sortCondition descending="1" sortBy="cellColor" ref="F1:F585" dxfId="1"/>
    </sortState>
  </autoFilter>
  <conditionalFormatting sqref="A1">
    <cfRule type="containsText" dxfId="2" priority="1" operator="containsText" text="/">
      <formula>NOT(ISERROR(SEARCH(("/"),(A1))))</formula>
    </cfRule>
  </conditionalFormatting>
  <conditionalFormatting sqref="F2:F585">
    <cfRule type="containsText" dxfId="2" priority="2" operator="containsText" text="/">
      <formula>NOT(ISERROR(SEARCH(("/"),(F2))))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5"/>
    <col customWidth="1" min="2" max="2" width="12.63"/>
    <col customWidth="1" min="3" max="3" width="25.63"/>
    <col customWidth="1" min="4" max="4" width="25.5"/>
    <col customWidth="1" min="5" max="5" width="12.63"/>
    <col customWidth="1" min="6" max="6" width="21.63"/>
  </cols>
  <sheetData>
    <row r="1" ht="15.75" customHeight="1">
      <c r="A1" s="1" t="s">
        <v>0</v>
      </c>
      <c r="B1" s="1" t="s">
        <v>4</v>
      </c>
      <c r="C1" s="1"/>
      <c r="D1" s="1" t="s">
        <v>0</v>
      </c>
      <c r="E1" s="1" t="s">
        <v>4</v>
      </c>
      <c r="F1" s="1"/>
      <c r="I1" s="9" t="s">
        <v>754</v>
      </c>
      <c r="J1" s="9" t="s">
        <v>755</v>
      </c>
    </row>
    <row r="2" ht="15.75" customHeight="1">
      <c r="A2" s="2" t="s">
        <v>739</v>
      </c>
      <c r="B2" s="2">
        <v>9.0</v>
      </c>
      <c r="C2" s="24" t="s">
        <v>756</v>
      </c>
      <c r="D2" s="2" t="s">
        <v>6</v>
      </c>
      <c r="E2" s="2">
        <v>2.5</v>
      </c>
      <c r="F2" s="24" t="s">
        <v>757</v>
      </c>
      <c r="H2" s="21"/>
      <c r="I2" s="21"/>
      <c r="J2" s="21"/>
      <c r="K2" s="21"/>
      <c r="L2" s="21"/>
      <c r="M2" s="21"/>
    </row>
    <row r="3" ht="15.75" customHeight="1">
      <c r="A3" s="2" t="s">
        <v>738</v>
      </c>
      <c r="B3" s="2">
        <v>8.6</v>
      </c>
      <c r="C3" s="2"/>
      <c r="D3" s="2" t="s">
        <v>12</v>
      </c>
      <c r="E3" s="2">
        <v>2.6</v>
      </c>
      <c r="F3" s="2"/>
      <c r="H3" s="23"/>
      <c r="I3" s="23"/>
      <c r="J3" s="23"/>
      <c r="K3" s="23"/>
      <c r="L3" s="23"/>
      <c r="M3" s="23"/>
    </row>
    <row r="4" ht="15.75" customHeight="1">
      <c r="A4" s="2" t="s">
        <v>737</v>
      </c>
      <c r="B4" s="2">
        <v>8.5</v>
      </c>
      <c r="C4" s="2"/>
      <c r="D4" s="2" t="s">
        <v>9</v>
      </c>
      <c r="E4" s="2">
        <v>2.6</v>
      </c>
      <c r="F4" s="2"/>
      <c r="H4" s="6"/>
    </row>
    <row r="5" ht="15.75" customHeight="1">
      <c r="A5" s="2" t="s">
        <v>735</v>
      </c>
      <c r="B5" s="2">
        <v>8.4</v>
      </c>
      <c r="C5" s="2"/>
      <c r="D5" s="2" t="s">
        <v>15</v>
      </c>
      <c r="E5" s="2">
        <v>3.2</v>
      </c>
      <c r="F5" s="2"/>
      <c r="H5" s="6"/>
    </row>
    <row r="6" ht="15.75" customHeight="1">
      <c r="A6" s="2" t="s">
        <v>734</v>
      </c>
      <c r="B6" s="2">
        <v>8.4</v>
      </c>
      <c r="C6" s="2"/>
      <c r="D6" s="2" t="s">
        <v>18</v>
      </c>
      <c r="E6" s="2">
        <v>3.4</v>
      </c>
      <c r="F6" s="2"/>
      <c r="H6" s="6"/>
    </row>
    <row r="7" ht="15.75" customHeight="1">
      <c r="A7" s="2" t="s">
        <v>733</v>
      </c>
      <c r="B7" s="2">
        <v>8.4</v>
      </c>
      <c r="C7" s="2"/>
      <c r="D7" s="2" t="s">
        <v>21</v>
      </c>
      <c r="E7" s="2">
        <v>3.5</v>
      </c>
      <c r="F7" s="2"/>
      <c r="H7" s="6"/>
    </row>
    <row r="8" ht="15.75" customHeight="1">
      <c r="A8" s="2" t="s">
        <v>732</v>
      </c>
      <c r="B8" s="2">
        <v>8.3</v>
      </c>
      <c r="C8" s="2"/>
      <c r="D8" s="2" t="s">
        <v>26</v>
      </c>
      <c r="E8" s="2">
        <v>3.7</v>
      </c>
      <c r="F8" s="2"/>
      <c r="H8" s="6"/>
    </row>
    <row r="9" ht="15.75" customHeight="1">
      <c r="A9" s="2" t="s">
        <v>731</v>
      </c>
      <c r="B9" s="2">
        <v>8.3</v>
      </c>
      <c r="C9" s="2"/>
      <c r="D9" s="2" t="s">
        <v>23</v>
      </c>
      <c r="E9" s="2">
        <v>3.7</v>
      </c>
      <c r="F9" s="2"/>
      <c r="H9" s="6"/>
    </row>
    <row r="10" ht="15.75" customHeight="1">
      <c r="A10" s="2" t="s">
        <v>730</v>
      </c>
      <c r="B10" s="2">
        <v>8.2</v>
      </c>
      <c r="C10" s="2"/>
      <c r="D10" s="2" t="s">
        <v>28</v>
      </c>
      <c r="E10" s="2">
        <v>3.9</v>
      </c>
      <c r="F10" s="2"/>
      <c r="H10" s="6"/>
    </row>
    <row r="11" ht="15.75" customHeight="1">
      <c r="A11" s="2" t="s">
        <v>729</v>
      </c>
      <c r="B11" s="2">
        <v>8.2</v>
      </c>
      <c r="C11" s="2"/>
      <c r="D11" s="2" t="s">
        <v>35</v>
      </c>
      <c r="E11" s="2">
        <v>4.1</v>
      </c>
      <c r="F11" s="2"/>
      <c r="H11" s="6"/>
    </row>
    <row r="12" ht="15.75" customHeight="1">
      <c r="A12" s="2" t="s">
        <v>727</v>
      </c>
      <c r="B12" s="2">
        <v>8.2</v>
      </c>
      <c r="C12" s="2"/>
      <c r="D12" s="2" t="s">
        <v>32</v>
      </c>
      <c r="E12" s="2">
        <v>4.1</v>
      </c>
      <c r="F12" s="2"/>
      <c r="H12" s="6"/>
    </row>
    <row r="13" ht="15.75" customHeight="1">
      <c r="A13" s="2" t="s">
        <v>726</v>
      </c>
      <c r="B13" s="2">
        <v>8.2</v>
      </c>
      <c r="C13" s="2"/>
      <c r="D13" s="2" t="s">
        <v>31</v>
      </c>
      <c r="E13" s="2">
        <v>4.1</v>
      </c>
      <c r="F13" s="2"/>
      <c r="H13" s="6"/>
    </row>
    <row r="14" ht="15.75" customHeight="1">
      <c r="A14" s="2" t="s">
        <v>725</v>
      </c>
      <c r="B14" s="2">
        <v>8.2</v>
      </c>
      <c r="C14" s="2"/>
      <c r="D14" s="2" t="s">
        <v>30</v>
      </c>
      <c r="E14" s="2">
        <v>4.1</v>
      </c>
      <c r="F14" s="2"/>
      <c r="H14" s="6"/>
    </row>
    <row r="15" ht="15.75" customHeight="1">
      <c r="A15" s="2" t="s">
        <v>724</v>
      </c>
      <c r="B15" s="2">
        <v>8.1</v>
      </c>
      <c r="C15" s="2"/>
      <c r="D15" s="2" t="s">
        <v>41</v>
      </c>
      <c r="E15" s="2">
        <v>4.2</v>
      </c>
      <c r="F15" s="2"/>
      <c r="H15" s="6"/>
    </row>
    <row r="16" ht="15.75" customHeight="1">
      <c r="A16" s="2" t="s">
        <v>723</v>
      </c>
      <c r="B16" s="2">
        <v>8.1</v>
      </c>
      <c r="C16" s="2"/>
      <c r="D16" s="2" t="s">
        <v>38</v>
      </c>
      <c r="E16" s="2">
        <v>4.2</v>
      </c>
      <c r="F16" s="2"/>
      <c r="H16" s="6"/>
    </row>
    <row r="17" ht="15.75" customHeight="1">
      <c r="A17" s="2" t="s">
        <v>722</v>
      </c>
      <c r="B17" s="2">
        <v>8.1</v>
      </c>
      <c r="C17" s="2"/>
      <c r="D17" s="2" t="s">
        <v>47</v>
      </c>
      <c r="E17" s="2">
        <v>4.3</v>
      </c>
      <c r="F17" s="2"/>
      <c r="H17" s="6"/>
    </row>
    <row r="18" ht="15.75" customHeight="1">
      <c r="A18" s="2" t="s">
        <v>721</v>
      </c>
      <c r="B18" s="2">
        <v>8.0</v>
      </c>
      <c r="C18" s="2"/>
      <c r="D18" s="2" t="s">
        <v>45</v>
      </c>
      <c r="E18" s="2">
        <v>4.3</v>
      </c>
      <c r="F18" s="2"/>
      <c r="H18" s="6"/>
    </row>
    <row r="19" ht="15.75" customHeight="1">
      <c r="A19" s="2" t="s">
        <v>720</v>
      </c>
      <c r="B19" s="2">
        <v>7.9</v>
      </c>
      <c r="C19" s="2"/>
      <c r="D19" s="2" t="s">
        <v>43</v>
      </c>
      <c r="E19" s="2">
        <v>4.3</v>
      </c>
      <c r="F19" s="2"/>
      <c r="H19" s="6"/>
    </row>
    <row r="20" ht="15.75" customHeight="1">
      <c r="A20" s="2" t="s">
        <v>719</v>
      </c>
      <c r="B20" s="2">
        <v>7.9</v>
      </c>
      <c r="C20" s="2"/>
      <c r="D20" s="2" t="s">
        <v>42</v>
      </c>
      <c r="E20" s="2">
        <v>4.3</v>
      </c>
      <c r="F20" s="2"/>
      <c r="H20" s="6"/>
    </row>
    <row r="21" ht="15.75" customHeight="1">
      <c r="A21" s="2" t="s">
        <v>718</v>
      </c>
      <c r="B21" s="2">
        <v>7.9</v>
      </c>
      <c r="C21" s="2"/>
      <c r="D21" s="2" t="s">
        <v>53</v>
      </c>
      <c r="E21" s="2">
        <v>4.4</v>
      </c>
      <c r="F21" s="2"/>
      <c r="H21" s="6"/>
    </row>
    <row r="22" ht="15.75" customHeight="1">
      <c r="A22" s="2" t="s">
        <v>717</v>
      </c>
      <c r="B22" s="2">
        <v>7.9</v>
      </c>
      <c r="C22" s="2"/>
      <c r="D22" s="2" t="s">
        <v>52</v>
      </c>
      <c r="E22" s="2">
        <v>4.4</v>
      </c>
      <c r="F22" s="2"/>
      <c r="H22" s="6"/>
    </row>
    <row r="23" ht="15.75" customHeight="1">
      <c r="A23" s="2" t="s">
        <v>716</v>
      </c>
      <c r="B23" s="2">
        <v>7.8</v>
      </c>
      <c r="C23" s="2"/>
      <c r="D23" s="2" t="s">
        <v>51</v>
      </c>
      <c r="E23" s="2">
        <v>4.4</v>
      </c>
      <c r="F23" s="2"/>
      <c r="H23" s="6"/>
    </row>
    <row r="24" ht="15.75" customHeight="1">
      <c r="A24" s="2" t="s">
        <v>715</v>
      </c>
      <c r="B24" s="2">
        <v>7.8</v>
      </c>
      <c r="C24" s="2"/>
      <c r="D24" s="2" t="s">
        <v>50</v>
      </c>
      <c r="E24" s="2">
        <v>4.4</v>
      </c>
      <c r="F24" s="2"/>
      <c r="H24" s="6"/>
    </row>
    <row r="25" ht="15.75" customHeight="1">
      <c r="A25" s="2" t="s">
        <v>714</v>
      </c>
      <c r="B25" s="2">
        <v>7.8</v>
      </c>
      <c r="C25" s="2"/>
      <c r="D25" s="2" t="s">
        <v>49</v>
      </c>
      <c r="E25" s="2">
        <v>4.4</v>
      </c>
      <c r="F25" s="2"/>
      <c r="H25" s="6"/>
    </row>
    <row r="26" ht="15.75" customHeight="1">
      <c r="A26" s="2" t="s">
        <v>713</v>
      </c>
      <c r="B26" s="2">
        <v>7.7</v>
      </c>
      <c r="C26" s="2"/>
      <c r="D26" s="2" t="s">
        <v>48</v>
      </c>
      <c r="E26" s="2">
        <v>4.4</v>
      </c>
      <c r="F26" s="2"/>
      <c r="H26" s="6"/>
    </row>
    <row r="27" ht="15.75" customHeight="1">
      <c r="A27" s="2" t="s">
        <v>712</v>
      </c>
      <c r="B27" s="2">
        <v>7.7</v>
      </c>
      <c r="C27" s="2"/>
      <c r="D27" s="2" t="s">
        <v>59</v>
      </c>
      <c r="E27" s="2">
        <v>4.5</v>
      </c>
      <c r="F27" s="2"/>
      <c r="H27" s="6"/>
    </row>
    <row r="28" ht="15.75" customHeight="1">
      <c r="A28" s="2" t="s">
        <v>711</v>
      </c>
      <c r="B28" s="2">
        <v>7.7</v>
      </c>
      <c r="C28" s="2"/>
      <c r="D28" s="2" t="s">
        <v>58</v>
      </c>
      <c r="E28" s="2">
        <v>4.5</v>
      </c>
      <c r="F28" s="2"/>
      <c r="H28" s="6"/>
    </row>
    <row r="29" ht="15.75" customHeight="1">
      <c r="A29" s="2" t="s">
        <v>710</v>
      </c>
      <c r="B29" s="2">
        <v>7.7</v>
      </c>
      <c r="C29" s="2"/>
      <c r="D29" s="2" t="s">
        <v>56</v>
      </c>
      <c r="E29" s="2">
        <v>4.5</v>
      </c>
      <c r="F29" s="2"/>
      <c r="H29" s="6"/>
    </row>
    <row r="30" ht="15.75" customHeight="1">
      <c r="A30" s="2" t="s">
        <v>709</v>
      </c>
      <c r="B30" s="2">
        <v>7.7</v>
      </c>
      <c r="C30" s="2"/>
      <c r="D30" s="2" t="s">
        <v>55</v>
      </c>
      <c r="E30" s="2">
        <v>4.5</v>
      </c>
      <c r="F30" s="2"/>
      <c r="H30" s="6"/>
    </row>
    <row r="31" ht="15.75" customHeight="1">
      <c r="A31" s="2" t="s">
        <v>708</v>
      </c>
      <c r="B31" s="2">
        <v>7.7</v>
      </c>
      <c r="C31" s="2"/>
      <c r="D31" s="2" t="s">
        <v>72</v>
      </c>
      <c r="E31" s="2">
        <v>4.6</v>
      </c>
      <c r="F31" s="2"/>
      <c r="H31" s="6"/>
    </row>
    <row r="32" ht="15.75" customHeight="1">
      <c r="A32" s="2" t="s">
        <v>706</v>
      </c>
      <c r="B32" s="2">
        <v>7.7</v>
      </c>
      <c r="C32" s="2"/>
      <c r="D32" s="2" t="s">
        <v>71</v>
      </c>
      <c r="E32" s="2">
        <v>4.6</v>
      </c>
      <c r="F32" s="2"/>
      <c r="H32" s="6"/>
    </row>
    <row r="33" ht="15.75" customHeight="1">
      <c r="A33" s="2" t="s">
        <v>704</v>
      </c>
      <c r="B33" s="2">
        <v>7.7</v>
      </c>
      <c r="C33" s="2"/>
      <c r="D33" s="2" t="s">
        <v>70</v>
      </c>
      <c r="E33" s="2">
        <v>4.6</v>
      </c>
      <c r="F33" s="2"/>
      <c r="H33" s="6"/>
    </row>
    <row r="34" ht="15.75" customHeight="1">
      <c r="A34" s="2" t="s">
        <v>703</v>
      </c>
      <c r="B34" s="2">
        <v>7.6</v>
      </c>
      <c r="C34" s="2"/>
      <c r="D34" s="2" t="s">
        <v>68</v>
      </c>
      <c r="E34" s="2">
        <v>4.6</v>
      </c>
      <c r="F34" s="2"/>
      <c r="H34" s="6"/>
    </row>
    <row r="35" ht="15.75" customHeight="1">
      <c r="A35" s="2" t="s">
        <v>702</v>
      </c>
      <c r="B35" s="2">
        <v>7.6</v>
      </c>
      <c r="C35" s="2"/>
      <c r="D35" s="2" t="s">
        <v>66</v>
      </c>
      <c r="E35" s="2">
        <v>4.6</v>
      </c>
      <c r="F35" s="2"/>
      <c r="H35" s="6"/>
    </row>
    <row r="36" ht="15.75" customHeight="1">
      <c r="A36" s="2" t="s">
        <v>701</v>
      </c>
      <c r="B36" s="2">
        <v>7.6</v>
      </c>
      <c r="C36" s="2"/>
      <c r="D36" s="2" t="s">
        <v>64</v>
      </c>
      <c r="E36" s="2">
        <v>4.6</v>
      </c>
      <c r="F36" s="2"/>
      <c r="H36" s="6"/>
    </row>
    <row r="37" ht="15.75" customHeight="1">
      <c r="A37" s="2" t="s">
        <v>700</v>
      </c>
      <c r="B37" s="2">
        <v>7.6</v>
      </c>
      <c r="C37" s="2"/>
      <c r="D37" s="2" t="s">
        <v>62</v>
      </c>
      <c r="E37" s="2">
        <v>4.6</v>
      </c>
      <c r="F37" s="2"/>
      <c r="H37" s="6"/>
    </row>
    <row r="38" ht="15.75" customHeight="1">
      <c r="A38" s="2" t="s">
        <v>699</v>
      </c>
      <c r="B38" s="2">
        <v>7.6</v>
      </c>
      <c r="C38" s="2"/>
      <c r="D38" s="2" t="s">
        <v>61</v>
      </c>
      <c r="E38" s="2">
        <v>4.6</v>
      </c>
      <c r="F38" s="2"/>
      <c r="H38" s="6"/>
    </row>
    <row r="39" ht="15.75" customHeight="1">
      <c r="A39" s="2" t="s">
        <v>698</v>
      </c>
      <c r="B39" s="2">
        <v>7.6</v>
      </c>
      <c r="C39" s="2"/>
      <c r="D39" s="2" t="s">
        <v>80</v>
      </c>
      <c r="E39" s="2">
        <v>4.7</v>
      </c>
      <c r="F39" s="2"/>
      <c r="H39" s="6"/>
    </row>
    <row r="40" ht="15.75" customHeight="1">
      <c r="A40" s="2" t="s">
        <v>697</v>
      </c>
      <c r="B40" s="2">
        <v>7.6</v>
      </c>
      <c r="C40" s="2"/>
      <c r="D40" s="2" t="s">
        <v>79</v>
      </c>
      <c r="E40" s="2">
        <v>4.7</v>
      </c>
      <c r="F40" s="2"/>
      <c r="H40" s="6"/>
    </row>
    <row r="41" ht="15.75" customHeight="1">
      <c r="A41" s="2" t="s">
        <v>696</v>
      </c>
      <c r="B41" s="2">
        <v>7.6</v>
      </c>
      <c r="C41" s="2"/>
      <c r="D41" s="2" t="s">
        <v>77</v>
      </c>
      <c r="E41" s="2">
        <v>4.7</v>
      </c>
      <c r="F41" s="2"/>
      <c r="H41" s="6"/>
    </row>
    <row r="42" ht="15.75" customHeight="1">
      <c r="A42" s="2" t="s">
        <v>694</v>
      </c>
      <c r="B42" s="2">
        <v>7.6</v>
      </c>
      <c r="C42" s="2"/>
      <c r="D42" s="2" t="s">
        <v>76</v>
      </c>
      <c r="E42" s="2">
        <v>4.7</v>
      </c>
      <c r="F42" s="2"/>
      <c r="H42" s="6"/>
    </row>
    <row r="43" ht="15.75" customHeight="1">
      <c r="A43" s="2" t="s">
        <v>693</v>
      </c>
      <c r="B43" s="2">
        <v>7.6</v>
      </c>
      <c r="C43" s="2"/>
      <c r="D43" s="2" t="s">
        <v>75</v>
      </c>
      <c r="E43" s="2">
        <v>4.7</v>
      </c>
      <c r="F43" s="2"/>
      <c r="H43" s="6"/>
    </row>
    <row r="44" ht="15.75" customHeight="1">
      <c r="A44" s="2" t="s">
        <v>692</v>
      </c>
      <c r="B44" s="2">
        <v>7.5</v>
      </c>
      <c r="C44" s="2"/>
      <c r="D44" s="2" t="s">
        <v>73</v>
      </c>
      <c r="E44" s="2">
        <v>4.7</v>
      </c>
      <c r="F44" s="2"/>
      <c r="H44" s="6"/>
    </row>
    <row r="45" ht="15.75" customHeight="1">
      <c r="A45" s="2" t="s">
        <v>691</v>
      </c>
      <c r="B45" s="2">
        <v>7.5</v>
      </c>
      <c r="C45" s="2"/>
      <c r="D45" s="2" t="s">
        <v>91</v>
      </c>
      <c r="E45" s="2">
        <v>4.8</v>
      </c>
      <c r="F45" s="2"/>
      <c r="H45" s="6"/>
    </row>
    <row r="46" ht="15.75" customHeight="1">
      <c r="A46" s="2" t="s">
        <v>690</v>
      </c>
      <c r="B46" s="2">
        <v>7.5</v>
      </c>
      <c r="C46" s="2"/>
      <c r="D46" s="2" t="s">
        <v>90</v>
      </c>
      <c r="E46" s="2">
        <v>4.8</v>
      </c>
      <c r="F46" s="2"/>
      <c r="H46" s="6"/>
    </row>
    <row r="47" ht="15.75" customHeight="1">
      <c r="A47" s="2" t="s">
        <v>689</v>
      </c>
      <c r="B47" s="2">
        <v>7.5</v>
      </c>
      <c r="C47" s="2"/>
      <c r="D47" s="2" t="s">
        <v>89</v>
      </c>
      <c r="E47" s="2">
        <v>4.8</v>
      </c>
      <c r="F47" s="2"/>
      <c r="H47" s="6"/>
    </row>
    <row r="48" ht="15.75" customHeight="1">
      <c r="A48" s="2" t="s">
        <v>687</v>
      </c>
      <c r="B48" s="2">
        <v>7.5</v>
      </c>
      <c r="C48" s="2"/>
      <c r="D48" s="2" t="s">
        <v>87</v>
      </c>
      <c r="E48" s="2">
        <v>4.8</v>
      </c>
      <c r="F48" s="2"/>
      <c r="H48" s="6"/>
    </row>
    <row r="49" ht="15.75" customHeight="1">
      <c r="A49" s="2" t="s">
        <v>686</v>
      </c>
      <c r="B49" s="2">
        <v>7.5</v>
      </c>
      <c r="C49" s="2"/>
      <c r="D49" s="2" t="s">
        <v>86</v>
      </c>
      <c r="E49" s="2">
        <v>4.8</v>
      </c>
      <c r="F49" s="2"/>
      <c r="H49" s="6"/>
    </row>
    <row r="50" ht="15.75" customHeight="1">
      <c r="A50" s="2" t="s">
        <v>685</v>
      </c>
      <c r="B50" s="2">
        <v>7.5</v>
      </c>
      <c r="C50" s="2"/>
      <c r="D50" s="2" t="s">
        <v>84</v>
      </c>
      <c r="E50" s="2">
        <v>4.8</v>
      </c>
      <c r="F50" s="2"/>
      <c r="H50" s="6"/>
    </row>
    <row r="51" ht="15.75" customHeight="1">
      <c r="A51" s="2" t="s">
        <v>684</v>
      </c>
      <c r="B51" s="2">
        <v>7.5</v>
      </c>
      <c r="C51" s="2"/>
      <c r="D51" s="2" t="s">
        <v>82</v>
      </c>
      <c r="E51" s="2">
        <v>4.8</v>
      </c>
      <c r="F51" s="2"/>
      <c r="H51" s="6"/>
    </row>
    <row r="52" ht="15.75" customHeight="1">
      <c r="A52" s="2" t="s">
        <v>683</v>
      </c>
      <c r="B52" s="2">
        <v>7.5</v>
      </c>
      <c r="C52" s="2"/>
      <c r="D52" s="2" t="s">
        <v>98</v>
      </c>
      <c r="E52" s="2">
        <v>4.9</v>
      </c>
      <c r="F52" s="2"/>
      <c r="H52" s="6"/>
    </row>
    <row r="53" ht="15.75" customHeight="1">
      <c r="A53" s="2" t="s">
        <v>682</v>
      </c>
      <c r="B53" s="2">
        <v>7.5</v>
      </c>
      <c r="C53" s="2"/>
      <c r="D53" s="2" t="s">
        <v>96</v>
      </c>
      <c r="E53" s="2">
        <v>4.9</v>
      </c>
      <c r="F53" s="2"/>
      <c r="H53" s="6"/>
    </row>
    <row r="54" ht="15.75" customHeight="1">
      <c r="A54" s="2" t="s">
        <v>681</v>
      </c>
      <c r="B54" s="2">
        <v>7.4</v>
      </c>
      <c r="C54" s="2"/>
      <c r="D54" s="2" t="s">
        <v>94</v>
      </c>
      <c r="E54" s="2">
        <v>4.9</v>
      </c>
      <c r="F54" s="2"/>
      <c r="H54" s="6"/>
    </row>
    <row r="55" ht="15.75" customHeight="1">
      <c r="A55" s="2" t="s">
        <v>680</v>
      </c>
      <c r="B55" s="2">
        <v>7.4</v>
      </c>
      <c r="C55" s="2"/>
      <c r="D55" s="2" t="s">
        <v>93</v>
      </c>
      <c r="E55" s="2">
        <v>4.9</v>
      </c>
      <c r="F55" s="2"/>
      <c r="H55" s="6"/>
    </row>
    <row r="56" ht="15.75" customHeight="1">
      <c r="A56" s="2" t="s">
        <v>679</v>
      </c>
      <c r="B56" s="2">
        <v>7.4</v>
      </c>
      <c r="C56" s="2"/>
      <c r="D56" s="2" t="s">
        <v>104</v>
      </c>
      <c r="E56" s="2">
        <v>5.0</v>
      </c>
      <c r="F56" s="2"/>
      <c r="H56" s="6"/>
    </row>
    <row r="57" ht="15.75" customHeight="1">
      <c r="A57" s="2" t="s">
        <v>678</v>
      </c>
      <c r="B57" s="2">
        <v>7.4</v>
      </c>
      <c r="C57" s="2"/>
      <c r="D57" s="2" t="s">
        <v>103</v>
      </c>
      <c r="E57" s="2">
        <v>5.0</v>
      </c>
      <c r="F57" s="2"/>
      <c r="H57" s="6"/>
    </row>
    <row r="58" ht="15.75" customHeight="1">
      <c r="A58" s="2" t="s">
        <v>677</v>
      </c>
      <c r="B58" s="2">
        <v>7.4</v>
      </c>
      <c r="C58" s="2"/>
      <c r="D58" s="2" t="s">
        <v>102</v>
      </c>
      <c r="E58" s="2">
        <v>5.0</v>
      </c>
      <c r="F58" s="2"/>
      <c r="H58" s="6"/>
    </row>
    <row r="59" ht="15.75" customHeight="1">
      <c r="A59" s="2" t="s">
        <v>676</v>
      </c>
      <c r="B59" s="2">
        <v>7.4</v>
      </c>
      <c r="C59" s="2"/>
      <c r="D59" s="2" t="s">
        <v>100</v>
      </c>
      <c r="E59" s="2">
        <v>5.0</v>
      </c>
      <c r="F59" s="2"/>
      <c r="H59" s="6"/>
    </row>
    <row r="60" ht="15.75" customHeight="1">
      <c r="A60" s="2" t="s">
        <v>675</v>
      </c>
      <c r="B60" s="2">
        <v>7.4</v>
      </c>
      <c r="C60" s="2"/>
      <c r="D60" s="2" t="s">
        <v>99</v>
      </c>
      <c r="E60" s="2">
        <v>5.0</v>
      </c>
      <c r="F60" s="2"/>
      <c r="H60" s="6"/>
    </row>
    <row r="61" ht="15.75" customHeight="1">
      <c r="A61" s="2" t="s">
        <v>674</v>
      </c>
      <c r="B61" s="2">
        <v>7.4</v>
      </c>
      <c r="C61" s="2"/>
      <c r="D61" s="2" t="s">
        <v>113</v>
      </c>
      <c r="E61" s="2">
        <v>5.1</v>
      </c>
      <c r="F61" s="2"/>
      <c r="H61" s="6"/>
    </row>
    <row r="62" ht="15.75" customHeight="1">
      <c r="A62" s="2" t="s">
        <v>673</v>
      </c>
      <c r="B62" s="2">
        <v>7.4</v>
      </c>
      <c r="C62" s="2"/>
      <c r="D62" s="2" t="s">
        <v>111</v>
      </c>
      <c r="E62" s="2">
        <v>5.1</v>
      </c>
      <c r="F62" s="2"/>
      <c r="H62" s="6"/>
    </row>
    <row r="63" ht="15.75" customHeight="1">
      <c r="A63" s="2" t="s">
        <v>672</v>
      </c>
      <c r="B63" s="2">
        <v>7.4</v>
      </c>
      <c r="C63" s="2"/>
      <c r="D63" s="2" t="s">
        <v>109</v>
      </c>
      <c r="E63" s="2">
        <v>5.1</v>
      </c>
      <c r="F63" s="2"/>
      <c r="H63" s="6"/>
    </row>
    <row r="64" ht="15.75" customHeight="1">
      <c r="A64" s="2" t="s">
        <v>671</v>
      </c>
      <c r="B64" s="2">
        <v>7.4</v>
      </c>
      <c r="C64" s="2"/>
      <c r="D64" s="2" t="s">
        <v>108</v>
      </c>
      <c r="E64" s="2">
        <v>5.1</v>
      </c>
      <c r="F64" s="2"/>
      <c r="H64" s="6"/>
    </row>
    <row r="65" ht="15.75" customHeight="1">
      <c r="A65" s="2" t="s">
        <v>670</v>
      </c>
      <c r="B65" s="2">
        <v>7.4</v>
      </c>
      <c r="C65" s="2"/>
      <c r="D65" s="2" t="s">
        <v>107</v>
      </c>
      <c r="E65" s="2">
        <v>5.1</v>
      </c>
      <c r="F65" s="2"/>
      <c r="H65" s="6"/>
    </row>
    <row r="66" ht="15.75" customHeight="1">
      <c r="A66" s="2" t="s">
        <v>669</v>
      </c>
      <c r="B66" s="2">
        <v>7.3</v>
      </c>
      <c r="C66" s="2"/>
      <c r="D66" s="2" t="s">
        <v>105</v>
      </c>
      <c r="E66" s="2">
        <v>5.1</v>
      </c>
      <c r="F66" s="2"/>
      <c r="H66" s="6"/>
    </row>
    <row r="67" ht="15.75" customHeight="1">
      <c r="A67" s="2" t="s">
        <v>668</v>
      </c>
      <c r="B67" s="2">
        <v>7.3</v>
      </c>
      <c r="C67" s="2"/>
      <c r="D67" s="2" t="s">
        <v>141</v>
      </c>
      <c r="E67" s="2">
        <v>5.2</v>
      </c>
      <c r="F67" s="2"/>
      <c r="H67" s="6"/>
    </row>
    <row r="68" ht="15.75" customHeight="1">
      <c r="A68" s="2" t="s">
        <v>667</v>
      </c>
      <c r="B68" s="2">
        <v>7.3</v>
      </c>
      <c r="C68" s="2"/>
      <c r="D68" s="2" t="s">
        <v>140</v>
      </c>
      <c r="E68" s="2">
        <v>5.2</v>
      </c>
      <c r="F68" s="2"/>
      <c r="H68" s="6"/>
    </row>
    <row r="69" ht="15.75" customHeight="1">
      <c r="A69" s="2" t="s">
        <v>666</v>
      </c>
      <c r="B69" s="2">
        <v>7.3</v>
      </c>
      <c r="C69" s="2"/>
      <c r="D69" s="2" t="s">
        <v>138</v>
      </c>
      <c r="E69" s="2">
        <v>5.2</v>
      </c>
      <c r="F69" s="2"/>
      <c r="H69" s="6"/>
    </row>
    <row r="70" ht="15.75" customHeight="1">
      <c r="A70" s="2" t="s">
        <v>664</v>
      </c>
      <c r="B70" s="2">
        <v>7.3</v>
      </c>
      <c r="C70" s="2"/>
      <c r="D70" s="2" t="s">
        <v>137</v>
      </c>
      <c r="E70" s="2">
        <v>5.2</v>
      </c>
      <c r="F70" s="2"/>
      <c r="H70" s="6"/>
    </row>
    <row r="71" ht="15.75" customHeight="1">
      <c r="A71" s="2" t="s">
        <v>663</v>
      </c>
      <c r="B71" s="2">
        <v>7.3</v>
      </c>
      <c r="C71" s="2"/>
      <c r="D71" s="2" t="s">
        <v>135</v>
      </c>
      <c r="E71" s="2">
        <v>5.2</v>
      </c>
      <c r="F71" s="2"/>
      <c r="H71" s="6"/>
    </row>
    <row r="72" ht="15.75" customHeight="1">
      <c r="A72" s="2" t="s">
        <v>662</v>
      </c>
      <c r="B72" s="2">
        <v>7.3</v>
      </c>
      <c r="C72" s="2"/>
      <c r="D72" s="2" t="s">
        <v>133</v>
      </c>
      <c r="E72" s="2">
        <v>5.2</v>
      </c>
      <c r="F72" s="2"/>
      <c r="H72" s="6"/>
    </row>
    <row r="73" ht="15.75" customHeight="1">
      <c r="A73" s="2" t="s">
        <v>660</v>
      </c>
      <c r="B73" s="2">
        <v>7.3</v>
      </c>
      <c r="C73" s="2"/>
      <c r="D73" s="2" t="s">
        <v>132</v>
      </c>
      <c r="E73" s="2">
        <v>5.2</v>
      </c>
      <c r="F73" s="2"/>
      <c r="H73" s="6"/>
    </row>
    <row r="74" ht="15.75" customHeight="1">
      <c r="A74" s="2" t="s">
        <v>659</v>
      </c>
      <c r="B74" s="2">
        <v>7.3</v>
      </c>
      <c r="C74" s="2"/>
      <c r="D74" s="2" t="s">
        <v>130</v>
      </c>
      <c r="E74" s="2">
        <v>5.2</v>
      </c>
      <c r="F74" s="2"/>
      <c r="H74" s="6"/>
    </row>
    <row r="75" ht="15.75" customHeight="1">
      <c r="A75" s="2" t="s">
        <v>658</v>
      </c>
      <c r="B75" s="2">
        <v>7.3</v>
      </c>
      <c r="C75" s="2"/>
      <c r="D75" s="2" t="s">
        <v>129</v>
      </c>
      <c r="E75" s="2">
        <v>5.2</v>
      </c>
      <c r="F75" s="2"/>
      <c r="H75" s="6"/>
    </row>
    <row r="76" ht="15.75" customHeight="1">
      <c r="A76" s="2" t="s">
        <v>657</v>
      </c>
      <c r="B76" s="2">
        <v>7.3</v>
      </c>
      <c r="C76" s="2"/>
      <c r="D76" s="2" t="s">
        <v>128</v>
      </c>
      <c r="E76" s="2">
        <v>5.2</v>
      </c>
      <c r="F76" s="2"/>
      <c r="H76" s="6"/>
    </row>
    <row r="77" ht="15.75" customHeight="1">
      <c r="A77" s="2" t="s">
        <v>656</v>
      </c>
      <c r="B77" s="2">
        <v>7.3</v>
      </c>
      <c r="C77" s="2"/>
      <c r="D77" s="2" t="s">
        <v>127</v>
      </c>
      <c r="E77" s="2">
        <v>5.2</v>
      </c>
      <c r="F77" s="2"/>
      <c r="H77" s="6"/>
    </row>
    <row r="78" ht="15.75" customHeight="1">
      <c r="A78" s="2" t="s">
        <v>653</v>
      </c>
      <c r="B78" s="2">
        <v>7.3</v>
      </c>
      <c r="C78" s="2"/>
      <c r="D78" s="2" t="s">
        <v>126</v>
      </c>
      <c r="E78" s="2">
        <v>5.2</v>
      </c>
      <c r="F78" s="2"/>
      <c r="H78" s="6"/>
    </row>
    <row r="79" ht="15.75" customHeight="1">
      <c r="A79" s="2" t="s">
        <v>652</v>
      </c>
      <c r="B79" s="2">
        <v>7.3</v>
      </c>
      <c r="C79" s="2"/>
      <c r="D79" s="2" t="s">
        <v>124</v>
      </c>
      <c r="E79" s="2">
        <v>5.2</v>
      </c>
      <c r="F79" s="2"/>
      <c r="H79" s="6"/>
    </row>
    <row r="80" ht="15.75" customHeight="1">
      <c r="A80" s="2" t="s">
        <v>650</v>
      </c>
      <c r="B80" s="2">
        <v>7.3</v>
      </c>
      <c r="C80" s="2"/>
      <c r="D80" s="2" t="s">
        <v>122</v>
      </c>
      <c r="E80" s="2">
        <v>5.2</v>
      </c>
      <c r="F80" s="2"/>
      <c r="H80" s="6"/>
    </row>
    <row r="81" ht="15.75" customHeight="1">
      <c r="A81" s="2" t="s">
        <v>649</v>
      </c>
      <c r="B81" s="2">
        <v>7.3</v>
      </c>
      <c r="C81" s="2"/>
      <c r="D81" s="2" t="s">
        <v>121</v>
      </c>
      <c r="E81" s="2">
        <v>5.2</v>
      </c>
      <c r="F81" s="2"/>
      <c r="H81" s="6"/>
    </row>
    <row r="82" ht="15.75" customHeight="1">
      <c r="A82" s="2" t="s">
        <v>648</v>
      </c>
      <c r="B82" s="2">
        <v>7.3</v>
      </c>
      <c r="C82" s="2"/>
      <c r="D82" s="2" t="s">
        <v>119</v>
      </c>
      <c r="E82" s="2">
        <v>5.2</v>
      </c>
      <c r="F82" s="2"/>
      <c r="H82" s="6"/>
    </row>
    <row r="83" ht="15.75" customHeight="1">
      <c r="A83" s="2" t="s">
        <v>647</v>
      </c>
      <c r="B83" s="2">
        <v>7.3</v>
      </c>
      <c r="C83" s="2"/>
      <c r="D83" s="2" t="s">
        <v>118</v>
      </c>
      <c r="E83" s="2">
        <v>5.2</v>
      </c>
      <c r="F83" s="2"/>
      <c r="H83" s="6"/>
    </row>
    <row r="84" ht="15.75" customHeight="1">
      <c r="A84" s="2" t="s">
        <v>646</v>
      </c>
      <c r="B84" s="2">
        <v>7.3</v>
      </c>
      <c r="C84" s="2"/>
      <c r="D84" s="2" t="s">
        <v>116</v>
      </c>
      <c r="E84" s="2">
        <v>5.2</v>
      </c>
      <c r="F84" s="2"/>
      <c r="H84" s="6"/>
    </row>
    <row r="85" ht="15.75" customHeight="1">
      <c r="A85" s="2" t="s">
        <v>645</v>
      </c>
      <c r="B85" s="2">
        <v>7.3</v>
      </c>
      <c r="C85" s="2"/>
      <c r="D85" s="2" t="s">
        <v>115</v>
      </c>
      <c r="E85" s="2">
        <v>5.2</v>
      </c>
      <c r="F85" s="2"/>
      <c r="H85" s="6"/>
    </row>
    <row r="86" ht="15.75" customHeight="1">
      <c r="A86" s="2" t="s">
        <v>644</v>
      </c>
      <c r="B86" s="2">
        <v>7.3</v>
      </c>
      <c r="C86" s="2"/>
      <c r="D86" s="2" t="s">
        <v>151</v>
      </c>
      <c r="E86" s="2">
        <v>5.3</v>
      </c>
      <c r="F86" s="2"/>
      <c r="H86" s="6"/>
    </row>
    <row r="87" ht="15.75" customHeight="1">
      <c r="A87" s="2" t="s">
        <v>643</v>
      </c>
      <c r="B87" s="2">
        <v>7.2</v>
      </c>
      <c r="C87" s="2"/>
      <c r="D87" s="2" t="s">
        <v>150</v>
      </c>
      <c r="E87" s="2">
        <v>5.3</v>
      </c>
      <c r="F87" s="2"/>
      <c r="H87" s="6"/>
    </row>
    <row r="88" ht="15.75" customHeight="1">
      <c r="A88" s="2" t="s">
        <v>642</v>
      </c>
      <c r="B88" s="2">
        <v>7.2</v>
      </c>
      <c r="C88" s="2"/>
      <c r="D88" s="2" t="s">
        <v>149</v>
      </c>
      <c r="E88" s="2">
        <v>5.3</v>
      </c>
      <c r="F88" s="2"/>
      <c r="H88" s="6"/>
    </row>
    <row r="89" ht="15.75" customHeight="1">
      <c r="A89" s="2" t="s">
        <v>640</v>
      </c>
      <c r="B89" s="2">
        <v>7.2</v>
      </c>
      <c r="C89" s="2"/>
      <c r="D89" s="2" t="s">
        <v>148</v>
      </c>
      <c r="E89" s="2">
        <v>5.3</v>
      </c>
      <c r="F89" s="2"/>
      <c r="H89" s="6"/>
    </row>
    <row r="90" ht="15.75" customHeight="1">
      <c r="A90" s="2" t="s">
        <v>638</v>
      </c>
      <c r="B90" s="2">
        <v>7.2</v>
      </c>
      <c r="C90" s="2"/>
      <c r="D90" s="2" t="s">
        <v>147</v>
      </c>
      <c r="E90" s="2">
        <v>5.3</v>
      </c>
      <c r="F90" s="2"/>
      <c r="H90" s="6"/>
    </row>
    <row r="91" ht="15.75" customHeight="1">
      <c r="A91" s="2" t="s">
        <v>637</v>
      </c>
      <c r="B91" s="2">
        <v>7.2</v>
      </c>
      <c r="C91" s="2"/>
      <c r="D91" s="2" t="s">
        <v>146</v>
      </c>
      <c r="E91" s="2">
        <v>5.3</v>
      </c>
      <c r="F91" s="2"/>
      <c r="H91" s="6"/>
    </row>
    <row r="92" ht="15.75" customHeight="1">
      <c r="A92" s="2" t="s">
        <v>636</v>
      </c>
      <c r="B92" s="2">
        <v>7.2</v>
      </c>
      <c r="C92" s="2"/>
      <c r="D92" s="2" t="s">
        <v>145</v>
      </c>
      <c r="E92" s="2">
        <v>5.3</v>
      </c>
      <c r="F92" s="2"/>
      <c r="H92" s="6"/>
    </row>
    <row r="93" ht="15.75" customHeight="1">
      <c r="A93" s="2" t="s">
        <v>635</v>
      </c>
      <c r="B93" s="2">
        <v>7.2</v>
      </c>
      <c r="C93" s="2"/>
      <c r="D93" s="2" t="s">
        <v>144</v>
      </c>
      <c r="E93" s="2">
        <v>5.3</v>
      </c>
      <c r="F93" s="2"/>
      <c r="H93" s="6"/>
    </row>
    <row r="94" ht="15.75" customHeight="1">
      <c r="A94" s="2" t="s">
        <v>634</v>
      </c>
      <c r="B94" s="2">
        <v>7.2</v>
      </c>
      <c r="C94" s="2"/>
      <c r="D94" s="2" t="s">
        <v>143</v>
      </c>
      <c r="E94" s="2">
        <v>5.3</v>
      </c>
      <c r="F94" s="2"/>
      <c r="H94" s="6"/>
    </row>
    <row r="95" ht="15.75" customHeight="1">
      <c r="A95" s="2" t="s">
        <v>632</v>
      </c>
      <c r="B95" s="2">
        <v>7.2</v>
      </c>
      <c r="C95" s="2"/>
      <c r="D95" s="2" t="s">
        <v>142</v>
      </c>
      <c r="E95" s="2">
        <v>5.3</v>
      </c>
      <c r="F95" s="2"/>
      <c r="H95" s="6"/>
    </row>
    <row r="96" ht="15.75" customHeight="1">
      <c r="A96" s="2" t="s">
        <v>630</v>
      </c>
      <c r="B96" s="2">
        <v>7.2</v>
      </c>
      <c r="C96" s="2"/>
      <c r="D96" s="2" t="s">
        <v>168</v>
      </c>
      <c r="E96" s="2">
        <v>5.4</v>
      </c>
      <c r="F96" s="2"/>
      <c r="H96" s="6"/>
    </row>
    <row r="97" ht="15.75" customHeight="1">
      <c r="A97" s="2" t="s">
        <v>629</v>
      </c>
      <c r="B97" s="2">
        <v>7.2</v>
      </c>
      <c r="C97" s="2"/>
      <c r="D97" s="2" t="s">
        <v>167</v>
      </c>
      <c r="E97" s="2">
        <v>5.4</v>
      </c>
      <c r="F97" s="2"/>
      <c r="H97" s="6"/>
    </row>
    <row r="98" ht="15.75" customHeight="1">
      <c r="A98" s="2" t="s">
        <v>627</v>
      </c>
      <c r="B98" s="2">
        <v>7.2</v>
      </c>
      <c r="C98" s="2"/>
      <c r="D98" s="2" t="s">
        <v>165</v>
      </c>
      <c r="E98" s="2">
        <v>5.4</v>
      </c>
      <c r="F98" s="2"/>
      <c r="H98" s="6"/>
    </row>
    <row r="99" ht="15.75" customHeight="1">
      <c r="A99" s="2" t="s">
        <v>626</v>
      </c>
      <c r="B99" s="2">
        <v>7.2</v>
      </c>
      <c r="C99" s="2"/>
      <c r="D99" s="2" t="s">
        <v>164</v>
      </c>
      <c r="E99" s="2">
        <v>5.4</v>
      </c>
      <c r="F99" s="2"/>
      <c r="H99" s="6"/>
    </row>
    <row r="100" ht="15.75" customHeight="1">
      <c r="A100" s="2" t="s">
        <v>624</v>
      </c>
      <c r="B100" s="2">
        <v>7.2</v>
      </c>
      <c r="C100" s="2"/>
      <c r="D100" s="2" t="s">
        <v>163</v>
      </c>
      <c r="E100" s="2">
        <v>5.4</v>
      </c>
      <c r="F100" s="2"/>
      <c r="H100" s="6"/>
    </row>
    <row r="101" ht="15.75" customHeight="1">
      <c r="A101" s="2" t="s">
        <v>623</v>
      </c>
      <c r="B101" s="2">
        <v>7.2</v>
      </c>
      <c r="C101" s="2"/>
      <c r="D101" s="2" t="s">
        <v>162</v>
      </c>
      <c r="E101" s="2">
        <v>5.4</v>
      </c>
      <c r="F101" s="2"/>
      <c r="H101" s="6"/>
    </row>
    <row r="102" ht="15.75" customHeight="1">
      <c r="A102" s="2" t="s">
        <v>622</v>
      </c>
      <c r="B102" s="2">
        <v>7.2</v>
      </c>
      <c r="C102" s="2"/>
      <c r="D102" s="2" t="s">
        <v>161</v>
      </c>
      <c r="E102" s="2">
        <v>5.4</v>
      </c>
      <c r="F102" s="2"/>
      <c r="H102" s="6"/>
    </row>
    <row r="103" ht="15.75" customHeight="1">
      <c r="A103" s="2" t="s">
        <v>621</v>
      </c>
      <c r="B103" s="2">
        <v>7.2</v>
      </c>
      <c r="C103" s="2"/>
      <c r="D103" s="2" t="s">
        <v>159</v>
      </c>
      <c r="E103" s="2">
        <v>5.4</v>
      </c>
      <c r="F103" s="2"/>
      <c r="H103" s="6"/>
    </row>
    <row r="104" ht="15.75" customHeight="1">
      <c r="A104" s="2" t="s">
        <v>619</v>
      </c>
      <c r="B104" s="2">
        <v>7.2</v>
      </c>
      <c r="C104" s="2"/>
      <c r="D104" s="2" t="s">
        <v>157</v>
      </c>
      <c r="E104" s="2">
        <v>5.4</v>
      </c>
      <c r="F104" s="2"/>
      <c r="H104" s="6"/>
    </row>
    <row r="105" ht="15.75" customHeight="1">
      <c r="A105" s="2" t="s">
        <v>618</v>
      </c>
      <c r="B105" s="2">
        <v>7.2</v>
      </c>
      <c r="C105" s="2"/>
      <c r="D105" s="2" t="s">
        <v>156</v>
      </c>
      <c r="E105" s="2">
        <v>5.4</v>
      </c>
      <c r="F105" s="2"/>
      <c r="H105" s="6"/>
    </row>
    <row r="106" ht="15.75" customHeight="1">
      <c r="A106" s="2" t="s">
        <v>617</v>
      </c>
      <c r="B106" s="2">
        <v>7.2</v>
      </c>
      <c r="C106" s="2"/>
      <c r="D106" s="2" t="s">
        <v>155</v>
      </c>
      <c r="E106" s="2">
        <v>5.4</v>
      </c>
      <c r="F106" s="2"/>
      <c r="H106" s="6"/>
    </row>
    <row r="107" ht="15.75" customHeight="1">
      <c r="A107" s="2" t="s">
        <v>616</v>
      </c>
      <c r="B107" s="2">
        <v>7.1</v>
      </c>
      <c r="C107" s="2"/>
      <c r="D107" s="2" t="s">
        <v>154</v>
      </c>
      <c r="E107" s="2">
        <v>5.4</v>
      </c>
      <c r="F107" s="2"/>
      <c r="H107" s="6"/>
    </row>
    <row r="108" ht="15.75" customHeight="1">
      <c r="A108" s="2" t="s">
        <v>615</v>
      </c>
      <c r="B108" s="2">
        <v>7.1</v>
      </c>
      <c r="C108" s="2"/>
      <c r="D108" s="2" t="s">
        <v>152</v>
      </c>
      <c r="E108" s="2">
        <v>5.4</v>
      </c>
      <c r="F108" s="2"/>
      <c r="H108" s="6"/>
    </row>
    <row r="109" ht="15.75" customHeight="1">
      <c r="A109" s="2" t="s">
        <v>614</v>
      </c>
      <c r="B109" s="2">
        <v>7.1</v>
      </c>
      <c r="C109" s="2"/>
      <c r="D109" s="2" t="s">
        <v>197</v>
      </c>
      <c r="E109" s="2">
        <v>5.5</v>
      </c>
      <c r="F109" s="2"/>
      <c r="H109" s="6"/>
    </row>
    <row r="110" ht="15.75" customHeight="1">
      <c r="A110" s="2" t="s">
        <v>613</v>
      </c>
      <c r="B110" s="2">
        <v>7.1</v>
      </c>
      <c r="C110" s="2"/>
      <c r="D110" s="2" t="s">
        <v>196</v>
      </c>
      <c r="E110" s="2">
        <v>5.5</v>
      </c>
      <c r="F110" s="2"/>
      <c r="H110" s="6"/>
    </row>
    <row r="111" ht="15.75" customHeight="1">
      <c r="A111" s="2" t="s">
        <v>612</v>
      </c>
      <c r="B111" s="2">
        <v>7.1</v>
      </c>
      <c r="C111" s="2"/>
      <c r="D111" s="2" t="s">
        <v>194</v>
      </c>
      <c r="E111" s="2">
        <v>5.5</v>
      </c>
      <c r="F111" s="2"/>
      <c r="H111" s="6"/>
    </row>
    <row r="112" ht="15.75" customHeight="1">
      <c r="A112" s="2" t="s">
        <v>610</v>
      </c>
      <c r="B112" s="2">
        <v>7.1</v>
      </c>
      <c r="C112" s="2"/>
      <c r="D112" s="2" t="s">
        <v>192</v>
      </c>
      <c r="E112" s="2">
        <v>5.5</v>
      </c>
      <c r="F112" s="2"/>
      <c r="H112" s="6"/>
    </row>
    <row r="113" ht="15.75" customHeight="1">
      <c r="A113" s="2" t="s">
        <v>609</v>
      </c>
      <c r="B113" s="2">
        <v>7.1</v>
      </c>
      <c r="C113" s="2"/>
      <c r="D113" s="2" t="s">
        <v>191</v>
      </c>
      <c r="E113" s="2">
        <v>5.5</v>
      </c>
      <c r="F113" s="2"/>
      <c r="H113" s="6"/>
    </row>
    <row r="114" ht="15.75" customHeight="1">
      <c r="A114" s="2" t="s">
        <v>608</v>
      </c>
      <c r="B114" s="2">
        <v>7.1</v>
      </c>
      <c r="C114" s="2"/>
      <c r="D114" s="2" t="s">
        <v>190</v>
      </c>
      <c r="E114" s="2">
        <v>5.5</v>
      </c>
      <c r="F114" s="2"/>
      <c r="H114" s="6"/>
    </row>
    <row r="115" ht="15.75" customHeight="1">
      <c r="A115" s="2" t="s">
        <v>607</v>
      </c>
      <c r="B115" s="2">
        <v>7.1</v>
      </c>
      <c r="C115" s="2"/>
      <c r="D115" s="2" t="s">
        <v>189</v>
      </c>
      <c r="E115" s="2">
        <v>5.5</v>
      </c>
      <c r="F115" s="2"/>
      <c r="H115" s="6"/>
    </row>
    <row r="116" ht="15.75" customHeight="1">
      <c r="A116" s="2" t="s">
        <v>606</v>
      </c>
      <c r="B116" s="2">
        <v>7.1</v>
      </c>
      <c r="C116" s="2"/>
      <c r="D116" s="2" t="s">
        <v>186</v>
      </c>
      <c r="E116" s="2">
        <v>5.5</v>
      </c>
      <c r="F116" s="2"/>
      <c r="H116" s="6"/>
    </row>
    <row r="117" ht="15.75" customHeight="1">
      <c r="A117" s="2" t="s">
        <v>605</v>
      </c>
      <c r="B117" s="2">
        <v>7.1</v>
      </c>
      <c r="C117" s="2"/>
      <c r="D117" s="2" t="s">
        <v>184</v>
      </c>
      <c r="E117" s="2">
        <v>5.5</v>
      </c>
      <c r="F117" s="2"/>
      <c r="H117" s="6"/>
    </row>
    <row r="118" ht="15.75" customHeight="1">
      <c r="A118" s="2" t="s">
        <v>604</v>
      </c>
      <c r="B118" s="2">
        <v>7.1</v>
      </c>
      <c r="C118" s="2"/>
      <c r="D118" s="2" t="s">
        <v>182</v>
      </c>
      <c r="E118" s="2">
        <v>5.5</v>
      </c>
      <c r="F118" s="2"/>
      <c r="H118" s="6"/>
    </row>
    <row r="119" ht="15.75" customHeight="1">
      <c r="A119" s="2" t="s">
        <v>603</v>
      </c>
      <c r="B119" s="2">
        <v>7.1</v>
      </c>
      <c r="C119" s="2"/>
      <c r="D119" s="2" t="s">
        <v>180</v>
      </c>
      <c r="E119" s="2">
        <v>5.5</v>
      </c>
      <c r="F119" s="2"/>
      <c r="H119" s="6"/>
    </row>
    <row r="120" ht="15.75" customHeight="1">
      <c r="A120" s="2" t="s">
        <v>602</v>
      </c>
      <c r="B120" s="2">
        <v>7.1</v>
      </c>
      <c r="C120" s="2"/>
      <c r="D120" s="2" t="s">
        <v>179</v>
      </c>
      <c r="E120" s="2">
        <v>5.5</v>
      </c>
      <c r="F120" s="2"/>
      <c r="H120" s="6"/>
    </row>
    <row r="121" ht="15.75" customHeight="1">
      <c r="A121" s="2" t="s">
        <v>601</v>
      </c>
      <c r="B121" s="2">
        <v>7.1</v>
      </c>
      <c r="C121" s="2"/>
      <c r="D121" s="2" t="s">
        <v>178</v>
      </c>
      <c r="E121" s="2">
        <v>5.5</v>
      </c>
      <c r="F121" s="2"/>
      <c r="H121" s="6"/>
    </row>
    <row r="122" ht="15.75" customHeight="1">
      <c r="A122" s="2" t="s">
        <v>600</v>
      </c>
      <c r="B122" s="2">
        <v>7.1</v>
      </c>
      <c r="C122" s="2"/>
      <c r="D122" s="2" t="s">
        <v>177</v>
      </c>
      <c r="E122" s="2">
        <v>5.5</v>
      </c>
      <c r="F122" s="2"/>
      <c r="H122" s="6"/>
    </row>
    <row r="123" ht="15.75" customHeight="1">
      <c r="A123" s="2" t="s">
        <v>599</v>
      </c>
      <c r="B123" s="2">
        <v>7.1</v>
      </c>
      <c r="C123" s="2"/>
      <c r="D123" s="2" t="s">
        <v>176</v>
      </c>
      <c r="E123" s="2">
        <v>5.5</v>
      </c>
      <c r="F123" s="2"/>
      <c r="H123" s="6"/>
    </row>
    <row r="124" ht="15.75" customHeight="1">
      <c r="A124" s="2" t="s">
        <v>598</v>
      </c>
      <c r="B124" s="2">
        <v>7.1</v>
      </c>
      <c r="C124" s="2"/>
      <c r="D124" s="2" t="s">
        <v>175</v>
      </c>
      <c r="E124" s="2">
        <v>5.5</v>
      </c>
      <c r="F124" s="2"/>
      <c r="H124" s="6"/>
    </row>
    <row r="125" ht="15.75" customHeight="1">
      <c r="A125" s="2" t="s">
        <v>597</v>
      </c>
      <c r="B125" s="2">
        <v>7.1</v>
      </c>
      <c r="C125" s="2"/>
      <c r="D125" s="2" t="s">
        <v>174</v>
      </c>
      <c r="E125" s="2">
        <v>5.5</v>
      </c>
      <c r="F125" s="2"/>
      <c r="H125" s="6"/>
    </row>
    <row r="126" ht="15.75" customHeight="1">
      <c r="A126" s="2" t="s">
        <v>596</v>
      </c>
      <c r="B126" s="2">
        <v>7.1</v>
      </c>
      <c r="C126" s="2"/>
      <c r="D126" s="2" t="s">
        <v>172</v>
      </c>
      <c r="E126" s="2">
        <v>5.5</v>
      </c>
      <c r="F126" s="2"/>
      <c r="H126" s="6"/>
    </row>
    <row r="127" ht="15.75" customHeight="1">
      <c r="A127" s="2" t="s">
        <v>595</v>
      </c>
      <c r="B127" s="2">
        <v>7.1</v>
      </c>
      <c r="C127" s="2"/>
      <c r="D127" s="2" t="s">
        <v>170</v>
      </c>
      <c r="E127" s="2">
        <v>5.5</v>
      </c>
      <c r="F127" s="2"/>
      <c r="H127" s="6"/>
    </row>
    <row r="128" ht="15.75" customHeight="1">
      <c r="A128" s="2" t="s">
        <v>593</v>
      </c>
      <c r="B128" s="2">
        <v>7.1</v>
      </c>
      <c r="C128" s="2"/>
      <c r="D128" s="2" t="s">
        <v>215</v>
      </c>
      <c r="E128" s="2">
        <v>5.6</v>
      </c>
      <c r="F128" s="2"/>
      <c r="H128" s="6"/>
    </row>
    <row r="129" ht="15.75" customHeight="1">
      <c r="A129" s="2" t="s">
        <v>592</v>
      </c>
      <c r="B129" s="2">
        <v>7.1</v>
      </c>
      <c r="C129" s="2"/>
      <c r="D129" s="2" t="s">
        <v>213</v>
      </c>
      <c r="E129" s="2">
        <v>5.6</v>
      </c>
      <c r="F129" s="2"/>
      <c r="H129" s="6"/>
    </row>
    <row r="130" ht="15.75" customHeight="1">
      <c r="A130" s="2" t="s">
        <v>591</v>
      </c>
      <c r="B130" s="2">
        <v>7.1</v>
      </c>
      <c r="C130" s="2"/>
      <c r="D130" s="2" t="s">
        <v>212</v>
      </c>
      <c r="E130" s="2">
        <v>5.6</v>
      </c>
      <c r="F130" s="2"/>
      <c r="H130" s="6"/>
    </row>
    <row r="131" ht="15.75" customHeight="1">
      <c r="A131" s="2" t="s">
        <v>590</v>
      </c>
      <c r="B131" s="2">
        <v>7.1</v>
      </c>
      <c r="C131" s="2"/>
      <c r="D131" s="2" t="s">
        <v>211</v>
      </c>
      <c r="E131" s="2">
        <v>5.6</v>
      </c>
      <c r="F131" s="2"/>
      <c r="H131" s="6"/>
    </row>
    <row r="132" ht="15.75" customHeight="1">
      <c r="A132" s="2" t="s">
        <v>589</v>
      </c>
      <c r="B132" s="2">
        <v>7.1</v>
      </c>
      <c r="C132" s="2"/>
      <c r="D132" s="2" t="s">
        <v>210</v>
      </c>
      <c r="E132" s="2">
        <v>5.6</v>
      </c>
      <c r="F132" s="2"/>
      <c r="H132" s="6"/>
    </row>
    <row r="133" ht="15.75" customHeight="1">
      <c r="A133" s="2" t="s">
        <v>588</v>
      </c>
      <c r="B133" s="2">
        <v>7.1</v>
      </c>
      <c r="C133" s="2"/>
      <c r="D133" s="2" t="s">
        <v>209</v>
      </c>
      <c r="E133" s="2">
        <v>5.6</v>
      </c>
      <c r="F133" s="2"/>
      <c r="H133" s="6"/>
    </row>
    <row r="134" ht="15.75" customHeight="1">
      <c r="A134" s="2" t="s">
        <v>587</v>
      </c>
      <c r="B134" s="2">
        <v>7.1</v>
      </c>
      <c r="C134" s="2"/>
      <c r="D134" s="2" t="s">
        <v>208</v>
      </c>
      <c r="E134" s="2">
        <v>5.6</v>
      </c>
      <c r="F134" s="2"/>
      <c r="H134" s="6"/>
    </row>
    <row r="135" ht="15.75" customHeight="1">
      <c r="A135" s="2" t="s">
        <v>586</v>
      </c>
      <c r="B135" s="2">
        <v>7.0</v>
      </c>
      <c r="C135" s="2"/>
      <c r="D135" s="2" t="s">
        <v>207</v>
      </c>
      <c r="E135" s="2">
        <v>5.6</v>
      </c>
      <c r="F135" s="2"/>
      <c r="H135" s="6"/>
    </row>
    <row r="136" ht="15.75" customHeight="1">
      <c r="A136" s="2" t="s">
        <v>585</v>
      </c>
      <c r="B136" s="2">
        <v>7.0</v>
      </c>
      <c r="C136" s="2"/>
      <c r="D136" s="2" t="s">
        <v>205</v>
      </c>
      <c r="E136" s="2">
        <v>5.6</v>
      </c>
      <c r="F136" s="2"/>
      <c r="H136" s="6"/>
    </row>
    <row r="137" ht="15.75" customHeight="1">
      <c r="A137" s="2" t="s">
        <v>583</v>
      </c>
      <c r="B137" s="2">
        <v>7.0</v>
      </c>
      <c r="C137" s="2"/>
      <c r="D137" s="2" t="s">
        <v>204</v>
      </c>
      <c r="E137" s="2">
        <v>5.6</v>
      </c>
      <c r="F137" s="2"/>
      <c r="H137" s="6"/>
    </row>
    <row r="138" ht="15.75" customHeight="1">
      <c r="A138" s="2" t="s">
        <v>582</v>
      </c>
      <c r="B138" s="2">
        <v>7.0</v>
      </c>
      <c r="C138" s="2"/>
      <c r="D138" s="2" t="s">
        <v>203</v>
      </c>
      <c r="E138" s="2">
        <v>5.6</v>
      </c>
      <c r="F138" s="2"/>
      <c r="H138" s="6"/>
    </row>
    <row r="139" ht="15.75" customHeight="1">
      <c r="A139" s="2" t="s">
        <v>580</v>
      </c>
      <c r="B139" s="2">
        <v>7.0</v>
      </c>
      <c r="C139" s="2"/>
      <c r="D139" s="2" t="s">
        <v>202</v>
      </c>
      <c r="E139" s="2">
        <v>5.6</v>
      </c>
      <c r="F139" s="2"/>
      <c r="H139" s="6"/>
    </row>
    <row r="140" ht="15.75" customHeight="1">
      <c r="A140" s="2" t="s">
        <v>579</v>
      </c>
      <c r="B140" s="2">
        <v>7.0</v>
      </c>
      <c r="C140" s="2"/>
      <c r="D140" s="2" t="s">
        <v>201</v>
      </c>
      <c r="E140" s="2">
        <v>5.6</v>
      </c>
      <c r="F140" s="2"/>
      <c r="H140" s="6"/>
    </row>
    <row r="141" ht="15.75" customHeight="1">
      <c r="A141" s="2" t="s">
        <v>578</v>
      </c>
      <c r="B141" s="2">
        <v>7.0</v>
      </c>
      <c r="C141" s="2"/>
      <c r="D141" s="2" t="s">
        <v>200</v>
      </c>
      <c r="E141" s="2">
        <v>5.6</v>
      </c>
      <c r="F141" s="2"/>
      <c r="H141" s="6"/>
    </row>
    <row r="142" ht="15.75" customHeight="1">
      <c r="A142" s="2" t="s">
        <v>577</v>
      </c>
      <c r="B142" s="2">
        <v>7.0</v>
      </c>
      <c r="C142" s="2"/>
      <c r="D142" s="2" t="s">
        <v>198</v>
      </c>
      <c r="E142" s="2">
        <v>5.6</v>
      </c>
      <c r="F142" s="2"/>
      <c r="H142" s="6"/>
    </row>
    <row r="143" ht="15.75" customHeight="1">
      <c r="A143" s="2" t="s">
        <v>576</v>
      </c>
      <c r="B143" s="2">
        <v>7.0</v>
      </c>
      <c r="C143" s="2"/>
      <c r="D143" s="2" t="s">
        <v>241</v>
      </c>
      <c r="E143" s="2">
        <v>5.7</v>
      </c>
      <c r="F143" s="2"/>
      <c r="H143" s="6"/>
    </row>
    <row r="144" ht="15.75" customHeight="1">
      <c r="A144" s="2" t="s">
        <v>575</v>
      </c>
      <c r="B144" s="2">
        <v>7.0</v>
      </c>
      <c r="C144" s="2"/>
      <c r="D144" s="2" t="s">
        <v>240</v>
      </c>
      <c r="E144" s="2">
        <v>5.7</v>
      </c>
      <c r="F144" s="2"/>
      <c r="H144" s="6"/>
    </row>
    <row r="145" ht="15.75" customHeight="1">
      <c r="A145" s="2" t="s">
        <v>574</v>
      </c>
      <c r="B145" s="2">
        <v>7.0</v>
      </c>
      <c r="C145" s="2"/>
      <c r="D145" s="2" t="s">
        <v>239</v>
      </c>
      <c r="E145" s="2">
        <v>5.7</v>
      </c>
      <c r="F145" s="2"/>
      <c r="H145" s="6"/>
    </row>
    <row r="146" ht="15.75" customHeight="1">
      <c r="A146" s="2" t="s">
        <v>573</v>
      </c>
      <c r="B146" s="2">
        <v>7.0</v>
      </c>
      <c r="C146" s="2"/>
      <c r="D146" s="2" t="s">
        <v>237</v>
      </c>
      <c r="E146" s="2">
        <v>5.7</v>
      </c>
      <c r="F146" s="2"/>
      <c r="H146" s="6"/>
    </row>
    <row r="147" ht="15.75" customHeight="1">
      <c r="A147" s="2" t="s">
        <v>572</v>
      </c>
      <c r="B147" s="2">
        <v>7.0</v>
      </c>
      <c r="C147" s="2"/>
      <c r="D147" s="2" t="s">
        <v>236</v>
      </c>
      <c r="E147" s="2">
        <v>5.7</v>
      </c>
      <c r="F147" s="2"/>
      <c r="H147" s="6"/>
    </row>
    <row r="148" ht="15.75" customHeight="1">
      <c r="A148" s="2" t="s">
        <v>571</v>
      </c>
      <c r="B148" s="2">
        <v>7.0</v>
      </c>
      <c r="C148" s="2"/>
      <c r="D148" s="2" t="s">
        <v>235</v>
      </c>
      <c r="E148" s="2">
        <v>5.7</v>
      </c>
      <c r="F148" s="2"/>
      <c r="H148" s="6"/>
    </row>
    <row r="149" ht="15.75" customHeight="1">
      <c r="A149" s="2" t="s">
        <v>570</v>
      </c>
      <c r="B149" s="2">
        <v>7.0</v>
      </c>
      <c r="C149" s="2"/>
      <c r="D149" s="2" t="s">
        <v>234</v>
      </c>
      <c r="E149" s="2">
        <v>5.7</v>
      </c>
      <c r="F149" s="2"/>
      <c r="H149" s="6"/>
    </row>
    <row r="150" ht="15.75" customHeight="1">
      <c r="A150" s="2" t="s">
        <v>569</v>
      </c>
      <c r="B150" s="2">
        <v>7.0</v>
      </c>
      <c r="C150" s="2"/>
      <c r="D150" s="2" t="s">
        <v>233</v>
      </c>
      <c r="E150" s="2">
        <v>5.7</v>
      </c>
      <c r="F150" s="2"/>
      <c r="H150" s="6"/>
    </row>
    <row r="151" ht="15.75" customHeight="1">
      <c r="A151" s="2" t="s">
        <v>568</v>
      </c>
      <c r="B151" s="2">
        <v>7.0</v>
      </c>
      <c r="C151" s="2"/>
      <c r="D151" s="2" t="s">
        <v>232</v>
      </c>
      <c r="E151" s="2">
        <v>5.7</v>
      </c>
      <c r="F151" s="2"/>
      <c r="H151" s="6"/>
    </row>
    <row r="152" ht="15.75" customHeight="1">
      <c r="A152" s="2" t="s">
        <v>567</v>
      </c>
      <c r="B152" s="2">
        <v>7.0</v>
      </c>
      <c r="C152" s="2"/>
      <c r="D152" s="2" t="s">
        <v>231</v>
      </c>
      <c r="E152" s="2">
        <v>5.7</v>
      </c>
      <c r="F152" s="2"/>
      <c r="H152" s="6"/>
    </row>
    <row r="153" ht="15.75" customHeight="1">
      <c r="A153" s="2" t="s">
        <v>566</v>
      </c>
      <c r="B153" s="2">
        <v>7.0</v>
      </c>
      <c r="C153" s="2"/>
      <c r="D153" s="2" t="s">
        <v>229</v>
      </c>
      <c r="E153" s="2">
        <v>5.7</v>
      </c>
      <c r="F153" s="2"/>
      <c r="H153" s="6"/>
    </row>
    <row r="154" ht="15.75" customHeight="1">
      <c r="A154" s="2" t="s">
        <v>565</v>
      </c>
      <c r="B154" s="2">
        <v>6.9</v>
      </c>
      <c r="C154" s="2"/>
      <c r="D154" s="2" t="s">
        <v>228</v>
      </c>
      <c r="E154" s="2">
        <v>5.7</v>
      </c>
      <c r="F154" s="2"/>
      <c r="H154" s="6"/>
    </row>
    <row r="155" ht="15.75" customHeight="1">
      <c r="A155" s="2" t="s">
        <v>564</v>
      </c>
      <c r="B155" s="2">
        <v>6.9</v>
      </c>
      <c r="C155" s="2"/>
      <c r="D155" s="2" t="s">
        <v>227</v>
      </c>
      <c r="E155" s="2">
        <v>5.7</v>
      </c>
      <c r="F155" s="2"/>
      <c r="H155" s="6"/>
    </row>
    <row r="156" ht="15.75" customHeight="1">
      <c r="A156" s="2" t="s">
        <v>563</v>
      </c>
      <c r="B156" s="2">
        <v>6.9</v>
      </c>
      <c r="C156" s="2"/>
      <c r="D156" s="2" t="s">
        <v>226</v>
      </c>
      <c r="E156" s="2">
        <v>5.7</v>
      </c>
      <c r="F156" s="2"/>
      <c r="H156" s="6"/>
    </row>
    <row r="157" ht="15.75" customHeight="1">
      <c r="A157" s="2" t="s">
        <v>562</v>
      </c>
      <c r="B157" s="2">
        <v>6.9</v>
      </c>
      <c r="C157" s="2"/>
      <c r="D157" s="2" t="s">
        <v>225</v>
      </c>
      <c r="E157" s="2">
        <v>5.7</v>
      </c>
      <c r="F157" s="2"/>
      <c r="H157" s="6"/>
    </row>
    <row r="158" ht="15.75" customHeight="1">
      <c r="A158" s="2" t="s">
        <v>561</v>
      </c>
      <c r="B158" s="2">
        <v>6.9</v>
      </c>
      <c r="C158" s="2"/>
      <c r="D158" s="2" t="s">
        <v>223</v>
      </c>
      <c r="E158" s="2">
        <v>5.7</v>
      </c>
      <c r="F158" s="2"/>
      <c r="H158" s="6"/>
    </row>
    <row r="159" ht="15.75" customHeight="1">
      <c r="A159" s="2" t="s">
        <v>560</v>
      </c>
      <c r="B159" s="2">
        <v>6.9</v>
      </c>
      <c r="C159" s="2"/>
      <c r="D159" s="2" t="s">
        <v>221</v>
      </c>
      <c r="E159" s="2">
        <v>5.7</v>
      </c>
      <c r="F159" s="2"/>
      <c r="H159" s="6"/>
    </row>
    <row r="160" ht="15.75" customHeight="1">
      <c r="A160" s="2" t="s">
        <v>559</v>
      </c>
      <c r="B160" s="2">
        <v>6.9</v>
      </c>
      <c r="C160" s="2"/>
      <c r="D160" s="2" t="s">
        <v>220</v>
      </c>
      <c r="E160" s="2">
        <v>5.7</v>
      </c>
      <c r="F160" s="2"/>
      <c r="H160" s="6"/>
    </row>
    <row r="161" ht="15.75" customHeight="1">
      <c r="A161" s="2" t="s">
        <v>558</v>
      </c>
      <c r="B161" s="2">
        <v>6.9</v>
      </c>
      <c r="C161" s="2"/>
      <c r="D161" s="2" t="s">
        <v>218</v>
      </c>
      <c r="E161" s="2">
        <v>5.7</v>
      </c>
      <c r="F161" s="2"/>
      <c r="H161" s="6"/>
    </row>
    <row r="162" ht="15.75" customHeight="1">
      <c r="A162" s="2" t="s">
        <v>557</v>
      </c>
      <c r="B162" s="2">
        <v>6.9</v>
      </c>
      <c r="C162" s="2"/>
      <c r="D162" s="2" t="s">
        <v>216</v>
      </c>
      <c r="E162" s="2">
        <v>5.7</v>
      </c>
      <c r="F162" s="2"/>
      <c r="H162" s="6"/>
    </row>
    <row r="163" ht="15.75" customHeight="1">
      <c r="A163" s="2" t="s">
        <v>555</v>
      </c>
      <c r="B163" s="2">
        <v>6.9</v>
      </c>
      <c r="C163" s="2"/>
      <c r="D163" s="2" t="s">
        <v>278</v>
      </c>
      <c r="E163" s="2">
        <v>5.8</v>
      </c>
      <c r="F163" s="2"/>
      <c r="H163" s="6"/>
    </row>
    <row r="164" ht="15.75" customHeight="1">
      <c r="A164" s="2" t="s">
        <v>554</v>
      </c>
      <c r="B164" s="2">
        <v>6.9</v>
      </c>
      <c r="C164" s="2"/>
      <c r="D164" s="2" t="s">
        <v>277</v>
      </c>
      <c r="E164" s="2">
        <v>5.8</v>
      </c>
      <c r="F164" s="2"/>
      <c r="H164" s="6"/>
    </row>
    <row r="165" ht="15.75" customHeight="1">
      <c r="A165" s="2" t="s">
        <v>553</v>
      </c>
      <c r="B165" s="2">
        <v>6.9</v>
      </c>
      <c r="C165" s="2"/>
      <c r="D165" s="2" t="s">
        <v>276</v>
      </c>
      <c r="E165" s="2">
        <v>5.8</v>
      </c>
      <c r="F165" s="2"/>
      <c r="H165" s="6"/>
    </row>
    <row r="166" ht="15.75" customHeight="1">
      <c r="A166" s="2" t="s">
        <v>552</v>
      </c>
      <c r="B166" s="2">
        <v>6.9</v>
      </c>
      <c r="C166" s="2"/>
      <c r="D166" s="2" t="s">
        <v>275</v>
      </c>
      <c r="E166" s="2">
        <v>5.8</v>
      </c>
      <c r="F166" s="2"/>
      <c r="H166" s="6"/>
    </row>
    <row r="167" ht="15.75" customHeight="1">
      <c r="A167" s="2" t="s">
        <v>551</v>
      </c>
      <c r="B167" s="2">
        <v>6.9</v>
      </c>
      <c r="C167" s="2"/>
      <c r="D167" s="2" t="s">
        <v>273</v>
      </c>
      <c r="E167" s="2">
        <v>5.8</v>
      </c>
      <c r="F167" s="2"/>
      <c r="H167" s="6"/>
    </row>
    <row r="168" ht="15.75" customHeight="1">
      <c r="A168" s="2" t="s">
        <v>550</v>
      </c>
      <c r="B168" s="2">
        <v>6.9</v>
      </c>
      <c r="C168" s="2"/>
      <c r="D168" s="2" t="s">
        <v>271</v>
      </c>
      <c r="E168" s="2">
        <v>5.8</v>
      </c>
      <c r="F168" s="2"/>
      <c r="H168" s="6"/>
    </row>
    <row r="169" ht="15.75" customHeight="1">
      <c r="A169" s="2" t="s">
        <v>549</v>
      </c>
      <c r="B169" s="2">
        <v>6.9</v>
      </c>
      <c r="C169" s="2"/>
      <c r="D169" s="2" t="s">
        <v>270</v>
      </c>
      <c r="E169" s="2">
        <v>5.8</v>
      </c>
      <c r="F169" s="2"/>
      <c r="H169" s="6"/>
    </row>
    <row r="170" ht="15.75" customHeight="1">
      <c r="A170" s="2" t="s">
        <v>548</v>
      </c>
      <c r="B170" s="2">
        <v>6.9</v>
      </c>
      <c r="C170" s="2"/>
      <c r="D170" s="2" t="s">
        <v>269</v>
      </c>
      <c r="E170" s="2">
        <v>5.8</v>
      </c>
      <c r="F170" s="2"/>
      <c r="H170" s="6"/>
    </row>
    <row r="171" ht="15.75" customHeight="1">
      <c r="A171" s="2" t="s">
        <v>547</v>
      </c>
      <c r="B171" s="2">
        <v>6.9</v>
      </c>
      <c r="C171" s="2"/>
      <c r="D171" s="2" t="s">
        <v>268</v>
      </c>
      <c r="E171" s="2">
        <v>5.8</v>
      </c>
      <c r="F171" s="2"/>
      <c r="H171" s="6"/>
    </row>
    <row r="172" ht="15.75" customHeight="1">
      <c r="A172" s="2" t="s">
        <v>546</v>
      </c>
      <c r="B172" s="2">
        <v>6.9</v>
      </c>
      <c r="C172" s="2"/>
      <c r="D172" s="2" t="s">
        <v>267</v>
      </c>
      <c r="E172" s="2">
        <v>5.8</v>
      </c>
      <c r="F172" s="2"/>
      <c r="H172" s="6"/>
    </row>
    <row r="173" ht="15.75" customHeight="1">
      <c r="A173" s="2" t="s">
        <v>545</v>
      </c>
      <c r="B173" s="2">
        <v>6.8</v>
      </c>
      <c r="C173" s="2"/>
      <c r="D173" s="2" t="s">
        <v>265</v>
      </c>
      <c r="E173" s="2">
        <v>5.8</v>
      </c>
      <c r="F173" s="2"/>
      <c r="H173" s="6"/>
    </row>
    <row r="174" ht="15.75" customHeight="1">
      <c r="A174" s="2" t="s">
        <v>544</v>
      </c>
      <c r="B174" s="2">
        <v>6.8</v>
      </c>
      <c r="C174" s="2"/>
      <c r="D174" s="2" t="s">
        <v>263</v>
      </c>
      <c r="E174" s="2">
        <v>5.8</v>
      </c>
      <c r="F174" s="2"/>
      <c r="H174" s="6"/>
    </row>
    <row r="175" ht="15.75" customHeight="1">
      <c r="A175" s="2" t="s">
        <v>542</v>
      </c>
      <c r="B175" s="2">
        <v>6.8</v>
      </c>
      <c r="C175" s="2"/>
      <c r="D175" s="2" t="s">
        <v>261</v>
      </c>
      <c r="E175" s="2">
        <v>5.8</v>
      </c>
      <c r="F175" s="2"/>
      <c r="H175" s="6"/>
    </row>
    <row r="176" ht="15.75" customHeight="1">
      <c r="A176" s="2" t="s">
        <v>541</v>
      </c>
      <c r="B176" s="2">
        <v>6.8</v>
      </c>
      <c r="C176" s="2"/>
      <c r="D176" s="2" t="s">
        <v>260</v>
      </c>
      <c r="E176" s="2">
        <v>5.8</v>
      </c>
      <c r="F176" s="2"/>
      <c r="H176" s="6"/>
    </row>
    <row r="177" ht="15.75" customHeight="1">
      <c r="A177" s="2" t="s">
        <v>540</v>
      </c>
      <c r="B177" s="2">
        <v>6.8</v>
      </c>
      <c r="C177" s="2"/>
      <c r="D177" s="2" t="s">
        <v>259</v>
      </c>
      <c r="E177" s="2">
        <v>5.8</v>
      </c>
      <c r="F177" s="2"/>
      <c r="H177" s="6"/>
    </row>
    <row r="178" ht="15.75" customHeight="1">
      <c r="A178" s="2" t="s">
        <v>539</v>
      </c>
      <c r="B178" s="2">
        <v>6.8</v>
      </c>
      <c r="C178" s="2"/>
      <c r="D178" s="2" t="s">
        <v>258</v>
      </c>
      <c r="E178" s="2">
        <v>5.8</v>
      </c>
      <c r="F178" s="2"/>
      <c r="H178" s="6"/>
    </row>
    <row r="179" ht="15.75" customHeight="1">
      <c r="A179" s="2" t="s">
        <v>538</v>
      </c>
      <c r="B179" s="2">
        <v>6.8</v>
      </c>
      <c r="C179" s="2"/>
      <c r="D179" s="2" t="s">
        <v>256</v>
      </c>
      <c r="E179" s="2">
        <v>5.8</v>
      </c>
      <c r="F179" s="2"/>
      <c r="H179" s="6"/>
    </row>
    <row r="180" ht="15.75" customHeight="1">
      <c r="A180" s="2" t="s">
        <v>537</v>
      </c>
      <c r="B180" s="2">
        <v>6.8</v>
      </c>
      <c r="C180" s="2"/>
      <c r="D180" s="2" t="s">
        <v>255</v>
      </c>
      <c r="E180" s="2">
        <v>5.8</v>
      </c>
      <c r="F180" s="2"/>
      <c r="H180" s="6"/>
    </row>
    <row r="181" ht="15.75" customHeight="1">
      <c r="A181" s="2" t="s">
        <v>536</v>
      </c>
      <c r="B181" s="2">
        <v>6.8</v>
      </c>
      <c r="C181" s="2"/>
      <c r="D181" s="2" t="s">
        <v>254</v>
      </c>
      <c r="E181" s="2">
        <v>5.8</v>
      </c>
      <c r="F181" s="2"/>
      <c r="H181" s="6"/>
    </row>
    <row r="182" ht="15.75" customHeight="1">
      <c r="A182" s="2" t="s">
        <v>535</v>
      </c>
      <c r="B182" s="2">
        <v>6.8</v>
      </c>
      <c r="C182" s="2"/>
      <c r="D182" s="2" t="s">
        <v>253</v>
      </c>
      <c r="E182" s="2">
        <v>5.8</v>
      </c>
      <c r="F182" s="2"/>
      <c r="H182" s="6"/>
    </row>
    <row r="183" ht="15.75" customHeight="1">
      <c r="A183" s="2" t="s">
        <v>529</v>
      </c>
      <c r="B183" s="2">
        <v>6.8</v>
      </c>
      <c r="C183" s="2"/>
      <c r="D183" s="2" t="s">
        <v>251</v>
      </c>
      <c r="E183" s="2">
        <v>5.8</v>
      </c>
      <c r="F183" s="2"/>
      <c r="H183" s="6"/>
    </row>
    <row r="184" ht="15.75" customHeight="1">
      <c r="A184" s="2" t="s">
        <v>534</v>
      </c>
      <c r="B184" s="2">
        <v>6.8</v>
      </c>
      <c r="C184" s="2"/>
      <c r="D184" s="2" t="s">
        <v>250</v>
      </c>
      <c r="E184" s="2">
        <v>5.8</v>
      </c>
      <c r="F184" s="2"/>
      <c r="H184" s="6"/>
    </row>
    <row r="185" ht="15.75" customHeight="1">
      <c r="A185" s="2" t="s">
        <v>533</v>
      </c>
      <c r="B185" s="2">
        <v>6.8</v>
      </c>
      <c r="C185" s="2"/>
      <c r="D185" s="2" t="s">
        <v>249</v>
      </c>
      <c r="E185" s="2">
        <v>5.8</v>
      </c>
      <c r="F185" s="2"/>
      <c r="H185" s="6"/>
    </row>
    <row r="186" ht="15.75" customHeight="1">
      <c r="A186" s="2" t="s">
        <v>532</v>
      </c>
      <c r="B186" s="2">
        <v>6.8</v>
      </c>
      <c r="C186" s="2"/>
      <c r="D186" s="2" t="s">
        <v>248</v>
      </c>
      <c r="E186" s="2">
        <v>5.8</v>
      </c>
      <c r="F186" s="2"/>
      <c r="H186" s="6"/>
    </row>
    <row r="187" ht="15.75" customHeight="1">
      <c r="A187" s="2" t="s">
        <v>531</v>
      </c>
      <c r="B187" s="2">
        <v>6.8</v>
      </c>
      <c r="C187" s="2"/>
      <c r="D187" s="2" t="s">
        <v>246</v>
      </c>
      <c r="E187" s="2">
        <v>5.8</v>
      </c>
      <c r="F187" s="2"/>
      <c r="H187" s="6"/>
    </row>
    <row r="188" ht="15.75" customHeight="1">
      <c r="A188" s="2" t="s">
        <v>530</v>
      </c>
      <c r="B188" s="2">
        <v>6.8</v>
      </c>
      <c r="C188" s="2"/>
      <c r="D188" s="2" t="s">
        <v>245</v>
      </c>
      <c r="E188" s="2">
        <v>5.8</v>
      </c>
      <c r="F188" s="2"/>
      <c r="H188" s="6"/>
    </row>
    <row r="189" ht="15.75" customHeight="1">
      <c r="A189" s="2" t="s">
        <v>528</v>
      </c>
      <c r="B189" s="2">
        <v>6.8</v>
      </c>
      <c r="C189" s="2"/>
      <c r="D189" s="2" t="s">
        <v>244</v>
      </c>
      <c r="E189" s="2">
        <v>5.8</v>
      </c>
      <c r="F189" s="2"/>
      <c r="H189" s="6"/>
    </row>
    <row r="190" ht="15.75" customHeight="1">
      <c r="A190" s="2" t="s">
        <v>527</v>
      </c>
      <c r="B190" s="2">
        <v>6.8</v>
      </c>
      <c r="C190" s="2"/>
      <c r="D190" s="2" t="s">
        <v>243</v>
      </c>
      <c r="E190" s="2">
        <v>5.8</v>
      </c>
      <c r="F190" s="2"/>
      <c r="H190" s="6"/>
    </row>
    <row r="191" ht="15.75" customHeight="1">
      <c r="A191" s="2" t="s">
        <v>525</v>
      </c>
      <c r="B191" s="2">
        <v>6.8</v>
      </c>
      <c r="C191" s="2"/>
      <c r="D191" s="2" t="s">
        <v>242</v>
      </c>
      <c r="E191" s="2">
        <v>5.8</v>
      </c>
      <c r="F191" s="2"/>
      <c r="H191" s="6"/>
    </row>
    <row r="192" ht="15.75" customHeight="1">
      <c r="A192" s="2" t="s">
        <v>524</v>
      </c>
      <c r="B192" s="2">
        <v>6.8</v>
      </c>
      <c r="C192" s="2"/>
      <c r="D192" s="8">
        <v>44788.0</v>
      </c>
      <c r="E192" s="2">
        <v>5.8</v>
      </c>
      <c r="F192" s="2"/>
      <c r="H192" s="6"/>
    </row>
    <row r="193" ht="15.75" customHeight="1">
      <c r="A193" s="2" t="s">
        <v>523</v>
      </c>
      <c r="B193" s="2">
        <v>6.8</v>
      </c>
      <c r="C193" s="2"/>
      <c r="D193" s="2" t="s">
        <v>297</v>
      </c>
      <c r="E193" s="2">
        <v>5.9</v>
      </c>
      <c r="F193" s="2"/>
      <c r="H193" s="6"/>
    </row>
    <row r="194" ht="15.75" customHeight="1">
      <c r="A194" s="2" t="s">
        <v>521</v>
      </c>
      <c r="B194" s="2">
        <v>6.8</v>
      </c>
      <c r="C194" s="2"/>
      <c r="D194" s="2" t="s">
        <v>296</v>
      </c>
      <c r="E194" s="2">
        <v>5.9</v>
      </c>
      <c r="F194" s="2"/>
      <c r="H194" s="6"/>
    </row>
    <row r="195" ht="15.75" customHeight="1">
      <c r="A195" s="2" t="s">
        <v>520</v>
      </c>
      <c r="B195" s="2">
        <v>6.8</v>
      </c>
      <c r="C195" s="2"/>
      <c r="D195" s="2" t="s">
        <v>295</v>
      </c>
      <c r="E195" s="2">
        <v>5.9</v>
      </c>
      <c r="F195" s="2"/>
      <c r="H195" s="6"/>
    </row>
    <row r="196" ht="15.75" customHeight="1">
      <c r="A196" s="8">
        <v>44764.0</v>
      </c>
      <c r="B196" s="2">
        <v>6.8</v>
      </c>
      <c r="C196" s="2"/>
      <c r="D196" s="2" t="s">
        <v>294</v>
      </c>
      <c r="E196" s="2">
        <v>5.9</v>
      </c>
      <c r="F196" s="2"/>
      <c r="H196" s="6"/>
    </row>
    <row r="197" ht="15.75" customHeight="1">
      <c r="A197" s="2" t="s">
        <v>519</v>
      </c>
      <c r="B197" s="2">
        <v>6.7</v>
      </c>
      <c r="C197" s="2"/>
      <c r="D197" s="2" t="s">
        <v>293</v>
      </c>
      <c r="E197" s="2">
        <v>5.9</v>
      </c>
      <c r="F197" s="2"/>
      <c r="H197" s="6"/>
    </row>
    <row r="198" ht="15.75" customHeight="1">
      <c r="A198" s="2" t="s">
        <v>518</v>
      </c>
      <c r="B198" s="2">
        <v>6.7</v>
      </c>
      <c r="C198" s="2"/>
      <c r="D198" s="2" t="s">
        <v>292</v>
      </c>
      <c r="E198" s="2">
        <v>5.9</v>
      </c>
      <c r="F198" s="2"/>
      <c r="H198" s="6"/>
    </row>
    <row r="199" ht="15.75" customHeight="1">
      <c r="A199" s="2" t="s">
        <v>516</v>
      </c>
      <c r="B199" s="2">
        <v>6.7</v>
      </c>
      <c r="C199" s="2"/>
      <c r="D199" s="2" t="s">
        <v>290</v>
      </c>
      <c r="E199" s="2">
        <v>5.9</v>
      </c>
      <c r="F199" s="2"/>
      <c r="H199" s="6"/>
    </row>
    <row r="200" ht="15.75" customHeight="1">
      <c r="A200" s="2" t="s">
        <v>515</v>
      </c>
      <c r="B200" s="2">
        <v>6.7</v>
      </c>
      <c r="C200" s="2"/>
      <c r="D200" s="2" t="s">
        <v>291</v>
      </c>
      <c r="E200" s="2">
        <v>5.9</v>
      </c>
      <c r="F200" s="2"/>
      <c r="H200" s="6"/>
    </row>
    <row r="201" ht="15.75" customHeight="1">
      <c r="A201" s="2" t="s">
        <v>514</v>
      </c>
      <c r="B201" s="2">
        <v>6.7</v>
      </c>
      <c r="C201" s="2"/>
      <c r="D201" s="2" t="s">
        <v>289</v>
      </c>
      <c r="E201" s="2">
        <v>5.9</v>
      </c>
      <c r="F201" s="2"/>
      <c r="H201" s="6"/>
    </row>
    <row r="202" ht="15.75" customHeight="1">
      <c r="A202" s="2" t="s">
        <v>513</v>
      </c>
      <c r="B202" s="2">
        <v>6.7</v>
      </c>
      <c r="C202" s="2"/>
      <c r="D202" s="2" t="s">
        <v>288</v>
      </c>
      <c r="E202" s="2">
        <v>5.9</v>
      </c>
      <c r="F202" s="2"/>
      <c r="H202" s="6"/>
    </row>
    <row r="203" ht="15.75" customHeight="1">
      <c r="A203" s="2" t="s">
        <v>512</v>
      </c>
      <c r="B203" s="2">
        <v>6.7</v>
      </c>
      <c r="C203" s="2"/>
      <c r="D203" s="2" t="s">
        <v>287</v>
      </c>
      <c r="E203" s="2">
        <v>5.9</v>
      </c>
      <c r="F203" s="2"/>
      <c r="H203" s="6"/>
    </row>
    <row r="204" ht="15.75" customHeight="1">
      <c r="A204" s="2" t="s">
        <v>511</v>
      </c>
      <c r="B204" s="2">
        <v>6.7</v>
      </c>
      <c r="C204" s="2"/>
      <c r="D204" s="2" t="s">
        <v>285</v>
      </c>
      <c r="E204" s="2">
        <v>5.9</v>
      </c>
      <c r="F204" s="2"/>
      <c r="H204" s="6"/>
    </row>
    <row r="205" ht="15.75" customHeight="1">
      <c r="A205" s="2" t="s">
        <v>509</v>
      </c>
      <c r="B205" s="2">
        <v>6.7</v>
      </c>
      <c r="C205" s="2"/>
      <c r="D205" s="2" t="s">
        <v>283</v>
      </c>
      <c r="E205" s="2">
        <v>5.9</v>
      </c>
      <c r="F205" s="2"/>
      <c r="H205" s="6"/>
    </row>
    <row r="206" ht="15.75" customHeight="1">
      <c r="A206" s="2" t="s">
        <v>508</v>
      </c>
      <c r="B206" s="2">
        <v>6.7</v>
      </c>
      <c r="C206" s="2"/>
      <c r="D206" s="2" t="s">
        <v>281</v>
      </c>
      <c r="E206" s="2">
        <v>5.9</v>
      </c>
      <c r="F206" s="2"/>
      <c r="H206" s="6"/>
    </row>
    <row r="207" ht="15.75" customHeight="1">
      <c r="A207" s="2" t="s">
        <v>507</v>
      </c>
      <c r="B207" s="2">
        <v>6.7</v>
      </c>
      <c r="C207" s="2"/>
      <c r="D207" s="2" t="s">
        <v>280</v>
      </c>
      <c r="E207" s="2">
        <v>5.9</v>
      </c>
      <c r="F207" s="2"/>
      <c r="H207" s="6"/>
    </row>
    <row r="208" ht="15.75" customHeight="1">
      <c r="A208" s="2" t="s">
        <v>506</v>
      </c>
      <c r="B208" s="2">
        <v>6.7</v>
      </c>
      <c r="C208" s="2"/>
      <c r="D208" s="2" t="s">
        <v>279</v>
      </c>
      <c r="E208" s="2">
        <v>5.9</v>
      </c>
      <c r="F208" s="2"/>
      <c r="H208" s="6"/>
    </row>
    <row r="209" ht="15.75" customHeight="1">
      <c r="A209" s="2" t="s">
        <v>505</v>
      </c>
      <c r="B209" s="2">
        <v>6.7</v>
      </c>
      <c r="C209" s="2"/>
      <c r="D209" s="2" t="s">
        <v>314</v>
      </c>
      <c r="E209" s="2">
        <v>6.0</v>
      </c>
      <c r="F209" s="2"/>
      <c r="H209" s="6"/>
    </row>
    <row r="210" ht="15.75" customHeight="1">
      <c r="A210" s="2" t="s">
        <v>503</v>
      </c>
      <c r="B210" s="2">
        <v>6.7</v>
      </c>
      <c r="C210" s="2"/>
      <c r="D210" s="2" t="s">
        <v>313</v>
      </c>
      <c r="E210" s="2">
        <v>6.0</v>
      </c>
      <c r="F210" s="2"/>
      <c r="H210" s="6"/>
    </row>
    <row r="211" ht="15.75" customHeight="1">
      <c r="A211" s="2" t="s">
        <v>502</v>
      </c>
      <c r="B211" s="2">
        <v>6.7</v>
      </c>
      <c r="C211" s="2"/>
      <c r="D211" s="2" t="s">
        <v>312</v>
      </c>
      <c r="E211" s="2">
        <v>6.0</v>
      </c>
      <c r="F211" s="2"/>
      <c r="H211" s="6"/>
    </row>
    <row r="212" ht="15.75" customHeight="1">
      <c r="A212" s="2" t="s">
        <v>501</v>
      </c>
      <c r="B212" s="2">
        <v>6.7</v>
      </c>
      <c r="C212" s="2"/>
      <c r="D212" s="2" t="s">
        <v>311</v>
      </c>
      <c r="E212" s="2">
        <v>6.0</v>
      </c>
      <c r="F212" s="2"/>
      <c r="H212" s="6"/>
    </row>
    <row r="213" ht="15.75" customHeight="1">
      <c r="A213" s="2" t="s">
        <v>500</v>
      </c>
      <c r="B213" s="2">
        <v>6.7</v>
      </c>
      <c r="C213" s="2"/>
      <c r="D213" s="2" t="s">
        <v>309</v>
      </c>
      <c r="E213" s="2">
        <v>6.0</v>
      </c>
      <c r="F213" s="2"/>
      <c r="H213" s="6"/>
    </row>
    <row r="214" ht="15.75" customHeight="1">
      <c r="A214" s="2" t="s">
        <v>499</v>
      </c>
      <c r="B214" s="2">
        <v>6.7</v>
      </c>
      <c r="C214" s="2"/>
      <c r="D214" s="2" t="s">
        <v>307</v>
      </c>
      <c r="E214" s="2">
        <v>6.0</v>
      </c>
      <c r="F214" s="2"/>
      <c r="H214" s="6"/>
    </row>
    <row r="215" ht="15.75" customHeight="1">
      <c r="A215" s="2" t="s">
        <v>498</v>
      </c>
      <c r="B215" s="2">
        <v>6.7</v>
      </c>
      <c r="C215" s="2"/>
      <c r="D215" s="2" t="s">
        <v>306</v>
      </c>
      <c r="E215" s="2">
        <v>6.0</v>
      </c>
      <c r="F215" s="2"/>
      <c r="H215" s="6"/>
    </row>
    <row r="216" ht="15.75" customHeight="1">
      <c r="A216" s="2" t="s">
        <v>497</v>
      </c>
      <c r="B216" s="2">
        <v>6.7</v>
      </c>
      <c r="C216" s="2"/>
      <c r="D216" s="2" t="s">
        <v>304</v>
      </c>
      <c r="E216" s="2">
        <v>6.0</v>
      </c>
      <c r="F216" s="2"/>
      <c r="H216" s="6"/>
    </row>
    <row r="217" ht="15.75" customHeight="1">
      <c r="A217" s="2" t="s">
        <v>496</v>
      </c>
      <c r="B217" s="2">
        <v>6.7</v>
      </c>
      <c r="C217" s="2"/>
      <c r="D217" s="2" t="s">
        <v>302</v>
      </c>
      <c r="E217" s="2">
        <v>6.0</v>
      </c>
      <c r="F217" s="2"/>
      <c r="H217" s="6"/>
    </row>
    <row r="218" ht="15.75" customHeight="1">
      <c r="A218" s="2" t="s">
        <v>495</v>
      </c>
      <c r="B218" s="2">
        <v>6.7</v>
      </c>
      <c r="C218" s="2"/>
      <c r="D218" s="2" t="s">
        <v>303</v>
      </c>
      <c r="E218" s="2">
        <v>6.0</v>
      </c>
      <c r="F218" s="2"/>
      <c r="H218" s="6"/>
    </row>
    <row r="219" ht="15.75" customHeight="1">
      <c r="A219" s="2" t="s">
        <v>493</v>
      </c>
      <c r="B219" s="2">
        <v>6.7</v>
      </c>
      <c r="C219" s="2"/>
      <c r="D219" s="2" t="s">
        <v>301</v>
      </c>
      <c r="E219" s="2">
        <v>6.0</v>
      </c>
      <c r="F219" s="2"/>
      <c r="H219" s="6"/>
    </row>
    <row r="220" ht="15.75" customHeight="1">
      <c r="A220" s="2" t="s">
        <v>492</v>
      </c>
      <c r="B220" s="2">
        <v>6.7</v>
      </c>
      <c r="C220" s="2"/>
      <c r="D220" s="2" t="s">
        <v>300</v>
      </c>
      <c r="E220" s="2">
        <v>6.0</v>
      </c>
      <c r="F220" s="2"/>
      <c r="H220" s="6"/>
    </row>
    <row r="221" ht="15.75" customHeight="1">
      <c r="A221" s="2" t="s">
        <v>490</v>
      </c>
      <c r="B221" s="2">
        <v>6.7</v>
      </c>
      <c r="C221" s="2"/>
      <c r="D221" s="2" t="s">
        <v>299</v>
      </c>
      <c r="E221" s="2">
        <v>6.0</v>
      </c>
      <c r="F221" s="2"/>
      <c r="H221" s="6"/>
    </row>
    <row r="222" ht="15.75" customHeight="1">
      <c r="A222" s="2" t="s">
        <v>489</v>
      </c>
      <c r="B222" s="2">
        <v>6.6</v>
      </c>
      <c r="C222" s="2"/>
      <c r="D222" s="2" t="s">
        <v>343</v>
      </c>
      <c r="E222" s="2">
        <v>6.1</v>
      </c>
      <c r="F222" s="2"/>
      <c r="H222" s="6"/>
    </row>
    <row r="223" ht="15.75" customHeight="1">
      <c r="A223" s="2" t="s">
        <v>488</v>
      </c>
      <c r="B223" s="2">
        <v>6.6</v>
      </c>
      <c r="C223" s="2"/>
      <c r="D223" s="2" t="s">
        <v>342</v>
      </c>
      <c r="E223" s="2">
        <v>6.1</v>
      </c>
      <c r="F223" s="2"/>
      <c r="H223" s="6"/>
    </row>
    <row r="224" ht="15.75" customHeight="1">
      <c r="A224" s="2" t="s">
        <v>487</v>
      </c>
      <c r="B224" s="2">
        <v>6.6</v>
      </c>
      <c r="C224" s="2"/>
      <c r="D224" s="2" t="s">
        <v>341</v>
      </c>
      <c r="E224" s="2">
        <v>6.1</v>
      </c>
      <c r="F224" s="2"/>
      <c r="H224" s="6"/>
    </row>
    <row r="225" ht="15.75" customHeight="1">
      <c r="A225" s="2" t="s">
        <v>485</v>
      </c>
      <c r="B225" s="2">
        <v>6.6</v>
      </c>
      <c r="C225" s="2"/>
      <c r="D225" s="2" t="s">
        <v>339</v>
      </c>
      <c r="E225" s="2">
        <v>6.1</v>
      </c>
      <c r="F225" s="2"/>
      <c r="H225" s="6"/>
    </row>
    <row r="226" ht="15.75" customHeight="1">
      <c r="A226" s="2" t="s">
        <v>484</v>
      </c>
      <c r="B226" s="2">
        <v>6.6</v>
      </c>
      <c r="C226" s="2"/>
      <c r="D226" s="2" t="s">
        <v>338</v>
      </c>
      <c r="E226" s="2">
        <v>6.1</v>
      </c>
      <c r="F226" s="2"/>
      <c r="H226" s="6"/>
    </row>
    <row r="227" ht="15.75" customHeight="1">
      <c r="A227" s="2" t="s">
        <v>483</v>
      </c>
      <c r="B227" s="2">
        <v>6.6</v>
      </c>
      <c r="C227" s="2"/>
      <c r="D227" s="2" t="s">
        <v>337</v>
      </c>
      <c r="E227" s="2">
        <v>6.1</v>
      </c>
      <c r="F227" s="2"/>
      <c r="H227" s="6"/>
    </row>
    <row r="228" ht="15.75" customHeight="1">
      <c r="A228" s="2" t="s">
        <v>482</v>
      </c>
      <c r="B228" s="2">
        <v>6.6</v>
      </c>
      <c r="C228" s="2"/>
      <c r="D228" s="2" t="s">
        <v>336</v>
      </c>
      <c r="E228" s="2">
        <v>6.1</v>
      </c>
      <c r="F228" s="2"/>
      <c r="H228" s="6"/>
    </row>
    <row r="229" ht="15.75" customHeight="1">
      <c r="A229" s="2" t="s">
        <v>481</v>
      </c>
      <c r="B229" s="2">
        <v>6.6</v>
      </c>
      <c r="C229" s="2"/>
      <c r="D229" s="2" t="s">
        <v>335</v>
      </c>
      <c r="E229" s="2">
        <v>6.1</v>
      </c>
      <c r="F229" s="2"/>
      <c r="H229" s="6"/>
    </row>
    <row r="230" ht="15.75" customHeight="1">
      <c r="A230" s="2" t="s">
        <v>480</v>
      </c>
      <c r="B230" s="2">
        <v>6.6</v>
      </c>
      <c r="C230" s="2"/>
      <c r="D230" s="2" t="s">
        <v>334</v>
      </c>
      <c r="E230" s="2">
        <v>6.1</v>
      </c>
      <c r="F230" s="2"/>
      <c r="H230" s="6"/>
    </row>
    <row r="231" ht="15.75" customHeight="1">
      <c r="A231" s="2" t="s">
        <v>479</v>
      </c>
      <c r="B231" s="2">
        <v>6.6</v>
      </c>
      <c r="C231" s="2"/>
      <c r="D231" s="2" t="s">
        <v>333</v>
      </c>
      <c r="E231" s="2">
        <v>6.1</v>
      </c>
      <c r="F231" s="2"/>
      <c r="H231" s="6"/>
    </row>
    <row r="232" ht="15.75" customHeight="1">
      <c r="A232" s="2" t="s">
        <v>478</v>
      </c>
      <c r="B232" s="2">
        <v>6.6</v>
      </c>
      <c r="C232" s="2"/>
      <c r="D232" s="2" t="s">
        <v>332</v>
      </c>
      <c r="E232" s="2">
        <v>6.1</v>
      </c>
      <c r="F232" s="2"/>
      <c r="H232" s="6"/>
    </row>
    <row r="233" ht="15.75" customHeight="1">
      <c r="A233" s="2" t="s">
        <v>477</v>
      </c>
      <c r="B233" s="2">
        <v>6.6</v>
      </c>
      <c r="C233" s="2"/>
      <c r="D233" s="2" t="s">
        <v>330</v>
      </c>
      <c r="E233" s="2">
        <v>6.1</v>
      </c>
      <c r="F233" s="2"/>
      <c r="H233" s="6"/>
    </row>
    <row r="234" ht="15.75" customHeight="1">
      <c r="A234" s="2" t="s">
        <v>476</v>
      </c>
      <c r="B234" s="2">
        <v>6.6</v>
      </c>
      <c r="C234" s="2"/>
      <c r="D234" s="2" t="s">
        <v>329</v>
      </c>
      <c r="E234" s="2">
        <v>6.1</v>
      </c>
      <c r="F234" s="2"/>
      <c r="H234" s="6"/>
    </row>
    <row r="235" ht="15.75" customHeight="1">
      <c r="A235" s="2" t="s">
        <v>475</v>
      </c>
      <c r="B235" s="2">
        <v>6.6</v>
      </c>
      <c r="C235" s="2"/>
      <c r="D235" s="2" t="s">
        <v>328</v>
      </c>
      <c r="E235" s="2">
        <v>6.1</v>
      </c>
      <c r="F235" s="2"/>
      <c r="H235" s="6"/>
    </row>
    <row r="236" ht="15.75" customHeight="1">
      <c r="A236" s="2" t="s">
        <v>474</v>
      </c>
      <c r="B236" s="2">
        <v>6.6</v>
      </c>
      <c r="C236" s="2"/>
      <c r="D236" s="2" t="s">
        <v>327</v>
      </c>
      <c r="E236" s="2">
        <v>6.1</v>
      </c>
      <c r="F236" s="2"/>
      <c r="H236" s="6"/>
    </row>
    <row r="237" ht="15.75" customHeight="1">
      <c r="A237" s="2" t="s">
        <v>473</v>
      </c>
      <c r="B237" s="2">
        <v>6.6</v>
      </c>
      <c r="C237" s="2"/>
      <c r="D237" s="2" t="s">
        <v>326</v>
      </c>
      <c r="E237" s="2">
        <v>6.1</v>
      </c>
      <c r="F237" s="2"/>
      <c r="H237" s="6"/>
    </row>
    <row r="238" ht="15.75" customHeight="1">
      <c r="A238" s="2" t="s">
        <v>472</v>
      </c>
      <c r="B238" s="2">
        <v>6.6</v>
      </c>
      <c r="C238" s="2"/>
      <c r="D238" s="2" t="s">
        <v>324</v>
      </c>
      <c r="E238" s="2">
        <v>6.1</v>
      </c>
      <c r="F238" s="2"/>
      <c r="H238" s="6"/>
    </row>
    <row r="239" ht="15.75" customHeight="1">
      <c r="A239" s="2" t="s">
        <v>470</v>
      </c>
      <c r="B239" s="2">
        <v>6.6</v>
      </c>
      <c r="C239" s="2"/>
      <c r="D239" s="2" t="s">
        <v>322</v>
      </c>
      <c r="E239" s="2">
        <v>6.1</v>
      </c>
      <c r="F239" s="2"/>
      <c r="H239" s="6"/>
    </row>
    <row r="240" ht="15.75" customHeight="1">
      <c r="A240" s="2" t="s">
        <v>468</v>
      </c>
      <c r="B240" s="2">
        <v>6.5</v>
      </c>
      <c r="C240" s="2"/>
      <c r="D240" s="2" t="s">
        <v>321</v>
      </c>
      <c r="E240" s="2">
        <v>6.1</v>
      </c>
      <c r="F240" s="2"/>
      <c r="H240" s="6"/>
    </row>
    <row r="241" ht="15.75" customHeight="1">
      <c r="A241" s="2" t="s">
        <v>467</v>
      </c>
      <c r="B241" s="2">
        <v>6.5</v>
      </c>
      <c r="C241" s="2"/>
      <c r="D241" s="2" t="s">
        <v>320</v>
      </c>
      <c r="E241" s="2">
        <v>6.1</v>
      </c>
      <c r="F241" s="2"/>
      <c r="H241" s="6"/>
    </row>
    <row r="242" ht="15.75" customHeight="1">
      <c r="A242" s="2" t="s">
        <v>465</v>
      </c>
      <c r="B242" s="2">
        <v>6.5</v>
      </c>
      <c r="C242" s="2"/>
      <c r="D242" s="2" t="s">
        <v>319</v>
      </c>
      <c r="E242" s="2">
        <v>6.1</v>
      </c>
      <c r="F242" s="2"/>
      <c r="H242" s="6"/>
    </row>
    <row r="243" ht="15.75" customHeight="1">
      <c r="A243" s="2" t="s">
        <v>464</v>
      </c>
      <c r="B243" s="2">
        <v>6.5</v>
      </c>
      <c r="C243" s="2"/>
      <c r="D243" s="2" t="s">
        <v>318</v>
      </c>
      <c r="E243" s="2">
        <v>6.1</v>
      </c>
      <c r="F243" s="2"/>
      <c r="H243" s="6"/>
    </row>
    <row r="244" ht="15.75" customHeight="1">
      <c r="A244" s="2" t="s">
        <v>463</v>
      </c>
      <c r="B244" s="2">
        <v>6.5</v>
      </c>
      <c r="C244" s="2"/>
      <c r="D244" s="2" t="s">
        <v>317</v>
      </c>
      <c r="E244" s="2">
        <v>6.1</v>
      </c>
      <c r="F244" s="2"/>
      <c r="H244" s="6"/>
    </row>
    <row r="245" ht="15.75" customHeight="1">
      <c r="A245" s="2" t="s">
        <v>461</v>
      </c>
      <c r="B245" s="2">
        <v>6.5</v>
      </c>
      <c r="C245" s="2"/>
      <c r="D245" s="2" t="s">
        <v>316</v>
      </c>
      <c r="E245" s="2">
        <v>6.1</v>
      </c>
      <c r="F245" s="2"/>
      <c r="H245" s="6"/>
    </row>
    <row r="246" ht="15.75" customHeight="1">
      <c r="A246" s="2" t="s">
        <v>460</v>
      </c>
      <c r="B246" s="2">
        <v>6.5</v>
      </c>
      <c r="C246" s="2"/>
      <c r="D246" s="2" t="s">
        <v>363</v>
      </c>
      <c r="E246" s="2">
        <v>6.2</v>
      </c>
      <c r="F246" s="2"/>
      <c r="H246" s="6"/>
    </row>
    <row r="247" ht="15.75" customHeight="1">
      <c r="A247" s="2" t="s">
        <v>459</v>
      </c>
      <c r="B247" s="2">
        <v>6.5</v>
      </c>
      <c r="C247" s="2"/>
      <c r="D247" s="2" t="s">
        <v>362</v>
      </c>
      <c r="E247" s="2">
        <v>6.2</v>
      </c>
      <c r="F247" s="2"/>
      <c r="H247" s="6"/>
    </row>
    <row r="248" ht="15.75" customHeight="1">
      <c r="A248" s="2" t="s">
        <v>458</v>
      </c>
      <c r="B248" s="2">
        <v>6.5</v>
      </c>
      <c r="C248" s="2"/>
      <c r="D248" s="2" t="s">
        <v>361</v>
      </c>
      <c r="E248" s="2">
        <v>6.2</v>
      </c>
      <c r="F248" s="2"/>
      <c r="H248" s="6"/>
    </row>
    <row r="249" ht="15.75" customHeight="1">
      <c r="A249" s="2" t="s">
        <v>457</v>
      </c>
      <c r="B249" s="2">
        <v>6.5</v>
      </c>
      <c r="C249" s="2"/>
      <c r="D249" s="2" t="s">
        <v>360</v>
      </c>
      <c r="E249" s="2">
        <v>6.2</v>
      </c>
      <c r="F249" s="2"/>
      <c r="H249" s="6"/>
    </row>
    <row r="250" ht="15.75" customHeight="1">
      <c r="A250" s="2" t="s">
        <v>456</v>
      </c>
      <c r="B250" s="2">
        <v>6.5</v>
      </c>
      <c r="C250" s="2"/>
      <c r="D250" s="2" t="s">
        <v>359</v>
      </c>
      <c r="E250" s="2">
        <v>6.2</v>
      </c>
      <c r="F250" s="2"/>
      <c r="H250" s="6"/>
    </row>
    <row r="251" ht="15.75" customHeight="1">
      <c r="A251" s="2" t="s">
        <v>454</v>
      </c>
      <c r="B251" s="2">
        <v>6.5</v>
      </c>
      <c r="C251" s="2"/>
      <c r="D251" s="2" t="s">
        <v>358</v>
      </c>
      <c r="E251" s="2">
        <v>6.2</v>
      </c>
      <c r="F251" s="2"/>
      <c r="H251" s="6"/>
    </row>
    <row r="252" ht="15.75" customHeight="1">
      <c r="A252" s="2" t="s">
        <v>452</v>
      </c>
      <c r="B252" s="2">
        <v>6.5</v>
      </c>
      <c r="C252" s="2"/>
      <c r="D252" s="2" t="s">
        <v>357</v>
      </c>
      <c r="E252" s="2">
        <v>6.2</v>
      </c>
      <c r="F252" s="2"/>
      <c r="H252" s="6"/>
    </row>
    <row r="253" ht="15.75" customHeight="1">
      <c r="A253" s="2" t="s">
        <v>451</v>
      </c>
      <c r="B253" s="2">
        <v>6.5</v>
      </c>
      <c r="C253" s="2"/>
      <c r="D253" s="2" t="s">
        <v>356</v>
      </c>
      <c r="E253" s="2">
        <v>6.2</v>
      </c>
      <c r="F253" s="2"/>
      <c r="H253" s="6"/>
    </row>
    <row r="254" ht="15.75" customHeight="1">
      <c r="A254" s="2" t="s">
        <v>450</v>
      </c>
      <c r="B254" s="2">
        <v>6.5</v>
      </c>
      <c r="C254" s="2"/>
      <c r="D254" s="2" t="s">
        <v>355</v>
      </c>
      <c r="E254" s="2">
        <v>6.2</v>
      </c>
      <c r="F254" s="2"/>
      <c r="H254" s="6"/>
    </row>
    <row r="255" ht="15.75" customHeight="1">
      <c r="A255" s="2" t="s">
        <v>449</v>
      </c>
      <c r="B255" s="2">
        <v>6.5</v>
      </c>
      <c r="C255" s="2"/>
      <c r="D255" s="2" t="s">
        <v>354</v>
      </c>
      <c r="E255" s="2">
        <v>6.2</v>
      </c>
      <c r="F255" s="2"/>
      <c r="H255" s="6"/>
    </row>
    <row r="256" ht="15.75" customHeight="1">
      <c r="A256" s="2" t="s">
        <v>448</v>
      </c>
      <c r="B256" s="2">
        <v>6.5</v>
      </c>
      <c r="C256" s="2"/>
      <c r="D256" s="2" t="s">
        <v>353</v>
      </c>
      <c r="E256" s="2">
        <v>6.2</v>
      </c>
      <c r="F256" s="2"/>
      <c r="H256" s="6"/>
    </row>
    <row r="257" ht="15.75" customHeight="1">
      <c r="A257" s="2" t="s">
        <v>446</v>
      </c>
      <c r="B257" s="2">
        <v>6.5</v>
      </c>
      <c r="C257" s="2"/>
      <c r="D257" s="2" t="s">
        <v>352</v>
      </c>
      <c r="E257" s="2">
        <v>6.2</v>
      </c>
      <c r="F257" s="2"/>
      <c r="H257" s="6"/>
    </row>
    <row r="258" ht="15.75" customHeight="1">
      <c r="A258" s="2" t="s">
        <v>445</v>
      </c>
      <c r="B258" s="2">
        <v>6.5</v>
      </c>
      <c r="C258" s="2"/>
      <c r="D258" s="2" t="s">
        <v>351</v>
      </c>
      <c r="E258" s="2">
        <v>6.2</v>
      </c>
      <c r="F258" s="2"/>
      <c r="H258" s="6"/>
    </row>
    <row r="259" ht="15.75" customHeight="1">
      <c r="A259" s="2" t="s">
        <v>444</v>
      </c>
      <c r="B259" s="2">
        <v>6.5</v>
      </c>
      <c r="C259" s="2"/>
      <c r="D259" s="2" t="s">
        <v>350</v>
      </c>
      <c r="E259" s="2">
        <v>6.2</v>
      </c>
      <c r="F259" s="2"/>
      <c r="H259" s="6"/>
    </row>
    <row r="260" ht="15.75" customHeight="1">
      <c r="A260" s="2" t="s">
        <v>442</v>
      </c>
      <c r="B260" s="2">
        <v>6.5</v>
      </c>
      <c r="C260" s="2"/>
      <c r="D260" s="2" t="s">
        <v>349</v>
      </c>
      <c r="E260" s="2">
        <v>6.2</v>
      </c>
      <c r="F260" s="2"/>
      <c r="H260" s="6"/>
    </row>
    <row r="261" ht="15.75" customHeight="1">
      <c r="A261" s="2" t="s">
        <v>441</v>
      </c>
      <c r="B261" s="2">
        <v>6.5</v>
      </c>
      <c r="C261" s="2"/>
      <c r="D261" s="2" t="s">
        <v>348</v>
      </c>
      <c r="E261" s="2">
        <v>6.2</v>
      </c>
      <c r="F261" s="2"/>
      <c r="H261" s="6"/>
    </row>
    <row r="262" ht="15.75" customHeight="1">
      <c r="A262" s="2" t="s">
        <v>439</v>
      </c>
      <c r="B262" s="2">
        <v>6.5</v>
      </c>
      <c r="C262" s="2"/>
      <c r="D262" s="2" t="s">
        <v>347</v>
      </c>
      <c r="E262" s="2">
        <v>6.2</v>
      </c>
      <c r="F262" s="2"/>
      <c r="H262" s="6"/>
    </row>
    <row r="263" ht="15.75" customHeight="1">
      <c r="A263" s="2" t="s">
        <v>438</v>
      </c>
      <c r="B263" s="2">
        <v>6.5</v>
      </c>
      <c r="C263" s="2"/>
      <c r="D263" s="2" t="s">
        <v>345</v>
      </c>
      <c r="E263" s="2">
        <v>6.2</v>
      </c>
      <c r="F263" s="2"/>
      <c r="H263" s="6"/>
    </row>
    <row r="264" ht="15.75" customHeight="1">
      <c r="A264" s="2" t="s">
        <v>437</v>
      </c>
      <c r="B264" s="2">
        <v>6.5</v>
      </c>
      <c r="C264" s="2"/>
      <c r="D264" s="2" t="s">
        <v>400</v>
      </c>
      <c r="E264" s="2">
        <v>6.3</v>
      </c>
      <c r="F264" s="2"/>
      <c r="H264" s="6"/>
    </row>
    <row r="265" ht="15.75" customHeight="1">
      <c r="A265" s="2" t="s">
        <v>436</v>
      </c>
      <c r="B265" s="2">
        <v>6.5</v>
      </c>
      <c r="C265" s="2"/>
      <c r="D265" s="2" t="s">
        <v>399</v>
      </c>
      <c r="E265" s="2">
        <v>6.3</v>
      </c>
      <c r="F265" s="2"/>
      <c r="H265" s="6"/>
    </row>
    <row r="266" ht="15.75" customHeight="1">
      <c r="A266" s="2" t="s">
        <v>435</v>
      </c>
      <c r="B266" s="2">
        <v>6.4</v>
      </c>
      <c r="C266" s="2"/>
      <c r="D266" s="2" t="s">
        <v>398</v>
      </c>
      <c r="E266" s="2">
        <v>6.3</v>
      </c>
      <c r="F266" s="2"/>
      <c r="H266" s="6"/>
    </row>
    <row r="267" ht="15.75" customHeight="1">
      <c r="A267" s="2" t="s">
        <v>433</v>
      </c>
      <c r="B267" s="2">
        <v>6.4</v>
      </c>
      <c r="C267" s="2"/>
      <c r="D267" s="2" t="s">
        <v>397</v>
      </c>
      <c r="E267" s="2">
        <v>6.3</v>
      </c>
      <c r="F267" s="2"/>
      <c r="H267" s="6"/>
    </row>
    <row r="268" ht="15.75" customHeight="1">
      <c r="A268" s="2" t="s">
        <v>432</v>
      </c>
      <c r="B268" s="2">
        <v>6.4</v>
      </c>
      <c r="C268" s="2"/>
      <c r="D268" s="2" t="s">
        <v>396</v>
      </c>
      <c r="E268" s="2">
        <v>6.3</v>
      </c>
      <c r="F268" s="2"/>
      <c r="H268" s="6"/>
    </row>
    <row r="269" ht="15.75" customHeight="1">
      <c r="A269" s="2" t="s">
        <v>430</v>
      </c>
      <c r="B269" s="2">
        <v>6.4</v>
      </c>
      <c r="C269" s="2"/>
      <c r="D269" s="2" t="s">
        <v>395</v>
      </c>
      <c r="E269" s="2">
        <v>6.3</v>
      </c>
      <c r="F269" s="2"/>
      <c r="H269" s="6"/>
    </row>
    <row r="270" ht="15.75" customHeight="1">
      <c r="A270" s="2" t="s">
        <v>429</v>
      </c>
      <c r="B270" s="2">
        <v>6.4</v>
      </c>
      <c r="C270" s="2"/>
      <c r="D270" s="2" t="s">
        <v>394</v>
      </c>
      <c r="E270" s="2">
        <v>6.3</v>
      </c>
      <c r="F270" s="2"/>
      <c r="H270" s="6"/>
    </row>
    <row r="271" ht="15.75" customHeight="1">
      <c r="A271" s="2" t="s">
        <v>427</v>
      </c>
      <c r="B271" s="2">
        <v>6.4</v>
      </c>
      <c r="C271" s="2"/>
      <c r="D271" s="2" t="s">
        <v>393</v>
      </c>
      <c r="E271" s="2">
        <v>6.3</v>
      </c>
      <c r="F271" s="2"/>
      <c r="H271" s="6"/>
    </row>
    <row r="272" ht="15.75" customHeight="1">
      <c r="A272" s="2" t="s">
        <v>426</v>
      </c>
      <c r="B272" s="2">
        <v>6.4</v>
      </c>
      <c r="C272" s="2"/>
      <c r="D272" s="2" t="s">
        <v>392</v>
      </c>
      <c r="E272" s="2">
        <v>6.3</v>
      </c>
      <c r="F272" s="2"/>
      <c r="H272" s="6"/>
    </row>
    <row r="273" ht="15.75" customHeight="1">
      <c r="A273" s="2" t="s">
        <v>425</v>
      </c>
      <c r="B273" s="2">
        <v>6.4</v>
      </c>
      <c r="C273" s="2"/>
      <c r="D273" s="2" t="s">
        <v>390</v>
      </c>
      <c r="E273" s="2">
        <v>6.3</v>
      </c>
      <c r="F273" s="2"/>
      <c r="H273" s="6"/>
    </row>
    <row r="274" ht="15.75" customHeight="1">
      <c r="A274" s="2" t="s">
        <v>424</v>
      </c>
      <c r="B274" s="2">
        <v>6.4</v>
      </c>
      <c r="C274" s="2"/>
      <c r="D274" s="2" t="s">
        <v>388</v>
      </c>
      <c r="E274" s="2">
        <v>6.3</v>
      </c>
      <c r="F274" s="2"/>
      <c r="H274" s="6"/>
    </row>
    <row r="275" ht="15.75" customHeight="1">
      <c r="A275" s="2" t="s">
        <v>423</v>
      </c>
      <c r="B275" s="2">
        <v>6.4</v>
      </c>
      <c r="C275" s="2"/>
      <c r="D275" s="2" t="s">
        <v>386</v>
      </c>
      <c r="E275" s="2">
        <v>6.3</v>
      </c>
      <c r="F275" s="2"/>
      <c r="H275" s="6"/>
    </row>
    <row r="276" ht="15.75" customHeight="1">
      <c r="A276" s="2" t="s">
        <v>421</v>
      </c>
      <c r="B276" s="2">
        <v>6.4</v>
      </c>
      <c r="C276" s="2"/>
      <c r="D276" s="2" t="s">
        <v>384</v>
      </c>
      <c r="E276" s="2">
        <v>6.3</v>
      </c>
      <c r="F276" s="2"/>
      <c r="H276" s="6"/>
    </row>
    <row r="277" ht="15.75" customHeight="1">
      <c r="A277" s="2" t="s">
        <v>420</v>
      </c>
      <c r="B277" s="2">
        <v>6.4</v>
      </c>
      <c r="C277" s="2"/>
      <c r="D277" s="2" t="s">
        <v>383</v>
      </c>
      <c r="E277" s="2">
        <v>6.3</v>
      </c>
      <c r="F277" s="2"/>
      <c r="H277" s="6"/>
    </row>
    <row r="278" ht="15.75" customHeight="1">
      <c r="A278" s="2" t="s">
        <v>419</v>
      </c>
      <c r="B278" s="2">
        <v>6.4</v>
      </c>
      <c r="C278" s="2"/>
      <c r="D278" s="2" t="s">
        <v>382</v>
      </c>
      <c r="E278" s="2">
        <v>6.3</v>
      </c>
      <c r="F278" s="2"/>
      <c r="H278" s="6"/>
    </row>
    <row r="279" ht="15.75" customHeight="1">
      <c r="A279" s="2" t="s">
        <v>417</v>
      </c>
      <c r="B279" s="2">
        <v>6.4</v>
      </c>
      <c r="C279" s="2"/>
      <c r="D279" s="2" t="s">
        <v>381</v>
      </c>
      <c r="E279" s="2">
        <v>6.3</v>
      </c>
      <c r="F279" s="2"/>
      <c r="H279" s="6"/>
    </row>
    <row r="280" ht="15.75" customHeight="1">
      <c r="A280" s="2" t="s">
        <v>416</v>
      </c>
      <c r="B280" s="2">
        <v>6.4</v>
      </c>
      <c r="C280" s="2"/>
      <c r="D280" s="2" t="s">
        <v>380</v>
      </c>
      <c r="E280" s="2">
        <v>6.3</v>
      </c>
      <c r="F280" s="2"/>
      <c r="H280" s="6"/>
    </row>
    <row r="281" ht="15.75" customHeight="1">
      <c r="A281" s="2" t="s">
        <v>415</v>
      </c>
      <c r="B281" s="2">
        <v>6.4</v>
      </c>
      <c r="C281" s="2"/>
      <c r="D281" s="2" t="s">
        <v>379</v>
      </c>
      <c r="E281" s="2">
        <v>6.3</v>
      </c>
      <c r="F281" s="2"/>
      <c r="H281" s="6"/>
    </row>
    <row r="282" ht="15.75" customHeight="1">
      <c r="A282" s="2" t="s">
        <v>414</v>
      </c>
      <c r="B282" s="2">
        <v>6.4</v>
      </c>
      <c r="C282" s="2"/>
      <c r="D282" s="2" t="s">
        <v>378</v>
      </c>
      <c r="E282" s="2">
        <v>6.3</v>
      </c>
      <c r="F282" s="2"/>
      <c r="H282" s="6"/>
    </row>
    <row r="283" ht="15.75" customHeight="1">
      <c r="A283" s="2" t="s">
        <v>413</v>
      </c>
      <c r="B283" s="2">
        <v>6.4</v>
      </c>
      <c r="C283" s="2"/>
      <c r="D283" s="2" t="s">
        <v>377</v>
      </c>
      <c r="E283" s="2">
        <v>6.3</v>
      </c>
      <c r="F283" s="2"/>
      <c r="H283" s="6"/>
    </row>
    <row r="284" ht="15.75" customHeight="1">
      <c r="A284" s="2" t="s">
        <v>412</v>
      </c>
      <c r="B284" s="2">
        <v>6.4</v>
      </c>
      <c r="C284" s="2"/>
      <c r="D284" s="2" t="s">
        <v>376</v>
      </c>
      <c r="E284" s="2">
        <v>6.3</v>
      </c>
      <c r="F284" s="2"/>
      <c r="H284" s="6"/>
    </row>
    <row r="285" ht="15.75" customHeight="1">
      <c r="A285" s="2" t="s">
        <v>411</v>
      </c>
      <c r="B285" s="2">
        <v>6.4</v>
      </c>
      <c r="C285" s="2"/>
      <c r="D285" s="2" t="s">
        <v>374</v>
      </c>
      <c r="E285" s="2">
        <v>6.3</v>
      </c>
      <c r="F285" s="2"/>
      <c r="H285" s="6"/>
    </row>
    <row r="286" ht="15.75" customHeight="1">
      <c r="A286" s="2" t="s">
        <v>410</v>
      </c>
      <c r="B286" s="2">
        <v>6.4</v>
      </c>
      <c r="C286" s="2"/>
      <c r="D286" s="2" t="s">
        <v>373</v>
      </c>
      <c r="E286" s="2">
        <v>6.3</v>
      </c>
      <c r="F286" s="2"/>
      <c r="H286" s="6"/>
    </row>
    <row r="287" ht="15.75" customHeight="1">
      <c r="A287" s="2" t="s">
        <v>409</v>
      </c>
      <c r="B287" s="2">
        <v>6.4</v>
      </c>
      <c r="C287" s="2"/>
      <c r="D287" s="2" t="s">
        <v>371</v>
      </c>
      <c r="E287" s="2">
        <v>6.3</v>
      </c>
      <c r="F287" s="2"/>
      <c r="H287" s="6"/>
    </row>
    <row r="288" ht="15.75" customHeight="1">
      <c r="A288" s="2" t="s">
        <v>408</v>
      </c>
      <c r="B288" s="2">
        <v>6.4</v>
      </c>
      <c r="C288" s="2"/>
      <c r="D288" s="2" t="s">
        <v>369</v>
      </c>
      <c r="E288" s="2">
        <v>6.3</v>
      </c>
      <c r="F288" s="2"/>
      <c r="H288" s="6"/>
    </row>
    <row r="289" ht="15.75" customHeight="1">
      <c r="A289" s="2" t="s">
        <v>406</v>
      </c>
      <c r="B289" s="2">
        <v>6.4</v>
      </c>
      <c r="C289" s="2"/>
      <c r="D289" s="2" t="s">
        <v>368</v>
      </c>
      <c r="E289" s="2">
        <v>6.3</v>
      </c>
      <c r="F289" s="2"/>
      <c r="H289" s="6"/>
    </row>
    <row r="290" ht="15.75" customHeight="1">
      <c r="A290" s="2" t="s">
        <v>405</v>
      </c>
      <c r="B290" s="2">
        <v>6.4</v>
      </c>
      <c r="C290" s="2"/>
      <c r="D290" s="2" t="s">
        <v>367</v>
      </c>
      <c r="E290" s="2">
        <v>6.3</v>
      </c>
      <c r="F290" s="2"/>
      <c r="H290" s="6"/>
    </row>
    <row r="291" ht="15.75" customHeight="1">
      <c r="A291" s="2" t="s">
        <v>404</v>
      </c>
      <c r="B291" s="2">
        <v>6.4</v>
      </c>
      <c r="C291" s="2"/>
      <c r="D291" s="2" t="s">
        <v>366</v>
      </c>
      <c r="E291" s="2">
        <v>6.3</v>
      </c>
      <c r="F291" s="2"/>
      <c r="H291" s="6"/>
    </row>
    <row r="292" ht="15.75" customHeight="1">
      <c r="A292" s="2" t="s">
        <v>402</v>
      </c>
      <c r="B292" s="2">
        <v>6.4</v>
      </c>
      <c r="C292" s="2"/>
      <c r="D292" s="2" t="s">
        <v>365</v>
      </c>
      <c r="E292" s="2">
        <v>6.3</v>
      </c>
      <c r="F292" s="2"/>
      <c r="H292" s="6"/>
    </row>
    <row r="293" ht="15.75" customHeight="1">
      <c r="A293" s="2" t="s">
        <v>401</v>
      </c>
      <c r="B293" s="2">
        <v>6.4</v>
      </c>
      <c r="C293" s="2"/>
      <c r="D293" s="2">
        <v>1922.0</v>
      </c>
      <c r="E293" s="2">
        <v>6.3</v>
      </c>
      <c r="F293" s="2"/>
      <c r="H293" s="6"/>
    </row>
    <row r="294" ht="15.75" customHeight="1">
      <c r="A294" s="2" t="s">
        <v>400</v>
      </c>
      <c r="B294" s="2">
        <v>6.3</v>
      </c>
      <c r="C294" s="2"/>
      <c r="D294" s="2" t="s">
        <v>435</v>
      </c>
      <c r="E294" s="2">
        <v>6.4</v>
      </c>
      <c r="F294" s="2"/>
      <c r="H294" s="6"/>
    </row>
    <row r="295" ht="15.75" customHeight="1">
      <c r="A295" s="2" t="s">
        <v>399</v>
      </c>
      <c r="B295" s="2">
        <v>6.3</v>
      </c>
      <c r="C295" s="2"/>
      <c r="D295" s="2" t="s">
        <v>433</v>
      </c>
      <c r="E295" s="2">
        <v>6.4</v>
      </c>
      <c r="F295" s="2"/>
      <c r="H295" s="6"/>
    </row>
    <row r="296" ht="15.75" customHeight="1">
      <c r="A296" s="2" t="s">
        <v>398</v>
      </c>
      <c r="B296" s="2">
        <v>6.3</v>
      </c>
      <c r="C296" s="2"/>
      <c r="D296" s="2" t="s">
        <v>432</v>
      </c>
      <c r="E296" s="2">
        <v>6.4</v>
      </c>
      <c r="F296" s="2"/>
      <c r="H296" s="6"/>
    </row>
    <row r="297" ht="15.75" customHeight="1">
      <c r="A297" s="2" t="s">
        <v>397</v>
      </c>
      <c r="B297" s="2">
        <v>6.3</v>
      </c>
      <c r="C297" s="2"/>
      <c r="D297" s="2" t="s">
        <v>430</v>
      </c>
      <c r="E297" s="2">
        <v>6.4</v>
      </c>
      <c r="F297" s="2"/>
      <c r="H297" s="6"/>
    </row>
    <row r="298" ht="15.75" customHeight="1">
      <c r="A298" s="2" t="s">
        <v>396</v>
      </c>
      <c r="B298" s="2">
        <v>6.3</v>
      </c>
      <c r="C298" s="2"/>
      <c r="D298" s="2" t="s">
        <v>429</v>
      </c>
      <c r="E298" s="2">
        <v>6.4</v>
      </c>
      <c r="F298" s="2"/>
      <c r="H298" s="6"/>
    </row>
    <row r="299" ht="15.75" customHeight="1">
      <c r="A299" s="2" t="s">
        <v>395</v>
      </c>
      <c r="B299" s="2">
        <v>6.3</v>
      </c>
      <c r="C299" s="2"/>
      <c r="D299" s="2" t="s">
        <v>427</v>
      </c>
      <c r="E299" s="2">
        <v>6.4</v>
      </c>
      <c r="F299" s="2"/>
      <c r="H299" s="6"/>
    </row>
    <row r="300" ht="15.75" customHeight="1">
      <c r="A300" s="2" t="s">
        <v>394</v>
      </c>
      <c r="B300" s="2">
        <v>6.3</v>
      </c>
      <c r="C300" s="2"/>
      <c r="D300" s="2" t="s">
        <v>426</v>
      </c>
      <c r="E300" s="2">
        <v>6.4</v>
      </c>
      <c r="F300" s="2"/>
      <c r="H300" s="6"/>
    </row>
    <row r="301" ht="15.75" customHeight="1">
      <c r="A301" s="2" t="s">
        <v>393</v>
      </c>
      <c r="B301" s="2">
        <v>6.3</v>
      </c>
      <c r="C301" s="2"/>
      <c r="D301" s="2" t="s">
        <v>425</v>
      </c>
      <c r="E301" s="2">
        <v>6.4</v>
      </c>
      <c r="F301" s="2"/>
      <c r="H301" s="6"/>
    </row>
    <row r="302" ht="15.75" customHeight="1">
      <c r="A302" s="2" t="s">
        <v>392</v>
      </c>
      <c r="B302" s="2">
        <v>6.3</v>
      </c>
      <c r="C302" s="2"/>
      <c r="D302" s="2" t="s">
        <v>424</v>
      </c>
      <c r="E302" s="2">
        <v>6.4</v>
      </c>
      <c r="F302" s="2"/>
      <c r="H302" s="6"/>
    </row>
    <row r="303" ht="15.75" customHeight="1">
      <c r="A303" s="2" t="s">
        <v>390</v>
      </c>
      <c r="B303" s="2">
        <v>6.3</v>
      </c>
      <c r="C303" s="2"/>
      <c r="D303" s="2" t="s">
        <v>423</v>
      </c>
      <c r="E303" s="2">
        <v>6.4</v>
      </c>
      <c r="F303" s="2"/>
      <c r="H303" s="6"/>
    </row>
    <row r="304" ht="15.75" customHeight="1">
      <c r="A304" s="2" t="s">
        <v>388</v>
      </c>
      <c r="B304" s="2">
        <v>6.3</v>
      </c>
      <c r="C304" s="2"/>
      <c r="D304" s="2" t="s">
        <v>421</v>
      </c>
      <c r="E304" s="2">
        <v>6.4</v>
      </c>
      <c r="F304" s="2"/>
      <c r="H304" s="6"/>
    </row>
    <row r="305" ht="15.75" customHeight="1">
      <c r="A305" s="2" t="s">
        <v>386</v>
      </c>
      <c r="B305" s="2">
        <v>6.3</v>
      </c>
      <c r="C305" s="2"/>
      <c r="D305" s="2" t="s">
        <v>420</v>
      </c>
      <c r="E305" s="2">
        <v>6.4</v>
      </c>
      <c r="F305" s="2"/>
      <c r="H305" s="6"/>
    </row>
    <row r="306" ht="15.75" customHeight="1">
      <c r="A306" s="2" t="s">
        <v>384</v>
      </c>
      <c r="B306" s="2">
        <v>6.3</v>
      </c>
      <c r="C306" s="2"/>
      <c r="D306" s="2" t="s">
        <v>419</v>
      </c>
      <c r="E306" s="2">
        <v>6.4</v>
      </c>
      <c r="F306" s="2"/>
      <c r="H306" s="6"/>
    </row>
    <row r="307" ht="15.75" customHeight="1">
      <c r="A307" s="2" t="s">
        <v>383</v>
      </c>
      <c r="B307" s="2">
        <v>6.3</v>
      </c>
      <c r="C307" s="2"/>
      <c r="D307" s="2" t="s">
        <v>417</v>
      </c>
      <c r="E307" s="2">
        <v>6.4</v>
      </c>
      <c r="F307" s="2"/>
      <c r="H307" s="6"/>
    </row>
    <row r="308" ht="15.75" customHeight="1">
      <c r="A308" s="2" t="s">
        <v>382</v>
      </c>
      <c r="B308" s="2">
        <v>6.3</v>
      </c>
      <c r="C308" s="2"/>
      <c r="D308" s="2" t="s">
        <v>416</v>
      </c>
      <c r="E308" s="2">
        <v>6.4</v>
      </c>
      <c r="F308" s="2"/>
      <c r="H308" s="6"/>
    </row>
    <row r="309" ht="15.75" customHeight="1">
      <c r="A309" s="2" t="s">
        <v>381</v>
      </c>
      <c r="B309" s="2">
        <v>6.3</v>
      </c>
      <c r="C309" s="2"/>
      <c r="D309" s="2" t="s">
        <v>415</v>
      </c>
      <c r="E309" s="2">
        <v>6.4</v>
      </c>
      <c r="F309" s="2"/>
      <c r="H309" s="6"/>
    </row>
    <row r="310" ht="15.75" customHeight="1">
      <c r="A310" s="2" t="s">
        <v>380</v>
      </c>
      <c r="B310" s="2">
        <v>6.3</v>
      </c>
      <c r="C310" s="2"/>
      <c r="D310" s="2" t="s">
        <v>414</v>
      </c>
      <c r="E310" s="2">
        <v>6.4</v>
      </c>
      <c r="F310" s="2"/>
      <c r="H310" s="6"/>
    </row>
    <row r="311" ht="15.75" customHeight="1">
      <c r="A311" s="2" t="s">
        <v>379</v>
      </c>
      <c r="B311" s="2">
        <v>6.3</v>
      </c>
      <c r="C311" s="2"/>
      <c r="D311" s="2" t="s">
        <v>413</v>
      </c>
      <c r="E311" s="2">
        <v>6.4</v>
      </c>
      <c r="F311" s="2"/>
      <c r="H311" s="6"/>
    </row>
    <row r="312" ht="15.75" customHeight="1">
      <c r="A312" s="2" t="s">
        <v>378</v>
      </c>
      <c r="B312" s="2">
        <v>6.3</v>
      </c>
      <c r="C312" s="2"/>
      <c r="D312" s="2" t="s">
        <v>412</v>
      </c>
      <c r="E312" s="2">
        <v>6.4</v>
      </c>
      <c r="F312" s="2"/>
      <c r="H312" s="6"/>
    </row>
    <row r="313" ht="15.75" customHeight="1">
      <c r="A313" s="2" t="s">
        <v>377</v>
      </c>
      <c r="B313" s="2">
        <v>6.3</v>
      </c>
      <c r="C313" s="2"/>
      <c r="D313" s="2" t="s">
        <v>411</v>
      </c>
      <c r="E313" s="2">
        <v>6.4</v>
      </c>
      <c r="F313" s="2"/>
      <c r="H313" s="6"/>
    </row>
    <row r="314" ht="15.75" customHeight="1">
      <c r="A314" s="2" t="s">
        <v>376</v>
      </c>
      <c r="B314" s="2">
        <v>6.3</v>
      </c>
      <c r="C314" s="2"/>
      <c r="D314" s="2" t="s">
        <v>410</v>
      </c>
      <c r="E314" s="2">
        <v>6.4</v>
      </c>
      <c r="F314" s="2"/>
      <c r="H314" s="6"/>
    </row>
    <row r="315" ht="15.75" customHeight="1">
      <c r="A315" s="2" t="s">
        <v>374</v>
      </c>
      <c r="B315" s="2">
        <v>6.3</v>
      </c>
      <c r="C315" s="2"/>
      <c r="D315" s="2" t="s">
        <v>409</v>
      </c>
      <c r="E315" s="2">
        <v>6.4</v>
      </c>
      <c r="F315" s="2"/>
      <c r="H315" s="6"/>
    </row>
    <row r="316" ht="15.75" customHeight="1">
      <c r="A316" s="2" t="s">
        <v>373</v>
      </c>
      <c r="B316" s="2">
        <v>6.3</v>
      </c>
      <c r="C316" s="2"/>
      <c r="D316" s="2" t="s">
        <v>408</v>
      </c>
      <c r="E316" s="2">
        <v>6.4</v>
      </c>
      <c r="F316" s="2"/>
      <c r="H316" s="6"/>
    </row>
    <row r="317" ht="15.75" customHeight="1">
      <c r="A317" s="2" t="s">
        <v>371</v>
      </c>
      <c r="B317" s="2">
        <v>6.3</v>
      </c>
      <c r="C317" s="2"/>
      <c r="D317" s="2" t="s">
        <v>406</v>
      </c>
      <c r="E317" s="2">
        <v>6.4</v>
      </c>
      <c r="F317" s="2"/>
      <c r="H317" s="6"/>
    </row>
    <row r="318" ht="15.75" customHeight="1">
      <c r="A318" s="2" t="s">
        <v>369</v>
      </c>
      <c r="B318" s="2">
        <v>6.3</v>
      </c>
      <c r="C318" s="2"/>
      <c r="D318" s="2" t="s">
        <v>405</v>
      </c>
      <c r="E318" s="2">
        <v>6.4</v>
      </c>
      <c r="F318" s="2"/>
      <c r="H318" s="6"/>
    </row>
    <row r="319" ht="15.75" customHeight="1">
      <c r="A319" s="2" t="s">
        <v>368</v>
      </c>
      <c r="B319" s="2">
        <v>6.3</v>
      </c>
      <c r="C319" s="2"/>
      <c r="D319" s="2" t="s">
        <v>404</v>
      </c>
      <c r="E319" s="2">
        <v>6.4</v>
      </c>
      <c r="F319" s="2"/>
      <c r="H319" s="6"/>
    </row>
    <row r="320" ht="15.75" customHeight="1">
      <c r="A320" s="2" t="s">
        <v>367</v>
      </c>
      <c r="B320" s="2">
        <v>6.3</v>
      </c>
      <c r="C320" s="2"/>
      <c r="D320" s="2" t="s">
        <v>402</v>
      </c>
      <c r="E320" s="2">
        <v>6.4</v>
      </c>
      <c r="F320" s="2"/>
      <c r="H320" s="6"/>
    </row>
    <row r="321" ht="15.75" customHeight="1">
      <c r="A321" s="2" t="s">
        <v>366</v>
      </c>
      <c r="B321" s="2">
        <v>6.3</v>
      </c>
      <c r="C321" s="2"/>
      <c r="D321" s="2" t="s">
        <v>401</v>
      </c>
      <c r="E321" s="2">
        <v>6.4</v>
      </c>
      <c r="F321" s="2"/>
      <c r="H321" s="6"/>
    </row>
    <row r="322" ht="15.75" customHeight="1">
      <c r="A322" s="2" t="s">
        <v>365</v>
      </c>
      <c r="B322" s="2">
        <v>6.3</v>
      </c>
      <c r="C322" s="2"/>
      <c r="D322" s="2" t="s">
        <v>468</v>
      </c>
      <c r="E322" s="2">
        <v>6.5</v>
      </c>
      <c r="F322" s="2"/>
      <c r="H322" s="6"/>
    </row>
    <row r="323" ht="15.75" customHeight="1">
      <c r="A323" s="2">
        <v>1922.0</v>
      </c>
      <c r="B323" s="2">
        <v>6.3</v>
      </c>
      <c r="C323" s="2"/>
      <c r="D323" s="2" t="s">
        <v>467</v>
      </c>
      <c r="E323" s="2">
        <v>6.5</v>
      </c>
      <c r="F323" s="2"/>
      <c r="H323" s="6"/>
    </row>
    <row r="324" ht="15.75" customHeight="1">
      <c r="A324" s="2" t="s">
        <v>363</v>
      </c>
      <c r="B324" s="2">
        <v>6.2</v>
      </c>
      <c r="C324" s="2"/>
      <c r="D324" s="2" t="s">
        <v>465</v>
      </c>
      <c r="E324" s="2">
        <v>6.5</v>
      </c>
      <c r="F324" s="2"/>
      <c r="H324" s="6"/>
    </row>
    <row r="325" ht="15.75" customHeight="1">
      <c r="A325" s="2" t="s">
        <v>362</v>
      </c>
      <c r="B325" s="2">
        <v>6.2</v>
      </c>
      <c r="C325" s="2"/>
      <c r="D325" s="2" t="s">
        <v>464</v>
      </c>
      <c r="E325" s="2">
        <v>6.5</v>
      </c>
      <c r="F325" s="2"/>
      <c r="H325" s="6"/>
    </row>
    <row r="326" ht="15.75" customHeight="1">
      <c r="A326" s="2" t="s">
        <v>361</v>
      </c>
      <c r="B326" s="2">
        <v>6.2</v>
      </c>
      <c r="C326" s="2"/>
      <c r="D326" s="2" t="s">
        <v>463</v>
      </c>
      <c r="E326" s="2">
        <v>6.5</v>
      </c>
      <c r="F326" s="2"/>
      <c r="H326" s="6"/>
    </row>
    <row r="327" ht="15.75" customHeight="1">
      <c r="A327" s="2" t="s">
        <v>360</v>
      </c>
      <c r="B327" s="2">
        <v>6.2</v>
      </c>
      <c r="C327" s="2"/>
      <c r="D327" s="2" t="s">
        <v>461</v>
      </c>
      <c r="E327" s="2">
        <v>6.5</v>
      </c>
      <c r="F327" s="2"/>
      <c r="H327" s="6"/>
    </row>
    <row r="328" ht="15.75" customHeight="1">
      <c r="A328" s="2" t="s">
        <v>359</v>
      </c>
      <c r="B328" s="2">
        <v>6.2</v>
      </c>
      <c r="C328" s="2"/>
      <c r="D328" s="2" t="s">
        <v>460</v>
      </c>
      <c r="E328" s="2">
        <v>6.5</v>
      </c>
      <c r="F328" s="2"/>
      <c r="H328" s="6"/>
    </row>
    <row r="329" ht="15.75" customHeight="1">
      <c r="A329" s="2" t="s">
        <v>358</v>
      </c>
      <c r="B329" s="2">
        <v>6.2</v>
      </c>
      <c r="C329" s="2"/>
      <c r="D329" s="2" t="s">
        <v>459</v>
      </c>
      <c r="E329" s="2">
        <v>6.5</v>
      </c>
      <c r="F329" s="2"/>
      <c r="H329" s="6"/>
    </row>
    <row r="330" ht="15.75" customHeight="1">
      <c r="A330" s="2" t="s">
        <v>357</v>
      </c>
      <c r="B330" s="2">
        <v>6.2</v>
      </c>
      <c r="C330" s="2"/>
      <c r="D330" s="2" t="s">
        <v>458</v>
      </c>
      <c r="E330" s="2">
        <v>6.5</v>
      </c>
      <c r="F330" s="2"/>
      <c r="H330" s="6"/>
    </row>
    <row r="331" ht="15.75" customHeight="1">
      <c r="A331" s="2" t="s">
        <v>356</v>
      </c>
      <c r="B331" s="2">
        <v>6.2</v>
      </c>
      <c r="C331" s="2"/>
      <c r="D331" s="2" t="s">
        <v>457</v>
      </c>
      <c r="E331" s="2">
        <v>6.5</v>
      </c>
      <c r="F331" s="2"/>
      <c r="H331" s="6"/>
    </row>
    <row r="332" ht="15.75" customHeight="1">
      <c r="A332" s="2" t="s">
        <v>355</v>
      </c>
      <c r="B332" s="2">
        <v>6.2</v>
      </c>
      <c r="C332" s="2"/>
      <c r="D332" s="2" t="s">
        <v>456</v>
      </c>
      <c r="E332" s="2">
        <v>6.5</v>
      </c>
      <c r="F332" s="2"/>
      <c r="H332" s="6"/>
    </row>
    <row r="333" ht="15.75" customHeight="1">
      <c r="A333" s="2" t="s">
        <v>354</v>
      </c>
      <c r="B333" s="2">
        <v>6.2</v>
      </c>
      <c r="C333" s="2"/>
      <c r="D333" s="2" t="s">
        <v>454</v>
      </c>
      <c r="E333" s="2">
        <v>6.5</v>
      </c>
      <c r="F333" s="2"/>
      <c r="H333" s="6"/>
    </row>
    <row r="334" ht="15.75" customHeight="1">
      <c r="A334" s="2" t="s">
        <v>353</v>
      </c>
      <c r="B334" s="2">
        <v>6.2</v>
      </c>
      <c r="C334" s="2"/>
      <c r="D334" s="2" t="s">
        <v>452</v>
      </c>
      <c r="E334" s="2">
        <v>6.5</v>
      </c>
      <c r="F334" s="2"/>
      <c r="H334" s="6"/>
    </row>
    <row r="335" ht="15.75" customHeight="1">
      <c r="A335" s="2" t="s">
        <v>352</v>
      </c>
      <c r="B335" s="2">
        <v>6.2</v>
      </c>
      <c r="C335" s="2"/>
      <c r="D335" s="2" t="s">
        <v>451</v>
      </c>
      <c r="E335" s="2">
        <v>6.5</v>
      </c>
      <c r="F335" s="2"/>
      <c r="H335" s="6"/>
    </row>
    <row r="336" ht="15.75" customHeight="1">
      <c r="A336" s="2" t="s">
        <v>351</v>
      </c>
      <c r="B336" s="2">
        <v>6.2</v>
      </c>
      <c r="C336" s="2"/>
      <c r="D336" s="2" t="s">
        <v>450</v>
      </c>
      <c r="E336" s="2">
        <v>6.5</v>
      </c>
      <c r="F336" s="2"/>
      <c r="H336" s="6"/>
    </row>
    <row r="337" ht="15.75" customHeight="1">
      <c r="A337" s="2" t="s">
        <v>350</v>
      </c>
      <c r="B337" s="2">
        <v>6.2</v>
      </c>
      <c r="C337" s="2"/>
      <c r="D337" s="2" t="s">
        <v>449</v>
      </c>
      <c r="E337" s="2">
        <v>6.5</v>
      </c>
      <c r="F337" s="2"/>
      <c r="H337" s="6"/>
    </row>
    <row r="338" ht="15.75" customHeight="1">
      <c r="A338" s="2" t="s">
        <v>349</v>
      </c>
      <c r="B338" s="2">
        <v>6.2</v>
      </c>
      <c r="C338" s="2"/>
      <c r="D338" s="2" t="s">
        <v>448</v>
      </c>
      <c r="E338" s="2">
        <v>6.5</v>
      </c>
      <c r="F338" s="2"/>
      <c r="H338" s="6"/>
    </row>
    <row r="339" ht="15.75" customHeight="1">
      <c r="A339" s="2" t="s">
        <v>348</v>
      </c>
      <c r="B339" s="2">
        <v>6.2</v>
      </c>
      <c r="C339" s="2"/>
      <c r="D339" s="2" t="s">
        <v>446</v>
      </c>
      <c r="E339" s="2">
        <v>6.5</v>
      </c>
      <c r="F339" s="2"/>
      <c r="H339" s="6"/>
    </row>
    <row r="340" ht="15.75" customHeight="1">
      <c r="A340" s="2" t="s">
        <v>347</v>
      </c>
      <c r="B340" s="2">
        <v>6.2</v>
      </c>
      <c r="C340" s="2"/>
      <c r="D340" s="2" t="s">
        <v>445</v>
      </c>
      <c r="E340" s="2">
        <v>6.5</v>
      </c>
      <c r="F340" s="2"/>
      <c r="H340" s="6"/>
    </row>
    <row r="341" ht="15.75" customHeight="1">
      <c r="A341" s="2" t="s">
        <v>345</v>
      </c>
      <c r="B341" s="2">
        <v>6.2</v>
      </c>
      <c r="C341" s="2"/>
      <c r="D341" s="2" t="s">
        <v>444</v>
      </c>
      <c r="E341" s="2">
        <v>6.5</v>
      </c>
      <c r="F341" s="2"/>
      <c r="H341" s="6"/>
    </row>
    <row r="342" ht="15.75" customHeight="1">
      <c r="A342" s="2" t="s">
        <v>343</v>
      </c>
      <c r="B342" s="2">
        <v>6.1</v>
      </c>
      <c r="C342" s="2"/>
      <c r="D342" s="2" t="s">
        <v>442</v>
      </c>
      <c r="E342" s="2">
        <v>6.5</v>
      </c>
      <c r="F342" s="2"/>
      <c r="H342" s="6"/>
    </row>
    <row r="343" ht="15.75" customHeight="1">
      <c r="A343" s="2" t="s">
        <v>342</v>
      </c>
      <c r="B343" s="2">
        <v>6.1</v>
      </c>
      <c r="C343" s="2"/>
      <c r="D343" s="2" t="s">
        <v>441</v>
      </c>
      <c r="E343" s="2">
        <v>6.5</v>
      </c>
      <c r="F343" s="2"/>
      <c r="H343" s="6"/>
    </row>
    <row r="344" ht="15.75" customHeight="1">
      <c r="A344" s="2" t="s">
        <v>341</v>
      </c>
      <c r="B344" s="2">
        <v>6.1</v>
      </c>
      <c r="C344" s="2"/>
      <c r="D344" s="2" t="s">
        <v>439</v>
      </c>
      <c r="E344" s="2">
        <v>6.5</v>
      </c>
      <c r="F344" s="2"/>
      <c r="H344" s="6"/>
    </row>
    <row r="345" ht="15.75" customHeight="1">
      <c r="A345" s="2" t="s">
        <v>339</v>
      </c>
      <c r="B345" s="2">
        <v>6.1</v>
      </c>
      <c r="C345" s="2"/>
      <c r="D345" s="2" t="s">
        <v>438</v>
      </c>
      <c r="E345" s="2">
        <v>6.5</v>
      </c>
      <c r="F345" s="2"/>
      <c r="H345" s="6"/>
    </row>
    <row r="346" ht="15.75" customHeight="1">
      <c r="A346" s="2" t="s">
        <v>338</v>
      </c>
      <c r="B346" s="2">
        <v>6.1</v>
      </c>
      <c r="C346" s="2"/>
      <c r="D346" s="2" t="s">
        <v>437</v>
      </c>
      <c r="E346" s="2">
        <v>6.5</v>
      </c>
      <c r="F346" s="2"/>
      <c r="H346" s="6"/>
    </row>
    <row r="347" ht="15.75" customHeight="1">
      <c r="A347" s="2" t="s">
        <v>337</v>
      </c>
      <c r="B347" s="2">
        <v>6.1</v>
      </c>
      <c r="C347" s="2"/>
      <c r="D347" s="2" t="s">
        <v>436</v>
      </c>
      <c r="E347" s="2">
        <v>6.5</v>
      </c>
      <c r="F347" s="2"/>
      <c r="H347" s="6"/>
    </row>
    <row r="348" ht="15.75" customHeight="1">
      <c r="A348" s="2" t="s">
        <v>336</v>
      </c>
      <c r="B348" s="2">
        <v>6.1</v>
      </c>
      <c r="C348" s="2"/>
      <c r="D348" s="2" t="s">
        <v>489</v>
      </c>
      <c r="E348" s="2">
        <v>6.6</v>
      </c>
      <c r="F348" s="2"/>
      <c r="H348" s="6"/>
    </row>
    <row r="349" ht="15.75" customHeight="1">
      <c r="A349" s="2" t="s">
        <v>335</v>
      </c>
      <c r="B349" s="2">
        <v>6.1</v>
      </c>
      <c r="C349" s="2"/>
      <c r="D349" s="2" t="s">
        <v>488</v>
      </c>
      <c r="E349" s="2">
        <v>6.6</v>
      </c>
      <c r="F349" s="2"/>
      <c r="H349" s="6"/>
    </row>
    <row r="350" ht="15.75" customHeight="1">
      <c r="A350" s="2" t="s">
        <v>334</v>
      </c>
      <c r="B350" s="2">
        <v>6.1</v>
      </c>
      <c r="C350" s="2"/>
      <c r="D350" s="2" t="s">
        <v>487</v>
      </c>
      <c r="E350" s="2">
        <v>6.6</v>
      </c>
      <c r="F350" s="2"/>
      <c r="H350" s="6"/>
    </row>
    <row r="351" ht="15.75" customHeight="1">
      <c r="A351" s="2" t="s">
        <v>333</v>
      </c>
      <c r="B351" s="2">
        <v>6.1</v>
      </c>
      <c r="C351" s="2"/>
      <c r="D351" s="2" t="s">
        <v>485</v>
      </c>
      <c r="E351" s="2">
        <v>6.6</v>
      </c>
      <c r="F351" s="2"/>
      <c r="H351" s="6"/>
    </row>
    <row r="352" ht="15.75" customHeight="1">
      <c r="A352" s="2" t="s">
        <v>332</v>
      </c>
      <c r="B352" s="2">
        <v>6.1</v>
      </c>
      <c r="C352" s="2"/>
      <c r="D352" s="2" t="s">
        <v>484</v>
      </c>
      <c r="E352" s="2">
        <v>6.6</v>
      </c>
      <c r="F352" s="2"/>
      <c r="H352" s="6"/>
    </row>
    <row r="353" ht="15.75" customHeight="1">
      <c r="A353" s="2" t="s">
        <v>330</v>
      </c>
      <c r="B353" s="2">
        <v>6.1</v>
      </c>
      <c r="C353" s="2"/>
      <c r="D353" s="2" t="s">
        <v>483</v>
      </c>
      <c r="E353" s="2">
        <v>6.6</v>
      </c>
      <c r="F353" s="2"/>
      <c r="H353" s="6"/>
    </row>
    <row r="354" ht="15.75" customHeight="1">
      <c r="A354" s="2" t="s">
        <v>329</v>
      </c>
      <c r="B354" s="2">
        <v>6.1</v>
      </c>
      <c r="C354" s="2"/>
      <c r="D354" s="2" t="s">
        <v>482</v>
      </c>
      <c r="E354" s="2">
        <v>6.6</v>
      </c>
      <c r="F354" s="2"/>
      <c r="H354" s="6"/>
    </row>
    <row r="355" ht="15.75" customHeight="1">
      <c r="A355" s="2" t="s">
        <v>328</v>
      </c>
      <c r="B355" s="2">
        <v>6.1</v>
      </c>
      <c r="C355" s="2"/>
      <c r="D355" s="2" t="s">
        <v>481</v>
      </c>
      <c r="E355" s="2">
        <v>6.6</v>
      </c>
      <c r="F355" s="2"/>
      <c r="H355" s="6"/>
    </row>
    <row r="356" ht="15.75" customHeight="1">
      <c r="A356" s="2" t="s">
        <v>327</v>
      </c>
      <c r="B356" s="2">
        <v>6.1</v>
      </c>
      <c r="C356" s="2"/>
      <c r="D356" s="2" t="s">
        <v>480</v>
      </c>
      <c r="E356" s="2">
        <v>6.6</v>
      </c>
      <c r="F356" s="2"/>
      <c r="H356" s="6"/>
    </row>
    <row r="357" ht="15.75" customHeight="1">
      <c r="A357" s="2" t="s">
        <v>326</v>
      </c>
      <c r="B357" s="2">
        <v>6.1</v>
      </c>
      <c r="C357" s="2"/>
      <c r="D357" s="2" t="s">
        <v>479</v>
      </c>
      <c r="E357" s="2">
        <v>6.6</v>
      </c>
      <c r="F357" s="2"/>
      <c r="H357" s="6"/>
    </row>
    <row r="358" ht="15.75" customHeight="1">
      <c r="A358" s="2" t="s">
        <v>324</v>
      </c>
      <c r="B358" s="2">
        <v>6.1</v>
      </c>
      <c r="C358" s="2"/>
      <c r="D358" s="2" t="s">
        <v>478</v>
      </c>
      <c r="E358" s="2">
        <v>6.6</v>
      </c>
      <c r="F358" s="2"/>
      <c r="H358" s="6"/>
    </row>
    <row r="359" ht="15.75" customHeight="1">
      <c r="A359" s="2" t="s">
        <v>322</v>
      </c>
      <c r="B359" s="2">
        <v>6.1</v>
      </c>
      <c r="C359" s="2"/>
      <c r="D359" s="2" t="s">
        <v>477</v>
      </c>
      <c r="E359" s="2">
        <v>6.6</v>
      </c>
      <c r="F359" s="2"/>
      <c r="H359" s="6"/>
    </row>
    <row r="360" ht="15.75" customHeight="1">
      <c r="A360" s="2" t="s">
        <v>321</v>
      </c>
      <c r="B360" s="2">
        <v>6.1</v>
      </c>
      <c r="C360" s="2"/>
      <c r="D360" s="2" t="s">
        <v>476</v>
      </c>
      <c r="E360" s="2">
        <v>6.6</v>
      </c>
      <c r="F360" s="2"/>
      <c r="H360" s="6"/>
    </row>
    <row r="361" ht="15.75" customHeight="1">
      <c r="A361" s="2" t="s">
        <v>320</v>
      </c>
      <c r="B361" s="2">
        <v>6.1</v>
      </c>
      <c r="C361" s="2"/>
      <c r="D361" s="2" t="s">
        <v>475</v>
      </c>
      <c r="E361" s="2">
        <v>6.6</v>
      </c>
      <c r="F361" s="2"/>
      <c r="H361" s="6"/>
    </row>
    <row r="362" ht="15.75" customHeight="1">
      <c r="A362" s="2" t="s">
        <v>319</v>
      </c>
      <c r="B362" s="2">
        <v>6.1</v>
      </c>
      <c r="C362" s="2"/>
      <c r="D362" s="2" t="s">
        <v>474</v>
      </c>
      <c r="E362" s="2">
        <v>6.6</v>
      </c>
      <c r="F362" s="2"/>
      <c r="H362" s="6"/>
    </row>
    <row r="363" ht="15.75" customHeight="1">
      <c r="A363" s="2" t="s">
        <v>318</v>
      </c>
      <c r="B363" s="2">
        <v>6.1</v>
      </c>
      <c r="C363" s="2"/>
      <c r="D363" s="2" t="s">
        <v>473</v>
      </c>
      <c r="E363" s="2">
        <v>6.6</v>
      </c>
      <c r="F363" s="2"/>
      <c r="H363" s="6"/>
    </row>
    <row r="364" ht="15.75" customHeight="1">
      <c r="A364" s="2" t="s">
        <v>317</v>
      </c>
      <c r="B364" s="2">
        <v>6.1</v>
      </c>
      <c r="C364" s="2"/>
      <c r="D364" s="2" t="s">
        <v>472</v>
      </c>
      <c r="E364" s="2">
        <v>6.6</v>
      </c>
      <c r="F364" s="2"/>
      <c r="H364" s="6"/>
    </row>
    <row r="365" ht="15.75" customHeight="1">
      <c r="A365" s="2" t="s">
        <v>316</v>
      </c>
      <c r="B365" s="2">
        <v>6.1</v>
      </c>
      <c r="C365" s="2"/>
      <c r="D365" s="2" t="s">
        <v>470</v>
      </c>
      <c r="E365" s="2">
        <v>6.6</v>
      </c>
      <c r="F365" s="2"/>
      <c r="H365" s="6"/>
    </row>
    <row r="366" ht="15.75" customHeight="1">
      <c r="A366" s="2" t="s">
        <v>314</v>
      </c>
      <c r="B366" s="2">
        <v>6.0</v>
      </c>
      <c r="C366" s="2"/>
      <c r="D366" s="2" t="s">
        <v>519</v>
      </c>
      <c r="E366" s="2">
        <v>6.7</v>
      </c>
      <c r="F366" s="2"/>
      <c r="H366" s="6"/>
    </row>
    <row r="367" ht="15.75" customHeight="1">
      <c r="A367" s="2" t="s">
        <v>313</v>
      </c>
      <c r="B367" s="2">
        <v>6.0</v>
      </c>
      <c r="C367" s="2"/>
      <c r="D367" s="2" t="s">
        <v>518</v>
      </c>
      <c r="E367" s="2">
        <v>6.7</v>
      </c>
      <c r="F367" s="2"/>
      <c r="H367" s="6"/>
    </row>
    <row r="368" ht="15.75" customHeight="1">
      <c r="A368" s="2" t="s">
        <v>312</v>
      </c>
      <c r="B368" s="2">
        <v>6.0</v>
      </c>
      <c r="C368" s="2"/>
      <c r="D368" s="2" t="s">
        <v>516</v>
      </c>
      <c r="E368" s="2">
        <v>6.7</v>
      </c>
      <c r="F368" s="2"/>
      <c r="H368" s="6"/>
    </row>
    <row r="369" ht="15.75" customHeight="1">
      <c r="A369" s="2" t="s">
        <v>311</v>
      </c>
      <c r="B369" s="2">
        <v>6.0</v>
      </c>
      <c r="C369" s="2"/>
      <c r="D369" s="2" t="s">
        <v>515</v>
      </c>
      <c r="E369" s="2">
        <v>6.7</v>
      </c>
      <c r="F369" s="2"/>
      <c r="H369" s="6"/>
    </row>
    <row r="370" ht="15.75" customHeight="1">
      <c r="A370" s="2" t="s">
        <v>309</v>
      </c>
      <c r="B370" s="2">
        <v>6.0</v>
      </c>
      <c r="C370" s="2"/>
      <c r="D370" s="2" t="s">
        <v>514</v>
      </c>
      <c r="E370" s="2">
        <v>6.7</v>
      </c>
      <c r="F370" s="2"/>
      <c r="H370" s="6"/>
    </row>
    <row r="371" ht="15.75" customHeight="1">
      <c r="A371" s="2" t="s">
        <v>307</v>
      </c>
      <c r="B371" s="2">
        <v>6.0</v>
      </c>
      <c r="C371" s="2"/>
      <c r="D371" s="2" t="s">
        <v>513</v>
      </c>
      <c r="E371" s="2">
        <v>6.7</v>
      </c>
      <c r="F371" s="2"/>
      <c r="H371" s="6"/>
    </row>
    <row r="372" ht="15.75" customHeight="1">
      <c r="A372" s="2" t="s">
        <v>306</v>
      </c>
      <c r="B372" s="2">
        <v>6.0</v>
      </c>
      <c r="C372" s="2"/>
      <c r="D372" s="2" t="s">
        <v>512</v>
      </c>
      <c r="E372" s="2">
        <v>6.7</v>
      </c>
      <c r="F372" s="2"/>
      <c r="H372" s="6"/>
    </row>
    <row r="373" ht="15.75" customHeight="1">
      <c r="A373" s="2" t="s">
        <v>304</v>
      </c>
      <c r="B373" s="2">
        <v>6.0</v>
      </c>
      <c r="C373" s="2"/>
      <c r="D373" s="2" t="s">
        <v>511</v>
      </c>
      <c r="E373" s="2">
        <v>6.7</v>
      </c>
      <c r="F373" s="2"/>
      <c r="H373" s="6"/>
    </row>
    <row r="374" ht="15.75" customHeight="1">
      <c r="A374" s="2" t="s">
        <v>302</v>
      </c>
      <c r="B374" s="2">
        <v>6.0</v>
      </c>
      <c r="C374" s="2"/>
      <c r="D374" s="2" t="s">
        <v>509</v>
      </c>
      <c r="E374" s="2">
        <v>6.7</v>
      </c>
      <c r="F374" s="2"/>
      <c r="H374" s="6"/>
    </row>
    <row r="375" ht="15.75" customHeight="1">
      <c r="A375" s="2" t="s">
        <v>303</v>
      </c>
      <c r="B375" s="2">
        <v>6.0</v>
      </c>
      <c r="C375" s="2"/>
      <c r="D375" s="2" t="s">
        <v>508</v>
      </c>
      <c r="E375" s="2">
        <v>6.7</v>
      </c>
      <c r="F375" s="2"/>
      <c r="H375" s="6"/>
    </row>
    <row r="376" ht="15.75" customHeight="1">
      <c r="A376" s="2" t="s">
        <v>301</v>
      </c>
      <c r="B376" s="2">
        <v>6.0</v>
      </c>
      <c r="C376" s="2"/>
      <c r="D376" s="2" t="s">
        <v>507</v>
      </c>
      <c r="E376" s="2">
        <v>6.7</v>
      </c>
      <c r="F376" s="2"/>
      <c r="H376" s="6"/>
    </row>
    <row r="377" ht="15.75" customHeight="1">
      <c r="A377" s="2" t="s">
        <v>300</v>
      </c>
      <c r="B377" s="2">
        <v>6.0</v>
      </c>
      <c r="C377" s="2"/>
      <c r="D377" s="2" t="s">
        <v>506</v>
      </c>
      <c r="E377" s="2">
        <v>6.7</v>
      </c>
      <c r="F377" s="2"/>
      <c r="H377" s="6"/>
    </row>
    <row r="378" ht="15.75" customHeight="1">
      <c r="A378" s="2" t="s">
        <v>299</v>
      </c>
      <c r="B378" s="2">
        <v>6.0</v>
      </c>
      <c r="C378" s="2"/>
      <c r="D378" s="2" t="s">
        <v>505</v>
      </c>
      <c r="E378" s="2">
        <v>6.7</v>
      </c>
      <c r="F378" s="2"/>
      <c r="H378" s="6"/>
    </row>
    <row r="379" ht="15.75" customHeight="1">
      <c r="A379" s="2" t="s">
        <v>297</v>
      </c>
      <c r="B379" s="2">
        <v>5.9</v>
      </c>
      <c r="C379" s="2"/>
      <c r="D379" s="2" t="s">
        <v>503</v>
      </c>
      <c r="E379" s="2">
        <v>6.7</v>
      </c>
      <c r="F379" s="2"/>
      <c r="H379" s="6"/>
    </row>
    <row r="380" ht="15.75" customHeight="1">
      <c r="A380" s="2" t="s">
        <v>296</v>
      </c>
      <c r="B380" s="2">
        <v>5.9</v>
      </c>
      <c r="C380" s="2"/>
      <c r="D380" s="2" t="s">
        <v>502</v>
      </c>
      <c r="E380" s="2">
        <v>6.7</v>
      </c>
      <c r="F380" s="2"/>
      <c r="H380" s="6"/>
    </row>
    <row r="381" ht="15.75" customHeight="1">
      <c r="A381" s="2" t="s">
        <v>295</v>
      </c>
      <c r="B381" s="2">
        <v>5.9</v>
      </c>
      <c r="C381" s="2"/>
      <c r="D381" s="2" t="s">
        <v>501</v>
      </c>
      <c r="E381" s="2">
        <v>6.7</v>
      </c>
      <c r="F381" s="2"/>
      <c r="H381" s="6"/>
    </row>
    <row r="382" ht="15.75" customHeight="1">
      <c r="A382" s="2" t="s">
        <v>294</v>
      </c>
      <c r="B382" s="2">
        <v>5.9</v>
      </c>
      <c r="C382" s="2"/>
      <c r="D382" s="2" t="s">
        <v>500</v>
      </c>
      <c r="E382" s="2">
        <v>6.7</v>
      </c>
      <c r="F382" s="2"/>
      <c r="H382" s="6"/>
    </row>
    <row r="383" ht="15.75" customHeight="1">
      <c r="A383" s="2" t="s">
        <v>293</v>
      </c>
      <c r="B383" s="2">
        <v>5.9</v>
      </c>
      <c r="C383" s="2"/>
      <c r="D383" s="2" t="s">
        <v>499</v>
      </c>
      <c r="E383" s="2">
        <v>6.7</v>
      </c>
      <c r="F383" s="2"/>
      <c r="H383" s="6"/>
    </row>
    <row r="384" ht="15.75" customHeight="1">
      <c r="A384" s="2" t="s">
        <v>292</v>
      </c>
      <c r="B384" s="2">
        <v>5.9</v>
      </c>
      <c r="C384" s="2"/>
      <c r="D384" s="2" t="s">
        <v>498</v>
      </c>
      <c r="E384" s="2">
        <v>6.7</v>
      </c>
      <c r="F384" s="2"/>
      <c r="H384" s="6"/>
    </row>
    <row r="385" ht="15.75" customHeight="1">
      <c r="A385" s="2" t="s">
        <v>290</v>
      </c>
      <c r="B385" s="2">
        <v>5.9</v>
      </c>
      <c r="C385" s="2"/>
      <c r="D385" s="2" t="s">
        <v>497</v>
      </c>
      <c r="E385" s="2">
        <v>6.7</v>
      </c>
      <c r="F385" s="2"/>
      <c r="H385" s="6"/>
    </row>
    <row r="386" ht="15.75" customHeight="1">
      <c r="A386" s="2" t="s">
        <v>291</v>
      </c>
      <c r="B386" s="2">
        <v>5.9</v>
      </c>
      <c r="C386" s="2"/>
      <c r="D386" s="2" t="s">
        <v>496</v>
      </c>
      <c r="E386" s="2">
        <v>6.7</v>
      </c>
      <c r="F386" s="2"/>
      <c r="H386" s="6"/>
    </row>
    <row r="387" ht="15.75" customHeight="1">
      <c r="A387" s="2" t="s">
        <v>289</v>
      </c>
      <c r="B387" s="2">
        <v>5.9</v>
      </c>
      <c r="C387" s="2"/>
      <c r="D387" s="2" t="s">
        <v>495</v>
      </c>
      <c r="E387" s="2">
        <v>6.7</v>
      </c>
      <c r="F387" s="2"/>
      <c r="H387" s="6"/>
    </row>
    <row r="388" ht="15.75" customHeight="1">
      <c r="A388" s="2" t="s">
        <v>288</v>
      </c>
      <c r="B388" s="2">
        <v>5.9</v>
      </c>
      <c r="C388" s="2"/>
      <c r="D388" s="2" t="s">
        <v>493</v>
      </c>
      <c r="E388" s="2">
        <v>6.7</v>
      </c>
      <c r="F388" s="2"/>
      <c r="H388" s="6"/>
    </row>
    <row r="389" ht="15.75" customHeight="1">
      <c r="A389" s="2" t="s">
        <v>287</v>
      </c>
      <c r="B389" s="2">
        <v>5.9</v>
      </c>
      <c r="C389" s="2"/>
      <c r="D389" s="2" t="s">
        <v>492</v>
      </c>
      <c r="E389" s="2">
        <v>6.7</v>
      </c>
      <c r="F389" s="2"/>
      <c r="H389" s="6"/>
    </row>
    <row r="390" ht="15.75" customHeight="1">
      <c r="A390" s="2" t="s">
        <v>285</v>
      </c>
      <c r="B390" s="2">
        <v>5.9</v>
      </c>
      <c r="C390" s="2"/>
      <c r="D390" s="2" t="s">
        <v>490</v>
      </c>
      <c r="E390" s="2">
        <v>6.7</v>
      </c>
      <c r="F390" s="2"/>
      <c r="H390" s="6"/>
    </row>
    <row r="391" ht="15.75" customHeight="1">
      <c r="A391" s="2" t="s">
        <v>283</v>
      </c>
      <c r="B391" s="2">
        <v>5.9</v>
      </c>
      <c r="C391" s="2"/>
      <c r="D391" s="2" t="s">
        <v>545</v>
      </c>
      <c r="E391" s="2">
        <v>6.8</v>
      </c>
      <c r="F391" s="2"/>
      <c r="H391" s="6"/>
    </row>
    <row r="392" ht="15.75" customHeight="1">
      <c r="A392" s="2" t="s">
        <v>281</v>
      </c>
      <c r="B392" s="2">
        <v>5.9</v>
      </c>
      <c r="C392" s="2"/>
      <c r="D392" s="2" t="s">
        <v>544</v>
      </c>
      <c r="E392" s="2">
        <v>6.8</v>
      </c>
      <c r="F392" s="2"/>
      <c r="H392" s="6"/>
    </row>
    <row r="393" ht="15.75" customHeight="1">
      <c r="A393" s="2" t="s">
        <v>280</v>
      </c>
      <c r="B393" s="2">
        <v>5.9</v>
      </c>
      <c r="C393" s="2"/>
      <c r="D393" s="2" t="s">
        <v>542</v>
      </c>
      <c r="E393" s="2">
        <v>6.8</v>
      </c>
      <c r="F393" s="2"/>
      <c r="H393" s="6"/>
    </row>
    <row r="394" ht="15.75" customHeight="1">
      <c r="A394" s="2" t="s">
        <v>279</v>
      </c>
      <c r="B394" s="2">
        <v>5.9</v>
      </c>
      <c r="C394" s="2"/>
      <c r="D394" s="2" t="s">
        <v>541</v>
      </c>
      <c r="E394" s="2">
        <v>6.8</v>
      </c>
      <c r="F394" s="2"/>
      <c r="H394" s="6"/>
    </row>
    <row r="395" ht="15.75" customHeight="1">
      <c r="A395" s="2" t="s">
        <v>278</v>
      </c>
      <c r="B395" s="2">
        <v>5.8</v>
      </c>
      <c r="C395" s="2"/>
      <c r="D395" s="2" t="s">
        <v>540</v>
      </c>
      <c r="E395" s="2">
        <v>6.8</v>
      </c>
      <c r="F395" s="2"/>
      <c r="H395" s="6"/>
    </row>
    <row r="396" ht="15.75" customHeight="1">
      <c r="A396" s="2" t="s">
        <v>277</v>
      </c>
      <c r="B396" s="2">
        <v>5.8</v>
      </c>
      <c r="C396" s="2"/>
      <c r="D396" s="2" t="s">
        <v>539</v>
      </c>
      <c r="E396" s="2">
        <v>6.8</v>
      </c>
      <c r="F396" s="2"/>
      <c r="H396" s="6"/>
    </row>
    <row r="397" ht="15.75" customHeight="1">
      <c r="A397" s="2" t="s">
        <v>276</v>
      </c>
      <c r="B397" s="2">
        <v>5.8</v>
      </c>
      <c r="C397" s="2"/>
      <c r="D397" s="2" t="s">
        <v>538</v>
      </c>
      <c r="E397" s="2">
        <v>6.8</v>
      </c>
      <c r="F397" s="2"/>
      <c r="H397" s="6"/>
    </row>
    <row r="398" ht="15.75" customHeight="1">
      <c r="A398" s="2" t="s">
        <v>275</v>
      </c>
      <c r="B398" s="2">
        <v>5.8</v>
      </c>
      <c r="C398" s="2"/>
      <c r="D398" s="2" t="s">
        <v>537</v>
      </c>
      <c r="E398" s="2">
        <v>6.8</v>
      </c>
      <c r="F398" s="2"/>
      <c r="H398" s="6"/>
    </row>
    <row r="399" ht="15.75" customHeight="1">
      <c r="A399" s="2" t="s">
        <v>273</v>
      </c>
      <c r="B399" s="2">
        <v>5.8</v>
      </c>
      <c r="C399" s="2"/>
      <c r="D399" s="2" t="s">
        <v>536</v>
      </c>
      <c r="E399" s="2">
        <v>6.8</v>
      </c>
      <c r="F399" s="2"/>
      <c r="H399" s="6"/>
    </row>
    <row r="400" ht="15.75" customHeight="1">
      <c r="A400" s="2" t="s">
        <v>271</v>
      </c>
      <c r="B400" s="2">
        <v>5.8</v>
      </c>
      <c r="C400" s="2"/>
      <c r="D400" s="2" t="s">
        <v>535</v>
      </c>
      <c r="E400" s="2">
        <v>6.8</v>
      </c>
      <c r="F400" s="2"/>
      <c r="H400" s="6"/>
    </row>
    <row r="401" ht="15.75" customHeight="1">
      <c r="A401" s="2" t="s">
        <v>270</v>
      </c>
      <c r="B401" s="2">
        <v>5.8</v>
      </c>
      <c r="C401" s="2"/>
      <c r="D401" s="2" t="s">
        <v>529</v>
      </c>
      <c r="E401" s="2">
        <v>6.8</v>
      </c>
      <c r="F401" s="2"/>
      <c r="H401" s="6"/>
    </row>
    <row r="402" ht="15.75" customHeight="1">
      <c r="A402" s="2" t="s">
        <v>269</v>
      </c>
      <c r="B402" s="2">
        <v>5.8</v>
      </c>
      <c r="C402" s="2"/>
      <c r="D402" s="2" t="s">
        <v>534</v>
      </c>
      <c r="E402" s="2">
        <v>6.8</v>
      </c>
      <c r="F402" s="2"/>
      <c r="H402" s="6"/>
    </row>
    <row r="403" ht="15.75" customHeight="1">
      <c r="A403" s="2" t="s">
        <v>268</v>
      </c>
      <c r="B403" s="2">
        <v>5.8</v>
      </c>
      <c r="C403" s="2"/>
      <c r="D403" s="2" t="s">
        <v>533</v>
      </c>
      <c r="E403" s="2">
        <v>6.8</v>
      </c>
      <c r="F403" s="2"/>
      <c r="H403" s="6"/>
    </row>
    <row r="404" ht="15.75" customHeight="1">
      <c r="A404" s="2" t="s">
        <v>267</v>
      </c>
      <c r="B404" s="2">
        <v>5.8</v>
      </c>
      <c r="C404" s="2"/>
      <c r="D404" s="2" t="s">
        <v>532</v>
      </c>
      <c r="E404" s="2">
        <v>6.8</v>
      </c>
      <c r="F404" s="2"/>
      <c r="H404" s="6"/>
    </row>
    <row r="405" ht="15.75" customHeight="1">
      <c r="A405" s="2" t="s">
        <v>265</v>
      </c>
      <c r="B405" s="2">
        <v>5.8</v>
      </c>
      <c r="C405" s="2"/>
      <c r="D405" s="2" t="s">
        <v>531</v>
      </c>
      <c r="E405" s="2">
        <v>6.8</v>
      </c>
      <c r="F405" s="2"/>
      <c r="H405" s="6"/>
    </row>
    <row r="406" ht="15.75" customHeight="1">
      <c r="A406" s="2" t="s">
        <v>263</v>
      </c>
      <c r="B406" s="2">
        <v>5.8</v>
      </c>
      <c r="C406" s="2"/>
      <c r="D406" s="2" t="s">
        <v>530</v>
      </c>
      <c r="E406" s="2">
        <v>6.8</v>
      </c>
      <c r="F406" s="2"/>
      <c r="H406" s="6"/>
    </row>
    <row r="407" ht="15.75" customHeight="1">
      <c r="A407" s="2" t="s">
        <v>261</v>
      </c>
      <c r="B407" s="2">
        <v>5.8</v>
      </c>
      <c r="C407" s="2"/>
      <c r="D407" s="2" t="s">
        <v>528</v>
      </c>
      <c r="E407" s="2">
        <v>6.8</v>
      </c>
      <c r="F407" s="2"/>
      <c r="H407" s="6"/>
    </row>
    <row r="408" ht="15.75" customHeight="1">
      <c r="A408" s="2" t="s">
        <v>260</v>
      </c>
      <c r="B408" s="2">
        <v>5.8</v>
      </c>
      <c r="C408" s="2"/>
      <c r="D408" s="2" t="s">
        <v>527</v>
      </c>
      <c r="E408" s="2">
        <v>6.8</v>
      </c>
      <c r="F408" s="2"/>
      <c r="H408" s="6"/>
    </row>
    <row r="409" ht="15.75" customHeight="1">
      <c r="A409" s="2" t="s">
        <v>259</v>
      </c>
      <c r="B409" s="2">
        <v>5.8</v>
      </c>
      <c r="C409" s="2"/>
      <c r="D409" s="2" t="s">
        <v>525</v>
      </c>
      <c r="E409" s="2">
        <v>6.8</v>
      </c>
      <c r="F409" s="2"/>
      <c r="H409" s="6"/>
    </row>
    <row r="410" ht="15.75" customHeight="1">
      <c r="A410" s="2" t="s">
        <v>258</v>
      </c>
      <c r="B410" s="2">
        <v>5.8</v>
      </c>
      <c r="C410" s="2"/>
      <c r="D410" s="2" t="s">
        <v>524</v>
      </c>
      <c r="E410" s="2">
        <v>6.8</v>
      </c>
      <c r="F410" s="2"/>
      <c r="H410" s="6"/>
    </row>
    <row r="411" ht="15.75" customHeight="1">
      <c r="A411" s="2" t="s">
        <v>256</v>
      </c>
      <c r="B411" s="2">
        <v>5.8</v>
      </c>
      <c r="C411" s="2"/>
      <c r="D411" s="2" t="s">
        <v>523</v>
      </c>
      <c r="E411" s="2">
        <v>6.8</v>
      </c>
      <c r="F411" s="2"/>
      <c r="H411" s="6"/>
    </row>
    <row r="412" ht="15.75" customHeight="1">
      <c r="A412" s="2" t="s">
        <v>255</v>
      </c>
      <c r="B412" s="2">
        <v>5.8</v>
      </c>
      <c r="C412" s="2"/>
      <c r="D412" s="2" t="s">
        <v>521</v>
      </c>
      <c r="E412" s="2">
        <v>6.8</v>
      </c>
      <c r="F412" s="2"/>
      <c r="H412" s="6"/>
    </row>
    <row r="413" ht="15.75" customHeight="1">
      <c r="A413" s="2" t="s">
        <v>254</v>
      </c>
      <c r="B413" s="2">
        <v>5.8</v>
      </c>
      <c r="C413" s="2"/>
      <c r="D413" s="2" t="s">
        <v>520</v>
      </c>
      <c r="E413" s="2">
        <v>6.8</v>
      </c>
      <c r="F413" s="2"/>
      <c r="H413" s="6"/>
    </row>
    <row r="414" ht="15.75" customHeight="1">
      <c r="A414" s="2" t="s">
        <v>253</v>
      </c>
      <c r="B414" s="2">
        <v>5.8</v>
      </c>
      <c r="C414" s="2"/>
      <c r="D414" s="8">
        <v>44764.0</v>
      </c>
      <c r="E414" s="2">
        <v>6.8</v>
      </c>
      <c r="F414" s="2"/>
      <c r="H414" s="6"/>
    </row>
    <row r="415" ht="15.75" customHeight="1">
      <c r="A415" s="2" t="s">
        <v>251</v>
      </c>
      <c r="B415" s="2">
        <v>5.8</v>
      </c>
      <c r="C415" s="2"/>
      <c r="D415" s="2" t="s">
        <v>565</v>
      </c>
      <c r="E415" s="2">
        <v>6.9</v>
      </c>
      <c r="F415" s="2"/>
      <c r="H415" s="6"/>
    </row>
    <row r="416" ht="15.75" customHeight="1">
      <c r="A416" s="2" t="s">
        <v>250</v>
      </c>
      <c r="B416" s="2">
        <v>5.8</v>
      </c>
      <c r="C416" s="2"/>
      <c r="D416" s="2" t="s">
        <v>564</v>
      </c>
      <c r="E416" s="2">
        <v>6.9</v>
      </c>
      <c r="F416" s="2"/>
      <c r="H416" s="6"/>
    </row>
    <row r="417" ht="15.75" customHeight="1">
      <c r="A417" s="2" t="s">
        <v>249</v>
      </c>
      <c r="B417" s="2">
        <v>5.8</v>
      </c>
      <c r="C417" s="2"/>
      <c r="D417" s="2" t="s">
        <v>563</v>
      </c>
      <c r="E417" s="2">
        <v>6.9</v>
      </c>
      <c r="F417" s="2"/>
      <c r="H417" s="6"/>
    </row>
    <row r="418" ht="15.75" customHeight="1">
      <c r="A418" s="2" t="s">
        <v>248</v>
      </c>
      <c r="B418" s="2">
        <v>5.8</v>
      </c>
      <c r="C418" s="2"/>
      <c r="D418" s="2" t="s">
        <v>562</v>
      </c>
      <c r="E418" s="2">
        <v>6.9</v>
      </c>
      <c r="F418" s="2"/>
      <c r="H418" s="6"/>
    </row>
    <row r="419" ht="15.75" customHeight="1">
      <c r="A419" s="2" t="s">
        <v>246</v>
      </c>
      <c r="B419" s="2">
        <v>5.8</v>
      </c>
      <c r="C419" s="2"/>
      <c r="D419" s="2" t="s">
        <v>561</v>
      </c>
      <c r="E419" s="2">
        <v>6.9</v>
      </c>
      <c r="F419" s="2"/>
      <c r="H419" s="6"/>
    </row>
    <row r="420" ht="15.75" customHeight="1">
      <c r="A420" s="2" t="s">
        <v>245</v>
      </c>
      <c r="B420" s="2">
        <v>5.8</v>
      </c>
      <c r="C420" s="2"/>
      <c r="D420" s="2" t="s">
        <v>560</v>
      </c>
      <c r="E420" s="2">
        <v>6.9</v>
      </c>
      <c r="F420" s="2"/>
      <c r="H420" s="6"/>
    </row>
    <row r="421" ht="15.75" customHeight="1">
      <c r="A421" s="2" t="s">
        <v>244</v>
      </c>
      <c r="B421" s="2">
        <v>5.8</v>
      </c>
      <c r="C421" s="2"/>
      <c r="D421" s="2" t="s">
        <v>559</v>
      </c>
      <c r="E421" s="2">
        <v>6.9</v>
      </c>
      <c r="F421" s="2"/>
      <c r="H421" s="6"/>
    </row>
    <row r="422" ht="15.75" customHeight="1">
      <c r="A422" s="2" t="s">
        <v>243</v>
      </c>
      <c r="B422" s="2">
        <v>5.8</v>
      </c>
      <c r="C422" s="2"/>
      <c r="D422" s="2" t="s">
        <v>558</v>
      </c>
      <c r="E422" s="2">
        <v>6.9</v>
      </c>
      <c r="F422" s="2"/>
      <c r="H422" s="6"/>
    </row>
    <row r="423" ht="15.75" customHeight="1">
      <c r="A423" s="2" t="s">
        <v>242</v>
      </c>
      <c r="B423" s="2">
        <v>5.8</v>
      </c>
      <c r="C423" s="2"/>
      <c r="D423" s="2" t="s">
        <v>557</v>
      </c>
      <c r="E423" s="2">
        <v>6.9</v>
      </c>
      <c r="F423" s="2"/>
      <c r="H423" s="6"/>
    </row>
    <row r="424" ht="15.75" customHeight="1">
      <c r="A424" s="8">
        <v>44788.0</v>
      </c>
      <c r="B424" s="2">
        <v>5.8</v>
      </c>
      <c r="C424" s="2"/>
      <c r="D424" s="2" t="s">
        <v>555</v>
      </c>
      <c r="E424" s="2">
        <v>6.9</v>
      </c>
      <c r="F424" s="2"/>
      <c r="H424" s="6"/>
    </row>
    <row r="425" ht="15.75" customHeight="1">
      <c r="A425" s="2" t="s">
        <v>241</v>
      </c>
      <c r="B425" s="2">
        <v>5.7</v>
      </c>
      <c r="C425" s="2"/>
      <c r="D425" s="2" t="s">
        <v>554</v>
      </c>
      <c r="E425" s="2">
        <v>6.9</v>
      </c>
      <c r="F425" s="2"/>
      <c r="H425" s="6"/>
    </row>
    <row r="426" ht="15.75" customHeight="1">
      <c r="A426" s="2" t="s">
        <v>240</v>
      </c>
      <c r="B426" s="2">
        <v>5.7</v>
      </c>
      <c r="C426" s="2"/>
      <c r="D426" s="2" t="s">
        <v>553</v>
      </c>
      <c r="E426" s="2">
        <v>6.9</v>
      </c>
      <c r="F426" s="2"/>
      <c r="H426" s="6"/>
    </row>
    <row r="427" ht="15.75" customHeight="1">
      <c r="A427" s="2" t="s">
        <v>239</v>
      </c>
      <c r="B427" s="2">
        <v>5.7</v>
      </c>
      <c r="C427" s="2"/>
      <c r="D427" s="2" t="s">
        <v>552</v>
      </c>
      <c r="E427" s="2">
        <v>6.9</v>
      </c>
      <c r="F427" s="2"/>
      <c r="H427" s="6"/>
    </row>
    <row r="428" ht="15.75" customHeight="1">
      <c r="A428" s="2" t="s">
        <v>237</v>
      </c>
      <c r="B428" s="2">
        <v>5.7</v>
      </c>
      <c r="C428" s="2"/>
      <c r="D428" s="2" t="s">
        <v>551</v>
      </c>
      <c r="E428" s="2">
        <v>6.9</v>
      </c>
      <c r="F428" s="2"/>
      <c r="H428" s="6"/>
    </row>
    <row r="429" ht="15.75" customHeight="1">
      <c r="A429" s="2" t="s">
        <v>236</v>
      </c>
      <c r="B429" s="2">
        <v>5.7</v>
      </c>
      <c r="C429" s="2"/>
      <c r="D429" s="2" t="s">
        <v>550</v>
      </c>
      <c r="E429" s="2">
        <v>6.9</v>
      </c>
      <c r="F429" s="2"/>
      <c r="H429" s="6"/>
    </row>
    <row r="430" ht="15.75" customHeight="1">
      <c r="A430" s="2" t="s">
        <v>235</v>
      </c>
      <c r="B430" s="2">
        <v>5.7</v>
      </c>
      <c r="C430" s="2"/>
      <c r="D430" s="2" t="s">
        <v>549</v>
      </c>
      <c r="E430" s="2">
        <v>6.9</v>
      </c>
      <c r="F430" s="2"/>
      <c r="H430" s="6"/>
    </row>
    <row r="431" ht="15.75" customHeight="1">
      <c r="A431" s="2" t="s">
        <v>234</v>
      </c>
      <c r="B431" s="2">
        <v>5.7</v>
      </c>
      <c r="C431" s="2"/>
      <c r="D431" s="2" t="s">
        <v>548</v>
      </c>
      <c r="E431" s="2">
        <v>6.9</v>
      </c>
      <c r="F431" s="2"/>
      <c r="H431" s="6"/>
    </row>
    <row r="432" ht="15.75" customHeight="1">
      <c r="A432" s="2" t="s">
        <v>233</v>
      </c>
      <c r="B432" s="2">
        <v>5.7</v>
      </c>
      <c r="C432" s="2"/>
      <c r="D432" s="2" t="s">
        <v>547</v>
      </c>
      <c r="E432" s="2">
        <v>6.9</v>
      </c>
      <c r="F432" s="2"/>
      <c r="H432" s="6"/>
    </row>
    <row r="433" ht="15.75" customHeight="1">
      <c r="A433" s="2" t="s">
        <v>232</v>
      </c>
      <c r="B433" s="2">
        <v>5.7</v>
      </c>
      <c r="C433" s="2"/>
      <c r="D433" s="2" t="s">
        <v>546</v>
      </c>
      <c r="E433" s="2">
        <v>6.9</v>
      </c>
      <c r="F433" s="2"/>
      <c r="H433" s="6"/>
    </row>
    <row r="434" ht="15.75" customHeight="1">
      <c r="A434" s="2" t="s">
        <v>231</v>
      </c>
      <c r="B434" s="2">
        <v>5.7</v>
      </c>
      <c r="C434" s="2"/>
      <c r="D434" s="2" t="s">
        <v>586</v>
      </c>
      <c r="E434" s="2">
        <v>7.0</v>
      </c>
      <c r="F434" s="2"/>
      <c r="H434" s="6"/>
    </row>
    <row r="435" ht="15.75" customHeight="1">
      <c r="A435" s="2" t="s">
        <v>229</v>
      </c>
      <c r="B435" s="2">
        <v>5.7</v>
      </c>
      <c r="C435" s="2"/>
      <c r="D435" s="2" t="s">
        <v>585</v>
      </c>
      <c r="E435" s="2">
        <v>7.0</v>
      </c>
      <c r="F435" s="2"/>
      <c r="H435" s="6"/>
    </row>
    <row r="436" ht="15.75" customHeight="1">
      <c r="A436" s="2" t="s">
        <v>228</v>
      </c>
      <c r="B436" s="2">
        <v>5.7</v>
      </c>
      <c r="C436" s="2"/>
      <c r="D436" s="2" t="s">
        <v>583</v>
      </c>
      <c r="E436" s="2">
        <v>7.0</v>
      </c>
      <c r="F436" s="2"/>
      <c r="H436" s="6"/>
    </row>
    <row r="437" ht="15.75" customHeight="1">
      <c r="A437" s="2" t="s">
        <v>227</v>
      </c>
      <c r="B437" s="2">
        <v>5.7</v>
      </c>
      <c r="C437" s="2"/>
      <c r="D437" s="2" t="s">
        <v>582</v>
      </c>
      <c r="E437" s="2">
        <v>7.0</v>
      </c>
      <c r="F437" s="2"/>
      <c r="H437" s="6"/>
    </row>
    <row r="438" ht="15.75" customHeight="1">
      <c r="A438" s="2" t="s">
        <v>226</v>
      </c>
      <c r="B438" s="2">
        <v>5.7</v>
      </c>
      <c r="C438" s="2"/>
      <c r="D438" s="2" t="s">
        <v>580</v>
      </c>
      <c r="E438" s="2">
        <v>7.0</v>
      </c>
      <c r="F438" s="2"/>
      <c r="H438" s="6"/>
    </row>
    <row r="439" ht="15.75" customHeight="1">
      <c r="A439" s="2" t="s">
        <v>225</v>
      </c>
      <c r="B439" s="2">
        <v>5.7</v>
      </c>
      <c r="C439" s="2"/>
      <c r="D439" s="2" t="s">
        <v>579</v>
      </c>
      <c r="E439" s="2">
        <v>7.0</v>
      </c>
      <c r="F439" s="2"/>
      <c r="H439" s="6"/>
    </row>
    <row r="440" ht="15.75" customHeight="1">
      <c r="A440" s="2" t="s">
        <v>223</v>
      </c>
      <c r="B440" s="2">
        <v>5.7</v>
      </c>
      <c r="C440" s="2"/>
      <c r="D440" s="2" t="s">
        <v>578</v>
      </c>
      <c r="E440" s="2">
        <v>7.0</v>
      </c>
      <c r="F440" s="2"/>
      <c r="H440" s="6"/>
    </row>
    <row r="441" ht="15.75" customHeight="1">
      <c r="A441" s="2" t="s">
        <v>221</v>
      </c>
      <c r="B441" s="2">
        <v>5.7</v>
      </c>
      <c r="C441" s="2"/>
      <c r="D441" s="2" t="s">
        <v>577</v>
      </c>
      <c r="E441" s="2">
        <v>7.0</v>
      </c>
      <c r="F441" s="2"/>
      <c r="H441" s="6"/>
    </row>
    <row r="442" ht="15.75" customHeight="1">
      <c r="A442" s="2" t="s">
        <v>220</v>
      </c>
      <c r="B442" s="2">
        <v>5.7</v>
      </c>
      <c r="C442" s="2"/>
      <c r="D442" s="2" t="s">
        <v>576</v>
      </c>
      <c r="E442" s="2">
        <v>7.0</v>
      </c>
      <c r="F442" s="2"/>
      <c r="H442" s="6"/>
    </row>
    <row r="443" ht="15.75" customHeight="1">
      <c r="A443" s="2" t="s">
        <v>218</v>
      </c>
      <c r="B443" s="2">
        <v>5.7</v>
      </c>
      <c r="C443" s="2"/>
      <c r="D443" s="2" t="s">
        <v>575</v>
      </c>
      <c r="E443" s="2">
        <v>7.0</v>
      </c>
      <c r="F443" s="2"/>
      <c r="H443" s="6"/>
    </row>
    <row r="444" ht="15.75" customHeight="1">
      <c r="A444" s="2" t="s">
        <v>216</v>
      </c>
      <c r="B444" s="2">
        <v>5.7</v>
      </c>
      <c r="C444" s="2"/>
      <c r="D444" s="2" t="s">
        <v>574</v>
      </c>
      <c r="E444" s="2">
        <v>7.0</v>
      </c>
      <c r="F444" s="2"/>
      <c r="H444" s="6"/>
    </row>
    <row r="445" ht="15.75" customHeight="1">
      <c r="A445" s="2" t="s">
        <v>215</v>
      </c>
      <c r="B445" s="2">
        <v>5.6</v>
      </c>
      <c r="C445" s="2"/>
      <c r="D445" s="2" t="s">
        <v>573</v>
      </c>
      <c r="E445" s="2">
        <v>7.0</v>
      </c>
      <c r="F445" s="2"/>
      <c r="H445" s="6"/>
    </row>
    <row r="446" ht="15.75" customHeight="1">
      <c r="A446" s="2" t="s">
        <v>213</v>
      </c>
      <c r="B446" s="2">
        <v>5.6</v>
      </c>
      <c r="C446" s="2"/>
      <c r="D446" s="2" t="s">
        <v>572</v>
      </c>
      <c r="E446" s="2">
        <v>7.0</v>
      </c>
      <c r="F446" s="2"/>
      <c r="H446" s="6"/>
    </row>
    <row r="447" ht="15.75" customHeight="1">
      <c r="A447" s="2" t="s">
        <v>212</v>
      </c>
      <c r="B447" s="2">
        <v>5.6</v>
      </c>
      <c r="C447" s="2"/>
      <c r="D447" s="2" t="s">
        <v>571</v>
      </c>
      <c r="E447" s="2">
        <v>7.0</v>
      </c>
      <c r="F447" s="2"/>
      <c r="H447" s="6"/>
    </row>
    <row r="448" ht="15.75" customHeight="1">
      <c r="A448" s="2" t="s">
        <v>211</v>
      </c>
      <c r="B448" s="2">
        <v>5.6</v>
      </c>
      <c r="C448" s="2"/>
      <c r="D448" s="2" t="s">
        <v>570</v>
      </c>
      <c r="E448" s="2">
        <v>7.0</v>
      </c>
      <c r="F448" s="2"/>
      <c r="H448" s="6"/>
    </row>
    <row r="449" ht="15.75" customHeight="1">
      <c r="A449" s="2" t="s">
        <v>210</v>
      </c>
      <c r="B449" s="2">
        <v>5.6</v>
      </c>
      <c r="C449" s="2"/>
      <c r="D449" s="2" t="s">
        <v>569</v>
      </c>
      <c r="E449" s="2">
        <v>7.0</v>
      </c>
      <c r="F449" s="2"/>
      <c r="H449" s="6"/>
    </row>
    <row r="450" ht="15.75" customHeight="1">
      <c r="A450" s="2" t="s">
        <v>209</v>
      </c>
      <c r="B450" s="2">
        <v>5.6</v>
      </c>
      <c r="C450" s="2"/>
      <c r="D450" s="2" t="s">
        <v>568</v>
      </c>
      <c r="E450" s="2">
        <v>7.0</v>
      </c>
      <c r="F450" s="2"/>
      <c r="H450" s="6"/>
    </row>
    <row r="451" ht="15.75" customHeight="1">
      <c r="A451" s="2" t="s">
        <v>208</v>
      </c>
      <c r="B451" s="2">
        <v>5.6</v>
      </c>
      <c r="C451" s="2"/>
      <c r="D451" s="2" t="s">
        <v>567</v>
      </c>
      <c r="E451" s="2">
        <v>7.0</v>
      </c>
      <c r="F451" s="2"/>
      <c r="H451" s="6"/>
    </row>
    <row r="452" ht="15.75" customHeight="1">
      <c r="A452" s="2" t="s">
        <v>207</v>
      </c>
      <c r="B452" s="2">
        <v>5.6</v>
      </c>
      <c r="C452" s="2"/>
      <c r="D452" s="2" t="s">
        <v>566</v>
      </c>
      <c r="E452" s="2">
        <v>7.0</v>
      </c>
      <c r="F452" s="2"/>
      <c r="H452" s="6"/>
    </row>
    <row r="453" ht="15.75" customHeight="1">
      <c r="A453" s="2" t="s">
        <v>205</v>
      </c>
      <c r="B453" s="2">
        <v>5.6</v>
      </c>
      <c r="C453" s="2"/>
      <c r="D453" s="2" t="s">
        <v>616</v>
      </c>
      <c r="E453" s="2">
        <v>7.1</v>
      </c>
      <c r="F453" s="2"/>
      <c r="H453" s="6"/>
    </row>
    <row r="454" ht="15.75" customHeight="1">
      <c r="A454" s="2" t="s">
        <v>204</v>
      </c>
      <c r="B454" s="2">
        <v>5.6</v>
      </c>
      <c r="C454" s="2"/>
      <c r="D454" s="2" t="s">
        <v>615</v>
      </c>
      <c r="E454" s="2">
        <v>7.1</v>
      </c>
      <c r="F454" s="2"/>
      <c r="H454" s="6"/>
    </row>
    <row r="455" ht="15.75" customHeight="1">
      <c r="A455" s="2" t="s">
        <v>203</v>
      </c>
      <c r="B455" s="2">
        <v>5.6</v>
      </c>
      <c r="C455" s="2"/>
      <c r="D455" s="2" t="s">
        <v>614</v>
      </c>
      <c r="E455" s="2">
        <v>7.1</v>
      </c>
      <c r="F455" s="2"/>
      <c r="H455" s="6"/>
    </row>
    <row r="456" ht="15.75" customHeight="1">
      <c r="A456" s="2" t="s">
        <v>202</v>
      </c>
      <c r="B456" s="2">
        <v>5.6</v>
      </c>
      <c r="C456" s="2"/>
      <c r="D456" s="2" t="s">
        <v>613</v>
      </c>
      <c r="E456" s="2">
        <v>7.1</v>
      </c>
      <c r="F456" s="2"/>
      <c r="H456" s="6"/>
    </row>
    <row r="457" ht="15.75" customHeight="1">
      <c r="A457" s="2" t="s">
        <v>201</v>
      </c>
      <c r="B457" s="2">
        <v>5.6</v>
      </c>
      <c r="C457" s="2"/>
      <c r="D457" s="2" t="s">
        <v>612</v>
      </c>
      <c r="E457" s="2">
        <v>7.1</v>
      </c>
      <c r="F457" s="2"/>
      <c r="H457" s="6"/>
    </row>
    <row r="458" ht="15.75" customHeight="1">
      <c r="A458" s="2" t="s">
        <v>200</v>
      </c>
      <c r="B458" s="2">
        <v>5.6</v>
      </c>
      <c r="C458" s="2"/>
      <c r="D458" s="2" t="s">
        <v>610</v>
      </c>
      <c r="E458" s="2">
        <v>7.1</v>
      </c>
      <c r="F458" s="2"/>
      <c r="H458" s="6"/>
    </row>
    <row r="459" ht="15.75" customHeight="1">
      <c r="A459" s="2" t="s">
        <v>198</v>
      </c>
      <c r="B459" s="2">
        <v>5.6</v>
      </c>
      <c r="C459" s="2"/>
      <c r="D459" s="2" t="s">
        <v>609</v>
      </c>
      <c r="E459" s="2">
        <v>7.1</v>
      </c>
      <c r="F459" s="2"/>
      <c r="H459" s="6"/>
    </row>
    <row r="460" ht="15.75" customHeight="1">
      <c r="A460" s="2" t="s">
        <v>197</v>
      </c>
      <c r="B460" s="2">
        <v>5.5</v>
      </c>
      <c r="C460" s="2"/>
      <c r="D460" s="2" t="s">
        <v>608</v>
      </c>
      <c r="E460" s="2">
        <v>7.1</v>
      </c>
      <c r="F460" s="2"/>
      <c r="H460" s="6"/>
    </row>
    <row r="461" ht="15.75" customHeight="1">
      <c r="A461" s="2" t="s">
        <v>196</v>
      </c>
      <c r="B461" s="2">
        <v>5.5</v>
      </c>
      <c r="C461" s="2"/>
      <c r="D461" s="2" t="s">
        <v>607</v>
      </c>
      <c r="E461" s="2">
        <v>7.1</v>
      </c>
      <c r="F461" s="2"/>
      <c r="H461" s="6"/>
    </row>
    <row r="462" ht="15.75" customHeight="1">
      <c r="A462" s="2" t="s">
        <v>194</v>
      </c>
      <c r="B462" s="2">
        <v>5.5</v>
      </c>
      <c r="C462" s="2"/>
      <c r="D462" s="2" t="s">
        <v>606</v>
      </c>
      <c r="E462" s="2">
        <v>7.1</v>
      </c>
      <c r="F462" s="2"/>
      <c r="H462" s="6"/>
    </row>
    <row r="463" ht="15.75" customHeight="1">
      <c r="A463" s="2" t="s">
        <v>192</v>
      </c>
      <c r="B463" s="2">
        <v>5.5</v>
      </c>
      <c r="C463" s="2"/>
      <c r="D463" s="2" t="s">
        <v>605</v>
      </c>
      <c r="E463" s="2">
        <v>7.1</v>
      </c>
      <c r="F463" s="2"/>
      <c r="H463" s="6"/>
    </row>
    <row r="464" ht="15.75" customHeight="1">
      <c r="A464" s="2" t="s">
        <v>191</v>
      </c>
      <c r="B464" s="2">
        <v>5.5</v>
      </c>
      <c r="C464" s="2"/>
      <c r="D464" s="2" t="s">
        <v>604</v>
      </c>
      <c r="E464" s="2">
        <v>7.1</v>
      </c>
      <c r="F464" s="2"/>
      <c r="H464" s="6"/>
    </row>
    <row r="465" ht="15.75" customHeight="1">
      <c r="A465" s="2" t="s">
        <v>190</v>
      </c>
      <c r="B465" s="2">
        <v>5.5</v>
      </c>
      <c r="C465" s="2"/>
      <c r="D465" s="2" t="s">
        <v>603</v>
      </c>
      <c r="E465" s="2">
        <v>7.1</v>
      </c>
      <c r="F465" s="2"/>
      <c r="H465" s="6"/>
    </row>
    <row r="466" ht="15.75" customHeight="1">
      <c r="A466" s="2" t="s">
        <v>189</v>
      </c>
      <c r="B466" s="2">
        <v>5.5</v>
      </c>
      <c r="C466" s="2"/>
      <c r="D466" s="2" t="s">
        <v>602</v>
      </c>
      <c r="E466" s="2">
        <v>7.1</v>
      </c>
      <c r="F466" s="2"/>
      <c r="H466" s="6"/>
    </row>
    <row r="467" ht="15.75" customHeight="1">
      <c r="A467" s="2" t="s">
        <v>186</v>
      </c>
      <c r="B467" s="2">
        <v>5.5</v>
      </c>
      <c r="C467" s="2"/>
      <c r="D467" s="2" t="s">
        <v>601</v>
      </c>
      <c r="E467" s="2">
        <v>7.1</v>
      </c>
      <c r="F467" s="2"/>
      <c r="H467" s="6"/>
    </row>
    <row r="468" ht="15.75" customHeight="1">
      <c r="A468" s="2" t="s">
        <v>184</v>
      </c>
      <c r="B468" s="2">
        <v>5.5</v>
      </c>
      <c r="C468" s="2"/>
      <c r="D468" s="2" t="s">
        <v>600</v>
      </c>
      <c r="E468" s="2">
        <v>7.1</v>
      </c>
      <c r="F468" s="2"/>
      <c r="H468" s="6"/>
    </row>
    <row r="469" ht="15.75" customHeight="1">
      <c r="A469" s="2" t="s">
        <v>182</v>
      </c>
      <c r="B469" s="2">
        <v>5.5</v>
      </c>
      <c r="C469" s="2"/>
      <c r="D469" s="2" t="s">
        <v>599</v>
      </c>
      <c r="E469" s="2">
        <v>7.1</v>
      </c>
      <c r="F469" s="2"/>
      <c r="H469" s="6"/>
    </row>
    <row r="470" ht="15.75" customHeight="1">
      <c r="A470" s="2" t="s">
        <v>180</v>
      </c>
      <c r="B470" s="2">
        <v>5.5</v>
      </c>
      <c r="C470" s="2"/>
      <c r="D470" s="2" t="s">
        <v>598</v>
      </c>
      <c r="E470" s="2">
        <v>7.1</v>
      </c>
      <c r="F470" s="2"/>
      <c r="H470" s="6"/>
    </row>
    <row r="471" ht="15.75" customHeight="1">
      <c r="A471" s="2" t="s">
        <v>179</v>
      </c>
      <c r="B471" s="2">
        <v>5.5</v>
      </c>
      <c r="C471" s="2"/>
      <c r="D471" s="2" t="s">
        <v>597</v>
      </c>
      <c r="E471" s="2">
        <v>7.1</v>
      </c>
      <c r="F471" s="2"/>
      <c r="H471" s="6"/>
    </row>
    <row r="472" ht="15.75" customHeight="1">
      <c r="A472" s="2" t="s">
        <v>178</v>
      </c>
      <c r="B472" s="2">
        <v>5.5</v>
      </c>
      <c r="C472" s="2"/>
      <c r="D472" s="2" t="s">
        <v>596</v>
      </c>
      <c r="E472" s="2">
        <v>7.1</v>
      </c>
      <c r="F472" s="2"/>
      <c r="H472" s="6"/>
    </row>
    <row r="473" ht="15.75" customHeight="1">
      <c r="A473" s="2" t="s">
        <v>177</v>
      </c>
      <c r="B473" s="2">
        <v>5.5</v>
      </c>
      <c r="C473" s="2"/>
      <c r="D473" s="2" t="s">
        <v>595</v>
      </c>
      <c r="E473" s="2">
        <v>7.1</v>
      </c>
      <c r="F473" s="2"/>
      <c r="H473" s="6"/>
    </row>
    <row r="474" ht="15.75" customHeight="1">
      <c r="A474" s="2" t="s">
        <v>176</v>
      </c>
      <c r="B474" s="2">
        <v>5.5</v>
      </c>
      <c r="C474" s="2"/>
      <c r="D474" s="2" t="s">
        <v>593</v>
      </c>
      <c r="E474" s="2">
        <v>7.1</v>
      </c>
      <c r="F474" s="2"/>
      <c r="H474" s="6"/>
    </row>
    <row r="475" ht="15.75" customHeight="1">
      <c r="A475" s="2" t="s">
        <v>175</v>
      </c>
      <c r="B475" s="2">
        <v>5.5</v>
      </c>
      <c r="C475" s="2"/>
      <c r="D475" s="2" t="s">
        <v>592</v>
      </c>
      <c r="E475" s="2">
        <v>7.1</v>
      </c>
      <c r="F475" s="2"/>
      <c r="H475" s="6"/>
    </row>
    <row r="476" ht="15.75" customHeight="1">
      <c r="A476" s="2" t="s">
        <v>174</v>
      </c>
      <c r="B476" s="2">
        <v>5.5</v>
      </c>
      <c r="C476" s="2"/>
      <c r="D476" s="2" t="s">
        <v>591</v>
      </c>
      <c r="E476" s="2">
        <v>7.1</v>
      </c>
      <c r="F476" s="2"/>
      <c r="H476" s="6"/>
    </row>
    <row r="477" ht="15.75" customHeight="1">
      <c r="A477" s="2" t="s">
        <v>172</v>
      </c>
      <c r="B477" s="2">
        <v>5.5</v>
      </c>
      <c r="C477" s="2"/>
      <c r="D477" s="2" t="s">
        <v>590</v>
      </c>
      <c r="E477" s="2">
        <v>7.1</v>
      </c>
      <c r="F477" s="2"/>
      <c r="H477" s="6"/>
    </row>
    <row r="478" ht="15.75" customHeight="1">
      <c r="A478" s="2" t="s">
        <v>170</v>
      </c>
      <c r="B478" s="2">
        <v>5.5</v>
      </c>
      <c r="C478" s="2"/>
      <c r="D478" s="2" t="s">
        <v>589</v>
      </c>
      <c r="E478" s="2">
        <v>7.1</v>
      </c>
      <c r="F478" s="2"/>
      <c r="H478" s="6"/>
    </row>
    <row r="479" ht="15.75" customHeight="1">
      <c r="A479" s="2" t="s">
        <v>168</v>
      </c>
      <c r="B479" s="2">
        <v>5.4</v>
      </c>
      <c r="C479" s="2"/>
      <c r="D479" s="2" t="s">
        <v>588</v>
      </c>
      <c r="E479" s="2">
        <v>7.1</v>
      </c>
      <c r="F479" s="2"/>
      <c r="H479" s="6"/>
    </row>
    <row r="480" ht="15.75" customHeight="1">
      <c r="A480" s="2" t="s">
        <v>167</v>
      </c>
      <c r="B480" s="2">
        <v>5.4</v>
      </c>
      <c r="C480" s="2"/>
      <c r="D480" s="2" t="s">
        <v>587</v>
      </c>
      <c r="E480" s="2">
        <v>7.1</v>
      </c>
      <c r="F480" s="2"/>
      <c r="H480" s="6"/>
    </row>
    <row r="481" ht="15.75" customHeight="1">
      <c r="A481" s="2" t="s">
        <v>165</v>
      </c>
      <c r="B481" s="2">
        <v>5.4</v>
      </c>
      <c r="C481" s="2"/>
      <c r="D481" s="2" t="s">
        <v>643</v>
      </c>
      <c r="E481" s="2">
        <v>7.2</v>
      </c>
      <c r="F481" s="2"/>
      <c r="H481" s="6"/>
    </row>
    <row r="482" ht="15.75" customHeight="1">
      <c r="A482" s="2" t="s">
        <v>164</v>
      </c>
      <c r="B482" s="2">
        <v>5.4</v>
      </c>
      <c r="C482" s="2"/>
      <c r="D482" s="2" t="s">
        <v>642</v>
      </c>
      <c r="E482" s="2">
        <v>7.2</v>
      </c>
      <c r="F482" s="2"/>
      <c r="H482" s="6"/>
    </row>
    <row r="483" ht="15.75" customHeight="1">
      <c r="A483" s="2" t="s">
        <v>163</v>
      </c>
      <c r="B483" s="2">
        <v>5.4</v>
      </c>
      <c r="C483" s="2"/>
      <c r="D483" s="2" t="s">
        <v>640</v>
      </c>
      <c r="E483" s="2">
        <v>7.2</v>
      </c>
      <c r="F483" s="2"/>
      <c r="H483" s="6"/>
    </row>
    <row r="484" ht="15.75" customHeight="1">
      <c r="A484" s="2" t="s">
        <v>162</v>
      </c>
      <c r="B484" s="2">
        <v>5.4</v>
      </c>
      <c r="C484" s="2"/>
      <c r="D484" s="2" t="s">
        <v>638</v>
      </c>
      <c r="E484" s="2">
        <v>7.2</v>
      </c>
      <c r="F484" s="2"/>
      <c r="H484" s="6"/>
    </row>
    <row r="485" ht="15.75" customHeight="1">
      <c r="A485" s="2" t="s">
        <v>161</v>
      </c>
      <c r="B485" s="2">
        <v>5.4</v>
      </c>
      <c r="C485" s="2"/>
      <c r="D485" s="2" t="s">
        <v>637</v>
      </c>
      <c r="E485" s="2">
        <v>7.2</v>
      </c>
      <c r="F485" s="2"/>
      <c r="H485" s="6"/>
    </row>
    <row r="486" ht="15.75" customHeight="1">
      <c r="A486" s="2" t="s">
        <v>159</v>
      </c>
      <c r="B486" s="2">
        <v>5.4</v>
      </c>
      <c r="C486" s="2"/>
      <c r="D486" s="2" t="s">
        <v>636</v>
      </c>
      <c r="E486" s="2">
        <v>7.2</v>
      </c>
      <c r="F486" s="2"/>
      <c r="H486" s="6"/>
    </row>
    <row r="487" ht="15.75" customHeight="1">
      <c r="A487" s="2" t="s">
        <v>157</v>
      </c>
      <c r="B487" s="2">
        <v>5.4</v>
      </c>
      <c r="C487" s="2"/>
      <c r="D487" s="2" t="s">
        <v>635</v>
      </c>
      <c r="E487" s="2">
        <v>7.2</v>
      </c>
      <c r="F487" s="2"/>
      <c r="H487" s="6"/>
    </row>
    <row r="488" ht="15.75" customHeight="1">
      <c r="A488" s="2" t="s">
        <v>156</v>
      </c>
      <c r="B488" s="2">
        <v>5.4</v>
      </c>
      <c r="C488" s="2"/>
      <c r="D488" s="2" t="s">
        <v>634</v>
      </c>
      <c r="E488" s="2">
        <v>7.2</v>
      </c>
      <c r="F488" s="2"/>
      <c r="H488" s="6"/>
    </row>
    <row r="489" ht="15.75" customHeight="1">
      <c r="A489" s="2" t="s">
        <v>155</v>
      </c>
      <c r="B489" s="2">
        <v>5.4</v>
      </c>
      <c r="C489" s="2"/>
      <c r="D489" s="2" t="s">
        <v>632</v>
      </c>
      <c r="E489" s="2">
        <v>7.2</v>
      </c>
      <c r="F489" s="2"/>
      <c r="H489" s="6"/>
    </row>
    <row r="490" ht="15.75" customHeight="1">
      <c r="A490" s="2" t="s">
        <v>154</v>
      </c>
      <c r="B490" s="2">
        <v>5.4</v>
      </c>
      <c r="C490" s="2"/>
      <c r="D490" s="2" t="s">
        <v>630</v>
      </c>
      <c r="E490" s="2">
        <v>7.2</v>
      </c>
      <c r="F490" s="2"/>
      <c r="H490" s="6"/>
    </row>
    <row r="491" ht="15.75" customHeight="1">
      <c r="A491" s="2" t="s">
        <v>152</v>
      </c>
      <c r="B491" s="2">
        <v>5.4</v>
      </c>
      <c r="C491" s="2"/>
      <c r="D491" s="2" t="s">
        <v>629</v>
      </c>
      <c r="E491" s="2">
        <v>7.2</v>
      </c>
      <c r="F491" s="2"/>
      <c r="H491" s="6"/>
    </row>
    <row r="492" ht="15.75" customHeight="1">
      <c r="A492" s="2" t="s">
        <v>151</v>
      </c>
      <c r="B492" s="2">
        <v>5.3</v>
      </c>
      <c r="C492" s="2"/>
      <c r="D492" s="2" t="s">
        <v>627</v>
      </c>
      <c r="E492" s="2">
        <v>7.2</v>
      </c>
      <c r="F492" s="2"/>
      <c r="H492" s="6"/>
    </row>
    <row r="493" ht="15.75" customHeight="1">
      <c r="A493" s="2" t="s">
        <v>150</v>
      </c>
      <c r="B493" s="2">
        <v>5.3</v>
      </c>
      <c r="C493" s="2"/>
      <c r="D493" s="2" t="s">
        <v>626</v>
      </c>
      <c r="E493" s="2">
        <v>7.2</v>
      </c>
      <c r="F493" s="2"/>
      <c r="H493" s="6"/>
    </row>
    <row r="494" ht="15.75" customHeight="1">
      <c r="A494" s="2" t="s">
        <v>149</v>
      </c>
      <c r="B494" s="2">
        <v>5.3</v>
      </c>
      <c r="C494" s="2"/>
      <c r="D494" s="2" t="s">
        <v>624</v>
      </c>
      <c r="E494" s="2">
        <v>7.2</v>
      </c>
      <c r="F494" s="2"/>
      <c r="H494" s="6"/>
    </row>
    <row r="495" ht="15.75" customHeight="1">
      <c r="A495" s="2" t="s">
        <v>148</v>
      </c>
      <c r="B495" s="2">
        <v>5.3</v>
      </c>
      <c r="C495" s="2"/>
      <c r="D495" s="2" t="s">
        <v>623</v>
      </c>
      <c r="E495" s="2">
        <v>7.2</v>
      </c>
      <c r="F495" s="2"/>
      <c r="H495" s="6"/>
    </row>
    <row r="496" ht="15.75" customHeight="1">
      <c r="A496" s="2" t="s">
        <v>147</v>
      </c>
      <c r="B496" s="2">
        <v>5.3</v>
      </c>
      <c r="C496" s="2"/>
      <c r="D496" s="2" t="s">
        <v>622</v>
      </c>
      <c r="E496" s="2">
        <v>7.2</v>
      </c>
      <c r="F496" s="2"/>
      <c r="H496" s="6"/>
    </row>
    <row r="497" ht="15.75" customHeight="1">
      <c r="A497" s="2" t="s">
        <v>146</v>
      </c>
      <c r="B497" s="2">
        <v>5.3</v>
      </c>
      <c r="C497" s="2"/>
      <c r="D497" s="2" t="s">
        <v>621</v>
      </c>
      <c r="E497" s="2">
        <v>7.2</v>
      </c>
      <c r="F497" s="2"/>
      <c r="H497" s="6"/>
    </row>
    <row r="498" ht="15.75" customHeight="1">
      <c r="A498" s="2" t="s">
        <v>145</v>
      </c>
      <c r="B498" s="2">
        <v>5.3</v>
      </c>
      <c r="C498" s="2"/>
      <c r="D498" s="2" t="s">
        <v>619</v>
      </c>
      <c r="E498" s="2">
        <v>7.2</v>
      </c>
      <c r="F498" s="2"/>
      <c r="H498" s="6"/>
    </row>
    <row r="499" ht="15.75" customHeight="1">
      <c r="A499" s="2" t="s">
        <v>144</v>
      </c>
      <c r="B499" s="2">
        <v>5.3</v>
      </c>
      <c r="C499" s="2"/>
      <c r="D499" s="2" t="s">
        <v>618</v>
      </c>
      <c r="E499" s="2">
        <v>7.2</v>
      </c>
      <c r="F499" s="2"/>
      <c r="H499" s="6"/>
    </row>
    <row r="500" ht="15.75" customHeight="1">
      <c r="A500" s="2" t="s">
        <v>143</v>
      </c>
      <c r="B500" s="2">
        <v>5.3</v>
      </c>
      <c r="C500" s="2"/>
      <c r="D500" s="2" t="s">
        <v>617</v>
      </c>
      <c r="E500" s="2">
        <v>7.2</v>
      </c>
      <c r="F500" s="2"/>
      <c r="H500" s="6"/>
    </row>
    <row r="501" ht="15.75" customHeight="1">
      <c r="A501" s="2" t="s">
        <v>142</v>
      </c>
      <c r="B501" s="2">
        <v>5.3</v>
      </c>
      <c r="C501" s="2"/>
      <c r="D501" s="2" t="s">
        <v>669</v>
      </c>
      <c r="E501" s="2">
        <v>7.3</v>
      </c>
      <c r="F501" s="2"/>
      <c r="H501" s="6"/>
    </row>
    <row r="502" ht="15.75" customHeight="1">
      <c r="A502" s="2" t="s">
        <v>141</v>
      </c>
      <c r="B502" s="2">
        <v>5.2</v>
      </c>
      <c r="C502" s="2"/>
      <c r="D502" s="2" t="s">
        <v>668</v>
      </c>
      <c r="E502" s="2">
        <v>7.3</v>
      </c>
      <c r="F502" s="2"/>
      <c r="H502" s="6"/>
    </row>
    <row r="503" ht="15.75" customHeight="1">
      <c r="A503" s="2" t="s">
        <v>140</v>
      </c>
      <c r="B503" s="2">
        <v>5.2</v>
      </c>
      <c r="C503" s="2"/>
      <c r="D503" s="2" t="s">
        <v>667</v>
      </c>
      <c r="E503" s="2">
        <v>7.3</v>
      </c>
      <c r="F503" s="2"/>
      <c r="H503" s="6"/>
    </row>
    <row r="504" ht="15.75" customHeight="1">
      <c r="A504" s="2" t="s">
        <v>138</v>
      </c>
      <c r="B504" s="2">
        <v>5.2</v>
      </c>
      <c r="C504" s="2"/>
      <c r="D504" s="2" t="s">
        <v>666</v>
      </c>
      <c r="E504" s="2">
        <v>7.3</v>
      </c>
      <c r="F504" s="2"/>
      <c r="H504" s="6"/>
    </row>
    <row r="505" ht="15.75" customHeight="1">
      <c r="A505" s="2" t="s">
        <v>137</v>
      </c>
      <c r="B505" s="2">
        <v>5.2</v>
      </c>
      <c r="C505" s="2"/>
      <c r="D505" s="2" t="s">
        <v>664</v>
      </c>
      <c r="E505" s="2">
        <v>7.3</v>
      </c>
      <c r="F505" s="2"/>
      <c r="H505" s="6"/>
    </row>
    <row r="506" ht="15.75" customHeight="1">
      <c r="A506" s="2" t="s">
        <v>135</v>
      </c>
      <c r="B506" s="2">
        <v>5.2</v>
      </c>
      <c r="C506" s="2"/>
      <c r="D506" s="2" t="s">
        <v>663</v>
      </c>
      <c r="E506" s="2">
        <v>7.3</v>
      </c>
      <c r="F506" s="2"/>
      <c r="H506" s="6"/>
    </row>
    <row r="507" ht="15.75" customHeight="1">
      <c r="A507" s="2" t="s">
        <v>133</v>
      </c>
      <c r="B507" s="2">
        <v>5.2</v>
      </c>
      <c r="C507" s="2"/>
      <c r="D507" s="2" t="s">
        <v>662</v>
      </c>
      <c r="E507" s="2">
        <v>7.3</v>
      </c>
      <c r="F507" s="2"/>
      <c r="H507" s="6"/>
    </row>
    <row r="508" ht="15.75" customHeight="1">
      <c r="A508" s="2" t="s">
        <v>132</v>
      </c>
      <c r="B508" s="2">
        <v>5.2</v>
      </c>
      <c r="C508" s="2"/>
      <c r="D508" s="2" t="s">
        <v>660</v>
      </c>
      <c r="E508" s="2">
        <v>7.3</v>
      </c>
      <c r="F508" s="2"/>
      <c r="H508" s="6"/>
    </row>
    <row r="509" ht="15.75" customHeight="1">
      <c r="A509" s="2" t="s">
        <v>130</v>
      </c>
      <c r="B509" s="2">
        <v>5.2</v>
      </c>
      <c r="C509" s="2"/>
      <c r="D509" s="2" t="s">
        <v>659</v>
      </c>
      <c r="E509" s="2">
        <v>7.3</v>
      </c>
      <c r="F509" s="2"/>
      <c r="H509" s="6"/>
    </row>
    <row r="510" ht="15.75" customHeight="1">
      <c r="A510" s="2" t="s">
        <v>129</v>
      </c>
      <c r="B510" s="2">
        <v>5.2</v>
      </c>
      <c r="C510" s="2"/>
      <c r="D510" s="2" t="s">
        <v>658</v>
      </c>
      <c r="E510" s="2">
        <v>7.3</v>
      </c>
      <c r="F510" s="2"/>
      <c r="H510" s="6"/>
    </row>
    <row r="511" ht="15.75" customHeight="1">
      <c r="A511" s="2" t="s">
        <v>128</v>
      </c>
      <c r="B511" s="2">
        <v>5.2</v>
      </c>
      <c r="C511" s="2"/>
      <c r="D511" s="2" t="s">
        <v>657</v>
      </c>
      <c r="E511" s="2">
        <v>7.3</v>
      </c>
      <c r="F511" s="2"/>
      <c r="H511" s="6"/>
    </row>
    <row r="512" ht="15.75" customHeight="1">
      <c r="A512" s="2" t="s">
        <v>127</v>
      </c>
      <c r="B512" s="2">
        <v>5.2</v>
      </c>
      <c r="C512" s="2"/>
      <c r="D512" s="2" t="s">
        <v>656</v>
      </c>
      <c r="E512" s="2">
        <v>7.3</v>
      </c>
      <c r="F512" s="2"/>
      <c r="H512" s="6"/>
    </row>
    <row r="513" ht="15.75" customHeight="1">
      <c r="A513" s="2" t="s">
        <v>126</v>
      </c>
      <c r="B513" s="2">
        <v>5.2</v>
      </c>
      <c r="C513" s="2"/>
      <c r="D513" s="2" t="s">
        <v>653</v>
      </c>
      <c r="E513" s="2">
        <v>7.3</v>
      </c>
      <c r="F513" s="2"/>
      <c r="H513" s="6"/>
    </row>
    <row r="514" ht="15.75" customHeight="1">
      <c r="A514" s="2" t="s">
        <v>124</v>
      </c>
      <c r="B514" s="2">
        <v>5.2</v>
      </c>
      <c r="C514" s="2"/>
      <c r="D514" s="2" t="s">
        <v>652</v>
      </c>
      <c r="E514" s="2">
        <v>7.3</v>
      </c>
      <c r="F514" s="2"/>
      <c r="H514" s="6"/>
    </row>
    <row r="515" ht="15.75" customHeight="1">
      <c r="A515" s="2" t="s">
        <v>122</v>
      </c>
      <c r="B515" s="2">
        <v>5.2</v>
      </c>
      <c r="C515" s="2"/>
      <c r="D515" s="2" t="s">
        <v>650</v>
      </c>
      <c r="E515" s="2">
        <v>7.3</v>
      </c>
      <c r="F515" s="2"/>
      <c r="H515" s="6"/>
    </row>
    <row r="516" ht="15.75" customHeight="1">
      <c r="A516" s="2" t="s">
        <v>121</v>
      </c>
      <c r="B516" s="2">
        <v>5.2</v>
      </c>
      <c r="C516" s="2"/>
      <c r="D516" s="2" t="s">
        <v>649</v>
      </c>
      <c r="E516" s="2">
        <v>7.3</v>
      </c>
      <c r="F516" s="2"/>
      <c r="H516" s="6"/>
    </row>
    <row r="517" ht="15.75" customHeight="1">
      <c r="A517" s="2" t="s">
        <v>119</v>
      </c>
      <c r="B517" s="2">
        <v>5.2</v>
      </c>
      <c r="C517" s="2"/>
      <c r="D517" s="2" t="s">
        <v>648</v>
      </c>
      <c r="E517" s="2">
        <v>7.3</v>
      </c>
      <c r="F517" s="2"/>
      <c r="H517" s="6"/>
    </row>
    <row r="518" ht="15.75" customHeight="1">
      <c r="A518" s="2" t="s">
        <v>118</v>
      </c>
      <c r="B518" s="2">
        <v>5.2</v>
      </c>
      <c r="C518" s="2"/>
      <c r="D518" s="2" t="s">
        <v>647</v>
      </c>
      <c r="E518" s="2">
        <v>7.3</v>
      </c>
      <c r="F518" s="2"/>
      <c r="H518" s="6"/>
    </row>
    <row r="519" ht="15.75" customHeight="1">
      <c r="A519" s="2" t="s">
        <v>116</v>
      </c>
      <c r="B519" s="2">
        <v>5.2</v>
      </c>
      <c r="C519" s="2"/>
      <c r="D519" s="2" t="s">
        <v>646</v>
      </c>
      <c r="E519" s="2">
        <v>7.3</v>
      </c>
      <c r="F519" s="2"/>
      <c r="H519" s="6"/>
    </row>
    <row r="520" ht="15.75" customHeight="1">
      <c r="A520" s="2" t="s">
        <v>115</v>
      </c>
      <c r="B520" s="2">
        <v>5.2</v>
      </c>
      <c r="C520" s="2"/>
      <c r="D520" s="2" t="s">
        <v>645</v>
      </c>
      <c r="E520" s="2">
        <v>7.3</v>
      </c>
      <c r="F520" s="2"/>
      <c r="H520" s="6"/>
    </row>
    <row r="521" ht="15.75" customHeight="1">
      <c r="A521" s="2" t="s">
        <v>113</v>
      </c>
      <c r="B521" s="2">
        <v>5.1</v>
      </c>
      <c r="C521" s="2"/>
      <c r="D521" s="2" t="s">
        <v>644</v>
      </c>
      <c r="E521" s="2">
        <v>7.3</v>
      </c>
      <c r="F521" s="2"/>
      <c r="H521" s="6"/>
    </row>
    <row r="522" ht="15.75" customHeight="1">
      <c r="A522" s="2" t="s">
        <v>111</v>
      </c>
      <c r="B522" s="2">
        <v>5.1</v>
      </c>
      <c r="C522" s="2"/>
      <c r="D522" s="2" t="s">
        <v>681</v>
      </c>
      <c r="E522" s="2">
        <v>7.4</v>
      </c>
      <c r="F522" s="2"/>
      <c r="H522" s="6"/>
    </row>
    <row r="523" ht="15.75" customHeight="1">
      <c r="A523" s="2" t="s">
        <v>109</v>
      </c>
      <c r="B523" s="2">
        <v>5.1</v>
      </c>
      <c r="C523" s="2"/>
      <c r="D523" s="2" t="s">
        <v>680</v>
      </c>
      <c r="E523" s="2">
        <v>7.4</v>
      </c>
      <c r="F523" s="2"/>
      <c r="H523" s="6"/>
    </row>
    <row r="524" ht="15.75" customHeight="1">
      <c r="A524" s="2" t="s">
        <v>108</v>
      </c>
      <c r="B524" s="2">
        <v>5.1</v>
      </c>
      <c r="C524" s="2"/>
      <c r="D524" s="2" t="s">
        <v>679</v>
      </c>
      <c r="E524" s="2">
        <v>7.4</v>
      </c>
      <c r="F524" s="2"/>
      <c r="H524" s="6"/>
    </row>
    <row r="525" ht="15.75" customHeight="1">
      <c r="A525" s="2" t="s">
        <v>107</v>
      </c>
      <c r="B525" s="2">
        <v>5.1</v>
      </c>
      <c r="C525" s="2"/>
      <c r="D525" s="2" t="s">
        <v>678</v>
      </c>
      <c r="E525" s="2">
        <v>7.4</v>
      </c>
      <c r="F525" s="2"/>
      <c r="H525" s="6"/>
    </row>
    <row r="526" ht="15.75" customHeight="1">
      <c r="A526" s="2" t="s">
        <v>105</v>
      </c>
      <c r="B526" s="2">
        <v>5.1</v>
      </c>
      <c r="C526" s="2"/>
      <c r="D526" s="2" t="s">
        <v>677</v>
      </c>
      <c r="E526" s="2">
        <v>7.4</v>
      </c>
      <c r="F526" s="2"/>
      <c r="H526" s="6"/>
    </row>
    <row r="527" ht="15.75" customHeight="1">
      <c r="A527" s="2" t="s">
        <v>104</v>
      </c>
      <c r="B527" s="2">
        <v>5.0</v>
      </c>
      <c r="C527" s="2"/>
      <c r="D527" s="2" t="s">
        <v>676</v>
      </c>
      <c r="E527" s="2">
        <v>7.4</v>
      </c>
      <c r="F527" s="2"/>
      <c r="H527" s="6"/>
    </row>
    <row r="528" ht="15.75" customHeight="1">
      <c r="A528" s="2" t="s">
        <v>103</v>
      </c>
      <c r="B528" s="2">
        <v>5.0</v>
      </c>
      <c r="C528" s="2"/>
      <c r="D528" s="2" t="s">
        <v>675</v>
      </c>
      <c r="E528" s="2">
        <v>7.4</v>
      </c>
      <c r="F528" s="2"/>
      <c r="H528" s="6"/>
    </row>
    <row r="529" ht="15.75" customHeight="1">
      <c r="A529" s="2" t="s">
        <v>102</v>
      </c>
      <c r="B529" s="2">
        <v>5.0</v>
      </c>
      <c r="C529" s="2"/>
      <c r="D529" s="2" t="s">
        <v>674</v>
      </c>
      <c r="E529" s="2">
        <v>7.4</v>
      </c>
      <c r="F529" s="2"/>
      <c r="H529" s="6"/>
    </row>
    <row r="530" ht="15.75" customHeight="1">
      <c r="A530" s="2" t="s">
        <v>100</v>
      </c>
      <c r="B530" s="2">
        <v>5.0</v>
      </c>
      <c r="C530" s="2"/>
      <c r="D530" s="2" t="s">
        <v>673</v>
      </c>
      <c r="E530" s="2">
        <v>7.4</v>
      </c>
      <c r="F530" s="2"/>
      <c r="H530" s="6"/>
    </row>
    <row r="531" ht="15.75" customHeight="1">
      <c r="A531" s="2" t="s">
        <v>99</v>
      </c>
      <c r="B531" s="2">
        <v>5.0</v>
      </c>
      <c r="C531" s="2"/>
      <c r="D531" s="2" t="s">
        <v>672</v>
      </c>
      <c r="E531" s="2">
        <v>7.4</v>
      </c>
      <c r="F531" s="2"/>
      <c r="H531" s="6"/>
    </row>
    <row r="532" ht="15.75" customHeight="1">
      <c r="A532" s="2" t="s">
        <v>98</v>
      </c>
      <c r="B532" s="2">
        <v>4.9</v>
      </c>
      <c r="C532" s="2"/>
      <c r="D532" s="2" t="s">
        <v>671</v>
      </c>
      <c r="E532" s="2">
        <v>7.4</v>
      </c>
      <c r="F532" s="2"/>
      <c r="H532" s="6"/>
    </row>
    <row r="533" ht="15.75" customHeight="1">
      <c r="A533" s="2" t="s">
        <v>96</v>
      </c>
      <c r="B533" s="2">
        <v>4.9</v>
      </c>
      <c r="C533" s="2"/>
      <c r="D533" s="2" t="s">
        <v>670</v>
      </c>
      <c r="E533" s="2">
        <v>7.4</v>
      </c>
      <c r="F533" s="2"/>
      <c r="H533" s="6"/>
    </row>
    <row r="534" ht="15.75" customHeight="1">
      <c r="A534" s="2" t="s">
        <v>94</v>
      </c>
      <c r="B534" s="2">
        <v>4.9</v>
      </c>
      <c r="C534" s="2"/>
      <c r="D534" s="2" t="s">
        <v>692</v>
      </c>
      <c r="E534" s="2">
        <v>7.5</v>
      </c>
      <c r="F534" s="2"/>
      <c r="H534" s="6"/>
    </row>
    <row r="535" ht="15.75" customHeight="1">
      <c r="A535" s="2" t="s">
        <v>93</v>
      </c>
      <c r="B535" s="2">
        <v>4.9</v>
      </c>
      <c r="C535" s="2"/>
      <c r="D535" s="2" t="s">
        <v>691</v>
      </c>
      <c r="E535" s="2">
        <v>7.5</v>
      </c>
      <c r="F535" s="2"/>
      <c r="H535" s="6"/>
    </row>
    <row r="536" ht="15.75" customHeight="1">
      <c r="A536" s="2" t="s">
        <v>91</v>
      </c>
      <c r="B536" s="2">
        <v>4.8</v>
      </c>
      <c r="C536" s="2"/>
      <c r="D536" s="2" t="s">
        <v>690</v>
      </c>
      <c r="E536" s="2">
        <v>7.5</v>
      </c>
      <c r="F536" s="2"/>
      <c r="H536" s="6"/>
    </row>
    <row r="537" ht="15.75" customHeight="1">
      <c r="A537" s="2" t="s">
        <v>90</v>
      </c>
      <c r="B537" s="2">
        <v>4.8</v>
      </c>
      <c r="C537" s="2"/>
      <c r="D537" s="2" t="s">
        <v>689</v>
      </c>
      <c r="E537" s="2">
        <v>7.5</v>
      </c>
      <c r="F537" s="2"/>
      <c r="H537" s="6"/>
    </row>
    <row r="538" ht="15.75" customHeight="1">
      <c r="A538" s="2" t="s">
        <v>89</v>
      </c>
      <c r="B538" s="2">
        <v>4.8</v>
      </c>
      <c r="C538" s="2"/>
      <c r="D538" s="2" t="s">
        <v>687</v>
      </c>
      <c r="E538" s="2">
        <v>7.5</v>
      </c>
      <c r="F538" s="2"/>
      <c r="H538" s="6"/>
    </row>
    <row r="539" ht="15.75" customHeight="1">
      <c r="A539" s="2" t="s">
        <v>87</v>
      </c>
      <c r="B539" s="2">
        <v>4.8</v>
      </c>
      <c r="C539" s="2"/>
      <c r="D539" s="2" t="s">
        <v>686</v>
      </c>
      <c r="E539" s="2">
        <v>7.5</v>
      </c>
      <c r="F539" s="2"/>
      <c r="H539" s="6"/>
    </row>
    <row r="540" ht="15.75" customHeight="1">
      <c r="A540" s="2" t="s">
        <v>86</v>
      </c>
      <c r="B540" s="2">
        <v>4.8</v>
      </c>
      <c r="C540" s="2"/>
      <c r="D540" s="2" t="s">
        <v>685</v>
      </c>
      <c r="E540" s="2">
        <v>7.5</v>
      </c>
      <c r="F540" s="2"/>
      <c r="H540" s="6"/>
    </row>
    <row r="541" ht="15.75" customHeight="1">
      <c r="A541" s="2" t="s">
        <v>84</v>
      </c>
      <c r="B541" s="2">
        <v>4.8</v>
      </c>
      <c r="C541" s="2"/>
      <c r="D541" s="2" t="s">
        <v>684</v>
      </c>
      <c r="E541" s="2">
        <v>7.5</v>
      </c>
      <c r="F541" s="2"/>
      <c r="H541" s="6"/>
    </row>
    <row r="542" ht="15.75" customHeight="1">
      <c r="A542" s="2" t="s">
        <v>82</v>
      </c>
      <c r="B542" s="2">
        <v>4.8</v>
      </c>
      <c r="C542" s="2"/>
      <c r="D542" s="2" t="s">
        <v>683</v>
      </c>
      <c r="E542" s="2">
        <v>7.5</v>
      </c>
      <c r="F542" s="2"/>
      <c r="H542" s="6"/>
    </row>
    <row r="543" ht="15.75" customHeight="1">
      <c r="A543" s="2" t="s">
        <v>80</v>
      </c>
      <c r="B543" s="2">
        <v>4.7</v>
      </c>
      <c r="C543" s="2"/>
      <c r="D543" s="2" t="s">
        <v>682</v>
      </c>
      <c r="E543" s="2">
        <v>7.5</v>
      </c>
      <c r="F543" s="2"/>
      <c r="H543" s="6"/>
    </row>
    <row r="544" ht="15.75" customHeight="1">
      <c r="A544" s="2" t="s">
        <v>79</v>
      </c>
      <c r="B544" s="2">
        <v>4.7</v>
      </c>
      <c r="C544" s="2"/>
      <c r="D544" s="2" t="s">
        <v>703</v>
      </c>
      <c r="E544" s="2">
        <v>7.6</v>
      </c>
      <c r="F544" s="2"/>
      <c r="H544" s="6"/>
    </row>
    <row r="545" ht="15.75" customHeight="1">
      <c r="A545" s="2" t="s">
        <v>77</v>
      </c>
      <c r="B545" s="2">
        <v>4.7</v>
      </c>
      <c r="C545" s="2"/>
      <c r="D545" s="2" t="s">
        <v>702</v>
      </c>
      <c r="E545" s="2">
        <v>7.6</v>
      </c>
      <c r="F545" s="2"/>
      <c r="H545" s="6"/>
    </row>
    <row r="546" ht="15.75" customHeight="1">
      <c r="A546" s="2" t="s">
        <v>76</v>
      </c>
      <c r="B546" s="2">
        <v>4.7</v>
      </c>
      <c r="C546" s="2"/>
      <c r="D546" s="2" t="s">
        <v>701</v>
      </c>
      <c r="E546" s="2">
        <v>7.6</v>
      </c>
      <c r="F546" s="2"/>
      <c r="H546" s="6"/>
    </row>
    <row r="547" ht="15.75" customHeight="1">
      <c r="A547" s="2" t="s">
        <v>75</v>
      </c>
      <c r="B547" s="2">
        <v>4.7</v>
      </c>
      <c r="C547" s="2"/>
      <c r="D547" s="2" t="s">
        <v>700</v>
      </c>
      <c r="E547" s="2">
        <v>7.6</v>
      </c>
      <c r="F547" s="2"/>
      <c r="H547" s="6"/>
    </row>
    <row r="548" ht="15.75" customHeight="1">
      <c r="A548" s="2" t="s">
        <v>73</v>
      </c>
      <c r="B548" s="2">
        <v>4.7</v>
      </c>
      <c r="C548" s="2"/>
      <c r="D548" s="2" t="s">
        <v>699</v>
      </c>
      <c r="E548" s="2">
        <v>7.6</v>
      </c>
      <c r="F548" s="2"/>
      <c r="H548" s="6"/>
    </row>
    <row r="549" ht="15.75" customHeight="1">
      <c r="A549" s="2" t="s">
        <v>72</v>
      </c>
      <c r="B549" s="2">
        <v>4.6</v>
      </c>
      <c r="C549" s="2"/>
      <c r="D549" s="2" t="s">
        <v>698</v>
      </c>
      <c r="E549" s="2">
        <v>7.6</v>
      </c>
      <c r="F549" s="2"/>
      <c r="H549" s="6"/>
    </row>
    <row r="550" ht="15.75" customHeight="1">
      <c r="A550" s="2" t="s">
        <v>71</v>
      </c>
      <c r="B550" s="2">
        <v>4.6</v>
      </c>
      <c r="C550" s="2"/>
      <c r="D550" s="2" t="s">
        <v>697</v>
      </c>
      <c r="E550" s="2">
        <v>7.6</v>
      </c>
      <c r="F550" s="2"/>
      <c r="H550" s="6"/>
    </row>
    <row r="551" ht="15.75" customHeight="1">
      <c r="A551" s="2" t="s">
        <v>70</v>
      </c>
      <c r="B551" s="2">
        <v>4.6</v>
      </c>
      <c r="C551" s="2"/>
      <c r="D551" s="2" t="s">
        <v>696</v>
      </c>
      <c r="E551" s="2">
        <v>7.6</v>
      </c>
      <c r="F551" s="2"/>
      <c r="H551" s="6"/>
    </row>
    <row r="552" ht="15.75" customHeight="1">
      <c r="A552" s="2" t="s">
        <v>68</v>
      </c>
      <c r="B552" s="2">
        <v>4.6</v>
      </c>
      <c r="C552" s="2"/>
      <c r="D552" s="2" t="s">
        <v>694</v>
      </c>
      <c r="E552" s="2">
        <v>7.6</v>
      </c>
      <c r="F552" s="2"/>
      <c r="H552" s="6"/>
    </row>
    <row r="553" ht="15.75" customHeight="1">
      <c r="A553" s="2" t="s">
        <v>66</v>
      </c>
      <c r="B553" s="2">
        <v>4.6</v>
      </c>
      <c r="C553" s="2"/>
      <c r="D553" s="2" t="s">
        <v>693</v>
      </c>
      <c r="E553" s="2">
        <v>7.6</v>
      </c>
      <c r="F553" s="2"/>
      <c r="H553" s="6"/>
    </row>
    <row r="554" ht="15.75" customHeight="1">
      <c r="A554" s="2" t="s">
        <v>64</v>
      </c>
      <c r="B554" s="2">
        <v>4.6</v>
      </c>
      <c r="C554" s="2"/>
      <c r="D554" s="2" t="s">
        <v>713</v>
      </c>
      <c r="E554" s="2">
        <v>7.7</v>
      </c>
      <c r="F554" s="2"/>
      <c r="H554" s="6"/>
    </row>
    <row r="555" ht="15.75" customHeight="1">
      <c r="A555" s="2" t="s">
        <v>62</v>
      </c>
      <c r="B555" s="2">
        <v>4.6</v>
      </c>
      <c r="C555" s="2"/>
      <c r="D555" s="2" t="s">
        <v>712</v>
      </c>
      <c r="E555" s="2">
        <v>7.7</v>
      </c>
      <c r="F555" s="2"/>
      <c r="H555" s="6"/>
    </row>
    <row r="556" ht="15.75" customHeight="1">
      <c r="A556" s="2" t="s">
        <v>61</v>
      </c>
      <c r="B556" s="2">
        <v>4.6</v>
      </c>
      <c r="C556" s="2"/>
      <c r="D556" s="2" t="s">
        <v>711</v>
      </c>
      <c r="E556" s="2">
        <v>7.7</v>
      </c>
      <c r="F556" s="2"/>
      <c r="H556" s="6"/>
    </row>
    <row r="557" ht="15.75" customHeight="1">
      <c r="A557" s="2" t="s">
        <v>59</v>
      </c>
      <c r="B557" s="2">
        <v>4.5</v>
      </c>
      <c r="C557" s="2"/>
      <c r="D557" s="2" t="s">
        <v>710</v>
      </c>
      <c r="E557" s="2">
        <v>7.7</v>
      </c>
      <c r="F557" s="2"/>
      <c r="H557" s="6"/>
    </row>
    <row r="558" ht="15.75" customHeight="1">
      <c r="A558" s="2" t="s">
        <v>58</v>
      </c>
      <c r="B558" s="2">
        <v>4.5</v>
      </c>
      <c r="C558" s="2"/>
      <c r="D558" s="2" t="s">
        <v>709</v>
      </c>
      <c r="E558" s="2">
        <v>7.7</v>
      </c>
      <c r="F558" s="2"/>
      <c r="H558" s="6"/>
    </row>
    <row r="559" ht="15.75" customHeight="1">
      <c r="A559" s="2" t="s">
        <v>56</v>
      </c>
      <c r="B559" s="2">
        <v>4.5</v>
      </c>
      <c r="C559" s="2"/>
      <c r="D559" s="2" t="s">
        <v>708</v>
      </c>
      <c r="E559" s="2">
        <v>7.7</v>
      </c>
      <c r="F559" s="2"/>
      <c r="H559" s="6"/>
    </row>
    <row r="560" ht="15.75" customHeight="1">
      <c r="A560" s="2" t="s">
        <v>55</v>
      </c>
      <c r="B560" s="2">
        <v>4.5</v>
      </c>
      <c r="C560" s="2"/>
      <c r="D560" s="2" t="s">
        <v>706</v>
      </c>
      <c r="E560" s="2">
        <v>7.7</v>
      </c>
      <c r="F560" s="2"/>
      <c r="H560" s="6"/>
    </row>
    <row r="561" ht="15.75" customHeight="1">
      <c r="A561" s="2" t="s">
        <v>53</v>
      </c>
      <c r="B561" s="2">
        <v>4.4</v>
      </c>
      <c r="C561" s="2"/>
      <c r="D561" s="2" t="s">
        <v>704</v>
      </c>
      <c r="E561" s="2">
        <v>7.7</v>
      </c>
      <c r="F561" s="2"/>
      <c r="H561" s="6"/>
    </row>
    <row r="562" ht="15.75" customHeight="1">
      <c r="A562" s="2" t="s">
        <v>52</v>
      </c>
      <c r="B562" s="2">
        <v>4.4</v>
      </c>
      <c r="C562" s="2"/>
      <c r="D562" s="2" t="s">
        <v>716</v>
      </c>
      <c r="E562" s="2">
        <v>7.8</v>
      </c>
      <c r="F562" s="2"/>
      <c r="H562" s="6"/>
    </row>
    <row r="563" ht="15.75" customHeight="1">
      <c r="A563" s="2" t="s">
        <v>51</v>
      </c>
      <c r="B563" s="2">
        <v>4.4</v>
      </c>
      <c r="C563" s="2"/>
      <c r="D563" s="2" t="s">
        <v>715</v>
      </c>
      <c r="E563" s="2">
        <v>7.8</v>
      </c>
      <c r="F563" s="2"/>
      <c r="H563" s="6"/>
    </row>
    <row r="564" ht="15.75" customHeight="1">
      <c r="A564" s="2" t="s">
        <v>50</v>
      </c>
      <c r="B564" s="2">
        <v>4.4</v>
      </c>
      <c r="C564" s="2"/>
      <c r="D564" s="2" t="s">
        <v>714</v>
      </c>
      <c r="E564" s="2">
        <v>7.8</v>
      </c>
      <c r="F564" s="2"/>
      <c r="H564" s="6"/>
    </row>
    <row r="565" ht="15.75" customHeight="1">
      <c r="A565" s="2" t="s">
        <v>49</v>
      </c>
      <c r="B565" s="2">
        <v>4.4</v>
      </c>
      <c r="C565" s="2"/>
      <c r="D565" s="2" t="s">
        <v>720</v>
      </c>
      <c r="E565" s="2">
        <v>7.9</v>
      </c>
      <c r="F565" s="2"/>
      <c r="H565" s="6"/>
    </row>
    <row r="566" ht="15.75" customHeight="1">
      <c r="A566" s="2" t="s">
        <v>48</v>
      </c>
      <c r="B566" s="2">
        <v>4.4</v>
      </c>
      <c r="C566" s="2"/>
      <c r="D566" s="2" t="s">
        <v>719</v>
      </c>
      <c r="E566" s="2">
        <v>7.9</v>
      </c>
      <c r="F566" s="2"/>
      <c r="H566" s="6"/>
    </row>
    <row r="567" ht="15.75" customHeight="1">
      <c r="A567" s="2" t="s">
        <v>47</v>
      </c>
      <c r="B567" s="2">
        <v>4.3</v>
      </c>
      <c r="C567" s="2"/>
      <c r="D567" s="2" t="s">
        <v>718</v>
      </c>
      <c r="E567" s="2">
        <v>7.9</v>
      </c>
      <c r="F567" s="2"/>
      <c r="H567" s="6"/>
    </row>
    <row r="568" ht="15.75" customHeight="1">
      <c r="A568" s="2" t="s">
        <v>45</v>
      </c>
      <c r="B568" s="2">
        <v>4.3</v>
      </c>
      <c r="C568" s="2"/>
      <c r="D568" s="2" t="s">
        <v>717</v>
      </c>
      <c r="E568" s="2">
        <v>7.9</v>
      </c>
      <c r="F568" s="2"/>
      <c r="H568" s="6"/>
    </row>
    <row r="569" ht="15.75" customHeight="1">
      <c r="A569" s="2" t="s">
        <v>43</v>
      </c>
      <c r="B569" s="2">
        <v>4.3</v>
      </c>
      <c r="C569" s="2"/>
      <c r="D569" s="2" t="s">
        <v>721</v>
      </c>
      <c r="E569" s="2">
        <v>8.0</v>
      </c>
      <c r="F569" s="2"/>
      <c r="H569" s="6"/>
    </row>
    <row r="570" ht="15.75" customHeight="1">
      <c r="A570" s="2" t="s">
        <v>42</v>
      </c>
      <c r="B570" s="2">
        <v>4.3</v>
      </c>
      <c r="C570" s="2"/>
      <c r="D570" s="2" t="s">
        <v>724</v>
      </c>
      <c r="E570" s="2">
        <v>8.1</v>
      </c>
      <c r="F570" s="2"/>
      <c r="H570" s="6"/>
    </row>
    <row r="571" ht="15.75" customHeight="1">
      <c r="A571" s="2" t="s">
        <v>41</v>
      </c>
      <c r="B571" s="2">
        <v>4.2</v>
      </c>
      <c r="C571" s="2"/>
      <c r="D571" s="2" t="s">
        <v>723</v>
      </c>
      <c r="E571" s="2">
        <v>8.1</v>
      </c>
      <c r="F571" s="2"/>
      <c r="H571" s="6"/>
    </row>
    <row r="572" ht="15.75" customHeight="1">
      <c r="A572" s="2" t="s">
        <v>38</v>
      </c>
      <c r="B572" s="2">
        <v>4.2</v>
      </c>
      <c r="C572" s="2"/>
      <c r="D572" s="2" t="s">
        <v>722</v>
      </c>
      <c r="E572" s="2">
        <v>8.1</v>
      </c>
      <c r="F572" s="2"/>
      <c r="H572" s="6"/>
    </row>
    <row r="573" ht="15.75" customHeight="1">
      <c r="A573" s="2" t="s">
        <v>35</v>
      </c>
      <c r="B573" s="2">
        <v>4.1</v>
      </c>
      <c r="C573" s="2"/>
      <c r="D573" s="2" t="s">
        <v>730</v>
      </c>
      <c r="E573" s="2">
        <v>8.2</v>
      </c>
      <c r="F573" s="2"/>
      <c r="H573" s="6"/>
    </row>
    <row r="574" ht="15.75" customHeight="1">
      <c r="A574" s="2" t="s">
        <v>32</v>
      </c>
      <c r="B574" s="2">
        <v>4.1</v>
      </c>
      <c r="C574" s="2"/>
      <c r="D574" s="2" t="s">
        <v>729</v>
      </c>
      <c r="E574" s="2">
        <v>8.2</v>
      </c>
      <c r="F574" s="2"/>
      <c r="H574" s="6"/>
    </row>
    <row r="575" ht="15.75" customHeight="1">
      <c r="A575" s="2" t="s">
        <v>31</v>
      </c>
      <c r="B575" s="2">
        <v>4.1</v>
      </c>
      <c r="C575" s="2"/>
      <c r="D575" s="2" t="s">
        <v>727</v>
      </c>
      <c r="E575" s="2">
        <v>8.2</v>
      </c>
      <c r="F575" s="2"/>
      <c r="H575" s="6"/>
    </row>
    <row r="576" ht="15.75" customHeight="1">
      <c r="A576" s="2" t="s">
        <v>30</v>
      </c>
      <c r="B576" s="2">
        <v>4.1</v>
      </c>
      <c r="C576" s="2"/>
      <c r="D576" s="2" t="s">
        <v>726</v>
      </c>
      <c r="E576" s="2">
        <v>8.2</v>
      </c>
      <c r="F576" s="2"/>
      <c r="H576" s="6"/>
    </row>
    <row r="577" ht="15.75" customHeight="1">
      <c r="A577" s="2" t="s">
        <v>28</v>
      </c>
      <c r="B577" s="2">
        <v>3.9</v>
      </c>
      <c r="C577" s="2"/>
      <c r="D577" s="2" t="s">
        <v>725</v>
      </c>
      <c r="E577" s="2">
        <v>8.2</v>
      </c>
      <c r="F577" s="2"/>
      <c r="H577" s="6"/>
    </row>
    <row r="578" ht="15.75" customHeight="1">
      <c r="A578" s="2" t="s">
        <v>26</v>
      </c>
      <c r="B578" s="2">
        <v>3.7</v>
      </c>
      <c r="C578" s="2"/>
      <c r="D578" s="2" t="s">
        <v>732</v>
      </c>
      <c r="E578" s="2">
        <v>8.3</v>
      </c>
      <c r="F578" s="2"/>
      <c r="H578" s="6"/>
    </row>
    <row r="579" ht="15.75" customHeight="1">
      <c r="A579" s="2" t="s">
        <v>23</v>
      </c>
      <c r="B579" s="2">
        <v>3.7</v>
      </c>
      <c r="C579" s="2"/>
      <c r="D579" s="2" t="s">
        <v>731</v>
      </c>
      <c r="E579" s="2">
        <v>8.3</v>
      </c>
      <c r="F579" s="2"/>
      <c r="H579" s="6"/>
    </row>
    <row r="580" ht="15.75" customHeight="1">
      <c r="A580" s="2" t="s">
        <v>21</v>
      </c>
      <c r="B580" s="2">
        <v>3.5</v>
      </c>
      <c r="C580" s="2"/>
      <c r="D580" s="2" t="s">
        <v>735</v>
      </c>
      <c r="E580" s="2">
        <v>8.4</v>
      </c>
      <c r="F580" s="2"/>
      <c r="H580" s="6"/>
    </row>
    <row r="581" ht="15.75" customHeight="1">
      <c r="A581" s="2" t="s">
        <v>18</v>
      </c>
      <c r="B581" s="2">
        <v>3.4</v>
      </c>
      <c r="C581" s="2"/>
      <c r="D581" s="2" t="s">
        <v>734</v>
      </c>
      <c r="E581" s="2">
        <v>8.4</v>
      </c>
      <c r="F581" s="2"/>
      <c r="H581" s="6"/>
    </row>
    <row r="582" ht="15.75" customHeight="1">
      <c r="A582" s="2" t="s">
        <v>15</v>
      </c>
      <c r="B582" s="2">
        <v>3.2</v>
      </c>
      <c r="C582" s="2"/>
      <c r="D582" s="2" t="s">
        <v>733</v>
      </c>
      <c r="E582" s="2">
        <v>8.4</v>
      </c>
      <c r="F582" s="2"/>
      <c r="H582" s="6"/>
    </row>
    <row r="583" ht="15.75" customHeight="1">
      <c r="A583" s="2" t="s">
        <v>12</v>
      </c>
      <c r="B583" s="2">
        <v>2.6</v>
      </c>
      <c r="C583" s="2"/>
      <c r="D583" s="2" t="s">
        <v>737</v>
      </c>
      <c r="E583" s="2">
        <v>8.5</v>
      </c>
      <c r="F583" s="2"/>
      <c r="H583" s="6"/>
    </row>
    <row r="584" ht="15.75" customHeight="1">
      <c r="A584" s="2" t="s">
        <v>9</v>
      </c>
      <c r="B584" s="2">
        <v>2.6</v>
      </c>
      <c r="C584" s="2"/>
      <c r="D584" s="2" t="s">
        <v>738</v>
      </c>
      <c r="E584" s="2">
        <v>8.6</v>
      </c>
      <c r="F584" s="2"/>
      <c r="H584" s="6"/>
    </row>
    <row r="585" ht="15.75" customHeight="1">
      <c r="A585" s="2" t="s">
        <v>6</v>
      </c>
      <c r="B585" s="2">
        <v>2.5</v>
      </c>
      <c r="C585" s="2"/>
      <c r="D585" s="2" t="s">
        <v>739</v>
      </c>
      <c r="E585" s="2">
        <v>9.0</v>
      </c>
      <c r="F585" s="2"/>
      <c r="H585" s="6"/>
    </row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25.63"/>
    <col customWidth="1" min="3" max="3" width="25.5"/>
    <col customWidth="1" min="4" max="5" width="12.63"/>
    <col customWidth="1" min="6" max="6" width="21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9" t="s">
        <v>0</v>
      </c>
      <c r="J1" s="9" t="s">
        <v>3</v>
      </c>
    </row>
    <row r="2" ht="15.75" customHeight="1">
      <c r="A2" s="2" t="s">
        <v>6</v>
      </c>
      <c r="B2" s="2" t="s">
        <v>7</v>
      </c>
      <c r="C2" s="3">
        <v>43682.0</v>
      </c>
      <c r="D2" s="2">
        <v>58.0</v>
      </c>
      <c r="E2" s="2">
        <v>2.5</v>
      </c>
      <c r="F2" s="2" t="s">
        <v>8</v>
      </c>
      <c r="H2" s="21"/>
      <c r="I2" s="21" t="str">
        <f t="shared" ref="I2:I3" si="1">XLOOKUP(J2,D2:D585,A2:A585)</f>
        <v>The Irishman</v>
      </c>
      <c r="J2" s="21">
        <f>MAX(D2:D585)</f>
        <v>209</v>
      </c>
      <c r="K2" s="21"/>
      <c r="L2" s="21"/>
      <c r="M2" s="21"/>
    </row>
    <row r="3" ht="15.75" customHeight="1">
      <c r="A3" s="2" t="s">
        <v>9</v>
      </c>
      <c r="B3" s="2" t="s">
        <v>10</v>
      </c>
      <c r="C3" s="3">
        <v>44064.0</v>
      </c>
      <c r="D3" s="2">
        <v>81.0</v>
      </c>
      <c r="E3" s="2">
        <v>2.6</v>
      </c>
      <c r="F3" s="2" t="s">
        <v>11</v>
      </c>
      <c r="H3" s="23"/>
      <c r="I3" s="23" t="str">
        <f t="shared" si="1"/>
        <v>Sol Levante</v>
      </c>
      <c r="J3" s="23">
        <f>MIN(D2:D585)</f>
        <v>4</v>
      </c>
      <c r="K3" s="23"/>
      <c r="L3" s="23"/>
      <c r="M3" s="23"/>
    </row>
    <row r="4" ht="15.75" customHeight="1">
      <c r="A4" s="2" t="s">
        <v>12</v>
      </c>
      <c r="B4" s="2" t="s">
        <v>13</v>
      </c>
      <c r="C4" s="3">
        <v>43825.0</v>
      </c>
      <c r="D4" s="2">
        <v>79.0</v>
      </c>
      <c r="E4" s="2">
        <v>2.6</v>
      </c>
      <c r="F4" s="2" t="s">
        <v>14</v>
      </c>
      <c r="H4" s="6"/>
    </row>
    <row r="5" ht="15.75" customHeight="1">
      <c r="A5" s="2" t="s">
        <v>15</v>
      </c>
      <c r="B5" s="2" t="s">
        <v>16</v>
      </c>
      <c r="C5" s="3">
        <v>43119.0</v>
      </c>
      <c r="D5" s="2">
        <v>94.0</v>
      </c>
      <c r="E5" s="2">
        <v>3.2</v>
      </c>
      <c r="F5" s="2" t="s">
        <v>17</v>
      </c>
      <c r="H5" s="6"/>
    </row>
    <row r="6" ht="15.75" customHeight="1">
      <c r="A6" s="2" t="s">
        <v>18</v>
      </c>
      <c r="B6" s="2" t="s">
        <v>19</v>
      </c>
      <c r="C6" s="3">
        <v>44134.0</v>
      </c>
      <c r="D6" s="2">
        <v>90.0</v>
      </c>
      <c r="E6" s="2">
        <v>3.4</v>
      </c>
      <c r="F6" s="2" t="s">
        <v>20</v>
      </c>
      <c r="H6" s="6"/>
    </row>
    <row r="7" ht="15.75" customHeight="1">
      <c r="A7" s="2" t="s">
        <v>21</v>
      </c>
      <c r="B7" s="2" t="s">
        <v>22</v>
      </c>
      <c r="C7" s="3">
        <v>43770.0</v>
      </c>
      <c r="D7" s="2">
        <v>147.0</v>
      </c>
      <c r="E7" s="2">
        <v>3.5</v>
      </c>
      <c r="F7" s="2" t="s">
        <v>20</v>
      </c>
      <c r="H7" s="6"/>
    </row>
    <row r="8" ht="15.75" customHeight="1">
      <c r="A8" s="2" t="s">
        <v>23</v>
      </c>
      <c r="B8" s="2" t="s">
        <v>24</v>
      </c>
      <c r="C8" s="3">
        <v>44169.0</v>
      </c>
      <c r="D8" s="2">
        <v>112.0</v>
      </c>
      <c r="E8" s="2">
        <v>3.7</v>
      </c>
      <c r="F8" s="2" t="s">
        <v>25</v>
      </c>
      <c r="H8" s="6"/>
    </row>
    <row r="9" ht="15.75" customHeight="1">
      <c r="A9" s="2" t="s">
        <v>26</v>
      </c>
      <c r="B9" s="2" t="s">
        <v>27</v>
      </c>
      <c r="C9" s="3">
        <v>43987.0</v>
      </c>
      <c r="D9" s="2">
        <v>149.0</v>
      </c>
      <c r="E9" s="2">
        <v>3.7</v>
      </c>
      <c r="F9" s="2" t="s">
        <v>17</v>
      </c>
      <c r="H9" s="6"/>
    </row>
    <row r="10" ht="15.75" customHeight="1">
      <c r="A10" s="2" t="s">
        <v>28</v>
      </c>
      <c r="B10" s="2" t="s">
        <v>29</v>
      </c>
      <c r="C10" s="3">
        <v>43182.0</v>
      </c>
      <c r="D10" s="2">
        <v>73.0</v>
      </c>
      <c r="E10" s="2">
        <v>3.9</v>
      </c>
      <c r="F10" s="2" t="s">
        <v>17</v>
      </c>
      <c r="H10" s="6"/>
    </row>
    <row r="11" ht="15.75" customHeight="1">
      <c r="A11" s="2" t="s">
        <v>30</v>
      </c>
      <c r="B11" s="2" t="s">
        <v>24</v>
      </c>
      <c r="C11" s="3">
        <v>44334.0</v>
      </c>
      <c r="D11" s="2">
        <v>139.0</v>
      </c>
      <c r="E11" s="2">
        <v>4.1</v>
      </c>
      <c r="F11" s="2" t="s">
        <v>20</v>
      </c>
      <c r="H11" s="6"/>
    </row>
    <row r="12" ht="15.75" customHeight="1">
      <c r="A12" s="2" t="s">
        <v>31</v>
      </c>
      <c r="B12" s="2" t="s">
        <v>7</v>
      </c>
      <c r="C12" s="3">
        <v>44308.0</v>
      </c>
      <c r="D12" s="2">
        <v>58.0</v>
      </c>
      <c r="E12" s="2">
        <v>4.1</v>
      </c>
      <c r="F12" s="2" t="s">
        <v>17</v>
      </c>
      <c r="H12" s="6"/>
    </row>
    <row r="13" ht="15.75" customHeight="1">
      <c r="A13" s="2" t="s">
        <v>32</v>
      </c>
      <c r="B13" s="2" t="s">
        <v>33</v>
      </c>
      <c r="C13" s="3">
        <v>44162.0</v>
      </c>
      <c r="D13" s="2">
        <v>112.0</v>
      </c>
      <c r="E13" s="2">
        <v>4.1</v>
      </c>
      <c r="F13" s="2" t="s">
        <v>34</v>
      </c>
      <c r="H13" s="6"/>
    </row>
    <row r="14" ht="15.75" customHeight="1">
      <c r="A14" s="2" t="s">
        <v>35</v>
      </c>
      <c r="B14" s="2" t="s">
        <v>36</v>
      </c>
      <c r="C14" s="3">
        <v>44092.0</v>
      </c>
      <c r="D14" s="2">
        <v>97.0</v>
      </c>
      <c r="E14" s="2">
        <v>4.1</v>
      </c>
      <c r="F14" s="2" t="s">
        <v>37</v>
      </c>
      <c r="H14" s="6"/>
    </row>
    <row r="15" ht="15.75" customHeight="1">
      <c r="A15" s="2" t="s">
        <v>38</v>
      </c>
      <c r="B15" s="2" t="s">
        <v>39</v>
      </c>
      <c r="C15" s="3">
        <v>44105.0</v>
      </c>
      <c r="D15" s="2">
        <v>101.0</v>
      </c>
      <c r="E15" s="2">
        <v>4.2</v>
      </c>
      <c r="F15" s="2" t="s">
        <v>40</v>
      </c>
      <c r="H15" s="6"/>
    </row>
    <row r="16" ht="15.75" customHeight="1">
      <c r="A16" s="2" t="s">
        <v>41</v>
      </c>
      <c r="B16" s="2" t="s">
        <v>10</v>
      </c>
      <c r="C16" s="3">
        <v>42696.0</v>
      </c>
      <c r="D16" s="2">
        <v>90.0</v>
      </c>
      <c r="E16" s="2">
        <v>4.2</v>
      </c>
      <c r="F16" s="2" t="s">
        <v>17</v>
      </c>
      <c r="H16" s="6"/>
    </row>
    <row r="17" ht="15.75" customHeight="1">
      <c r="A17" s="2" t="s">
        <v>42</v>
      </c>
      <c r="B17" s="2" t="s">
        <v>7</v>
      </c>
      <c r="C17" s="3">
        <v>43818.0</v>
      </c>
      <c r="D17" s="2">
        <v>25.0</v>
      </c>
      <c r="E17" s="2">
        <v>4.3</v>
      </c>
      <c r="F17" s="2" t="s">
        <v>11</v>
      </c>
      <c r="H17" s="6"/>
    </row>
    <row r="18" ht="15.75" customHeight="1">
      <c r="A18" s="2" t="s">
        <v>43</v>
      </c>
      <c r="B18" s="2" t="s">
        <v>44</v>
      </c>
      <c r="C18" s="3">
        <v>43831.0</v>
      </c>
      <c r="D18" s="2">
        <v>144.0</v>
      </c>
      <c r="E18" s="2">
        <v>4.3</v>
      </c>
      <c r="F18" s="2" t="s">
        <v>20</v>
      </c>
      <c r="H18" s="6"/>
    </row>
    <row r="19" ht="15.75" customHeight="1">
      <c r="A19" s="2" t="s">
        <v>45</v>
      </c>
      <c r="B19" s="2" t="s">
        <v>46</v>
      </c>
      <c r="C19" s="3">
        <v>43882.0</v>
      </c>
      <c r="D19" s="2">
        <v>115.0</v>
      </c>
      <c r="E19" s="2">
        <v>4.3</v>
      </c>
      <c r="F19" s="2" t="s">
        <v>17</v>
      </c>
      <c r="H19" s="6"/>
    </row>
    <row r="20" ht="15.75" customHeight="1">
      <c r="A20" s="2" t="s">
        <v>47</v>
      </c>
      <c r="B20" s="2" t="s">
        <v>24</v>
      </c>
      <c r="C20" s="3">
        <v>44197.0</v>
      </c>
      <c r="D20" s="2">
        <v>102.0</v>
      </c>
      <c r="E20" s="2">
        <v>4.3</v>
      </c>
      <c r="F20" s="2" t="s">
        <v>34</v>
      </c>
      <c r="H20" s="6"/>
    </row>
    <row r="21" ht="15.75" customHeight="1">
      <c r="A21" s="2" t="s">
        <v>48</v>
      </c>
      <c r="B21" s="2" t="s">
        <v>16</v>
      </c>
      <c r="C21" s="3">
        <v>42972.0</v>
      </c>
      <c r="D21" s="2">
        <v>100.0</v>
      </c>
      <c r="E21" s="2">
        <v>4.4</v>
      </c>
      <c r="F21" s="2" t="s">
        <v>17</v>
      </c>
      <c r="H21" s="6"/>
    </row>
    <row r="22" ht="15.75" customHeight="1">
      <c r="A22" s="2" t="s">
        <v>49</v>
      </c>
      <c r="B22" s="2" t="s">
        <v>7</v>
      </c>
      <c r="C22" s="3">
        <v>43721.0</v>
      </c>
      <c r="D22" s="2">
        <v>64.0</v>
      </c>
      <c r="E22" s="2">
        <v>4.4</v>
      </c>
      <c r="F22" s="2" t="s">
        <v>17</v>
      </c>
      <c r="H22" s="6"/>
    </row>
    <row r="23" ht="15.75" customHeight="1">
      <c r="A23" s="2" t="s">
        <v>50</v>
      </c>
      <c r="B23" s="2" t="s">
        <v>10</v>
      </c>
      <c r="C23" s="3">
        <v>43664.0</v>
      </c>
      <c r="D23" s="2">
        <v>97.0</v>
      </c>
      <c r="E23" s="2">
        <v>4.4</v>
      </c>
      <c r="F23" s="2" t="s">
        <v>17</v>
      </c>
      <c r="H23" s="6"/>
    </row>
    <row r="24" ht="15.75" customHeight="1">
      <c r="A24" s="2" t="s">
        <v>51</v>
      </c>
      <c r="B24" s="2" t="s">
        <v>24</v>
      </c>
      <c r="C24" s="3">
        <v>43693.0</v>
      </c>
      <c r="D24" s="2">
        <v>99.0</v>
      </c>
      <c r="E24" s="2">
        <v>4.4</v>
      </c>
      <c r="F24" s="2" t="s">
        <v>17</v>
      </c>
      <c r="H24" s="6"/>
    </row>
    <row r="25" ht="15.75" customHeight="1">
      <c r="A25" s="2" t="s">
        <v>52</v>
      </c>
      <c r="B25" s="2" t="s">
        <v>10</v>
      </c>
      <c r="C25" s="3">
        <v>44253.0</v>
      </c>
      <c r="D25" s="2">
        <v>120.0</v>
      </c>
      <c r="E25" s="2">
        <v>4.4</v>
      </c>
      <c r="F25" s="2" t="s">
        <v>20</v>
      </c>
      <c r="H25" s="6"/>
    </row>
    <row r="26" ht="15.75" customHeight="1">
      <c r="A26" s="2" t="s">
        <v>53</v>
      </c>
      <c r="B26" s="2" t="s">
        <v>54</v>
      </c>
      <c r="C26" s="3">
        <v>44295.0</v>
      </c>
      <c r="D26" s="2">
        <v>105.0</v>
      </c>
      <c r="E26" s="2">
        <v>4.4</v>
      </c>
      <c r="F26" s="2" t="s">
        <v>17</v>
      </c>
      <c r="H26" s="6"/>
    </row>
    <row r="27" ht="15.75" customHeight="1">
      <c r="A27" s="2" t="s">
        <v>55</v>
      </c>
      <c r="B27" s="2" t="s">
        <v>10</v>
      </c>
      <c r="C27" s="3">
        <v>44028.0</v>
      </c>
      <c r="D27" s="2">
        <v>89.0</v>
      </c>
      <c r="E27" s="2">
        <v>4.5</v>
      </c>
      <c r="F27" s="2" t="s">
        <v>17</v>
      </c>
      <c r="H27" s="6"/>
    </row>
    <row r="28" ht="15.75" customHeight="1">
      <c r="A28" s="2" t="s">
        <v>56</v>
      </c>
      <c r="B28" s="2" t="s">
        <v>36</v>
      </c>
      <c r="C28" s="3">
        <v>44288.0</v>
      </c>
      <c r="D28" s="2">
        <v>97.0</v>
      </c>
      <c r="E28" s="2">
        <v>4.5</v>
      </c>
      <c r="F28" s="2" t="s">
        <v>57</v>
      </c>
      <c r="H28" s="6"/>
    </row>
    <row r="29" ht="15.75" customHeight="1">
      <c r="A29" s="2" t="s">
        <v>58</v>
      </c>
      <c r="B29" s="2" t="s">
        <v>24</v>
      </c>
      <c r="C29" s="3">
        <v>44043.0</v>
      </c>
      <c r="D29" s="2">
        <v>107.0</v>
      </c>
      <c r="E29" s="2">
        <v>4.5</v>
      </c>
      <c r="F29" s="2" t="s">
        <v>17</v>
      </c>
      <c r="H29" s="6"/>
    </row>
    <row r="30" ht="15.75" customHeight="1">
      <c r="A30" s="2" t="s">
        <v>59</v>
      </c>
      <c r="B30" s="2" t="s">
        <v>24</v>
      </c>
      <c r="C30" s="3">
        <v>44237.0</v>
      </c>
      <c r="D30" s="2">
        <v>99.0</v>
      </c>
      <c r="E30" s="2">
        <v>4.5</v>
      </c>
      <c r="F30" s="2" t="s">
        <v>60</v>
      </c>
      <c r="H30" s="6"/>
    </row>
    <row r="31" ht="15.75" customHeight="1">
      <c r="A31" s="2" t="s">
        <v>61</v>
      </c>
      <c r="B31" s="2" t="s">
        <v>24</v>
      </c>
      <c r="C31" s="3">
        <v>43441.0</v>
      </c>
      <c r="D31" s="2">
        <v>95.0</v>
      </c>
      <c r="E31" s="2">
        <v>4.6</v>
      </c>
      <c r="F31" s="2" t="s">
        <v>14</v>
      </c>
      <c r="H31" s="6"/>
    </row>
    <row r="32" ht="15.75" customHeight="1">
      <c r="A32" s="2" t="s">
        <v>62</v>
      </c>
      <c r="B32" s="2" t="s">
        <v>7</v>
      </c>
      <c r="C32" s="3">
        <v>43609.0</v>
      </c>
      <c r="D32" s="2">
        <v>37.0</v>
      </c>
      <c r="E32" s="2">
        <v>4.6</v>
      </c>
      <c r="F32" s="2" t="s">
        <v>63</v>
      </c>
      <c r="H32" s="6"/>
    </row>
    <row r="33" ht="15.75" customHeight="1">
      <c r="A33" s="2" t="s">
        <v>64</v>
      </c>
      <c r="B33" s="2" t="s">
        <v>65</v>
      </c>
      <c r="C33" s="3">
        <v>42671.0</v>
      </c>
      <c r="D33" s="2">
        <v>89.0</v>
      </c>
      <c r="E33" s="2">
        <v>4.6</v>
      </c>
      <c r="F33" s="2" t="s">
        <v>17</v>
      </c>
      <c r="H33" s="6"/>
    </row>
    <row r="34" ht="15.75" customHeight="1">
      <c r="A34" s="2" t="s">
        <v>66</v>
      </c>
      <c r="B34" s="2" t="s">
        <v>67</v>
      </c>
      <c r="C34" s="3">
        <v>43518.0</v>
      </c>
      <c r="D34" s="2">
        <v>83.0</v>
      </c>
      <c r="E34" s="2">
        <v>4.6</v>
      </c>
      <c r="F34" s="2" t="s">
        <v>60</v>
      </c>
      <c r="H34" s="6"/>
    </row>
    <row r="35" ht="15.75" customHeight="1">
      <c r="A35" s="2" t="s">
        <v>68</v>
      </c>
      <c r="B35" s="2" t="s">
        <v>24</v>
      </c>
      <c r="C35" s="3">
        <v>43802.0</v>
      </c>
      <c r="D35" s="2">
        <v>46.0</v>
      </c>
      <c r="E35" s="2">
        <v>4.6</v>
      </c>
      <c r="F35" s="2" t="s">
        <v>69</v>
      </c>
      <c r="H35" s="6"/>
    </row>
    <row r="36" ht="15.75" customHeight="1">
      <c r="A36" s="2" t="s">
        <v>70</v>
      </c>
      <c r="B36" s="2" t="s">
        <v>65</v>
      </c>
      <c r="C36" s="3">
        <v>43763.0</v>
      </c>
      <c r="D36" s="2">
        <v>85.0</v>
      </c>
      <c r="E36" s="2">
        <v>4.6</v>
      </c>
      <c r="F36" s="2" t="s">
        <v>17</v>
      </c>
      <c r="H36" s="6"/>
    </row>
    <row r="37" ht="15.75" customHeight="1">
      <c r="A37" s="2" t="s">
        <v>71</v>
      </c>
      <c r="B37" s="2" t="s">
        <v>24</v>
      </c>
      <c r="C37" s="3">
        <v>44027.0</v>
      </c>
      <c r="D37" s="2">
        <v>88.0</v>
      </c>
      <c r="E37" s="2">
        <v>4.6</v>
      </c>
      <c r="F37" s="2" t="s">
        <v>14</v>
      </c>
      <c r="H37" s="6"/>
    </row>
    <row r="38" ht="15.75" customHeight="1">
      <c r="A38" s="2" t="s">
        <v>72</v>
      </c>
      <c r="B38" s="2" t="s">
        <v>7</v>
      </c>
      <c r="C38" s="3">
        <v>44026.0</v>
      </c>
      <c r="D38" s="2">
        <v>86.0</v>
      </c>
      <c r="E38" s="2">
        <v>4.6</v>
      </c>
      <c r="F38" s="2" t="s">
        <v>60</v>
      </c>
      <c r="H38" s="6"/>
    </row>
    <row r="39" ht="15.75" customHeight="1">
      <c r="A39" s="2" t="s">
        <v>73</v>
      </c>
      <c r="B39" s="2" t="s">
        <v>33</v>
      </c>
      <c r="C39" s="3">
        <v>44165.0</v>
      </c>
      <c r="D39" s="2">
        <v>105.0</v>
      </c>
      <c r="E39" s="2">
        <v>4.7</v>
      </c>
      <c r="F39" s="2" t="s">
        <v>74</v>
      </c>
      <c r="H39" s="6"/>
    </row>
    <row r="40" ht="15.75" customHeight="1">
      <c r="A40" s="2" t="s">
        <v>75</v>
      </c>
      <c r="B40" s="2" t="s">
        <v>13</v>
      </c>
      <c r="C40" s="3">
        <v>43483.0</v>
      </c>
      <c r="D40" s="2">
        <v>95.0</v>
      </c>
      <c r="E40" s="2">
        <v>4.7</v>
      </c>
      <c r="F40" s="2" t="s">
        <v>17</v>
      </c>
      <c r="H40" s="6"/>
    </row>
    <row r="41" ht="15.75" customHeight="1">
      <c r="A41" s="2" t="s">
        <v>76</v>
      </c>
      <c r="B41" s="2" t="s">
        <v>22</v>
      </c>
      <c r="C41" s="3">
        <v>44260.0</v>
      </c>
      <c r="D41" s="2">
        <v>80.0</v>
      </c>
      <c r="E41" s="2">
        <v>4.7</v>
      </c>
      <c r="F41" s="2" t="s">
        <v>60</v>
      </c>
      <c r="H41" s="6"/>
    </row>
    <row r="42" ht="15.75" customHeight="1">
      <c r="A42" s="2" t="s">
        <v>77</v>
      </c>
      <c r="B42" s="2" t="s">
        <v>78</v>
      </c>
      <c r="C42" s="3">
        <v>43923.0</v>
      </c>
      <c r="D42" s="2">
        <v>4.0</v>
      </c>
      <c r="E42" s="2">
        <v>4.7</v>
      </c>
      <c r="F42" s="2" t="s">
        <v>17</v>
      </c>
      <c r="H42" s="6"/>
    </row>
    <row r="43" ht="15.75" customHeight="1">
      <c r="A43" s="2" t="s">
        <v>79</v>
      </c>
      <c r="B43" s="2" t="s">
        <v>33</v>
      </c>
      <c r="C43" s="3">
        <v>44106.0</v>
      </c>
      <c r="D43" s="2">
        <v>93.0</v>
      </c>
      <c r="E43" s="2">
        <v>4.7</v>
      </c>
      <c r="F43" s="2" t="s">
        <v>14</v>
      </c>
      <c r="H43" s="6"/>
    </row>
    <row r="44" ht="15.75" customHeight="1">
      <c r="A44" s="2" t="s">
        <v>80</v>
      </c>
      <c r="B44" s="2" t="s">
        <v>81</v>
      </c>
      <c r="C44" s="3">
        <v>44190.0</v>
      </c>
      <c r="D44" s="2">
        <v>100.0</v>
      </c>
      <c r="E44" s="2">
        <v>4.7</v>
      </c>
      <c r="F44" s="2" t="s">
        <v>17</v>
      </c>
      <c r="H44" s="6"/>
    </row>
    <row r="45" ht="15.75" customHeight="1">
      <c r="A45" s="2" t="s">
        <v>82</v>
      </c>
      <c r="B45" s="2" t="s">
        <v>10</v>
      </c>
      <c r="C45" s="3">
        <v>44169.0</v>
      </c>
      <c r="D45" s="2">
        <v>106.0</v>
      </c>
      <c r="E45" s="2">
        <v>4.8</v>
      </c>
      <c r="F45" s="2" t="s">
        <v>83</v>
      </c>
      <c r="H45" s="6"/>
    </row>
    <row r="46" ht="15.75" customHeight="1">
      <c r="A46" s="2" t="s">
        <v>84</v>
      </c>
      <c r="B46" s="2" t="s">
        <v>85</v>
      </c>
      <c r="C46" s="3">
        <v>42741.0</v>
      </c>
      <c r="D46" s="2">
        <v>97.0</v>
      </c>
      <c r="E46" s="2">
        <v>4.8</v>
      </c>
      <c r="F46" s="2" t="s">
        <v>17</v>
      </c>
      <c r="H46" s="6"/>
    </row>
    <row r="47" ht="15.75" customHeight="1">
      <c r="A47" s="2" t="s">
        <v>86</v>
      </c>
      <c r="B47" s="2" t="s">
        <v>10</v>
      </c>
      <c r="C47" s="3">
        <v>43952.0</v>
      </c>
      <c r="D47" s="2">
        <v>106.0</v>
      </c>
      <c r="E47" s="2">
        <v>4.8</v>
      </c>
      <c r="F47" s="2" t="s">
        <v>20</v>
      </c>
      <c r="H47" s="6"/>
    </row>
    <row r="48" ht="15.75" customHeight="1">
      <c r="A48" s="2" t="s">
        <v>87</v>
      </c>
      <c r="B48" s="2" t="s">
        <v>65</v>
      </c>
      <c r="C48" s="3">
        <v>44132.0</v>
      </c>
      <c r="D48" s="2">
        <v>103.0</v>
      </c>
      <c r="E48" s="2">
        <v>4.8</v>
      </c>
      <c r="F48" s="2" t="s">
        <v>88</v>
      </c>
      <c r="H48" s="6"/>
    </row>
    <row r="49" ht="15.75" customHeight="1">
      <c r="A49" s="2" t="s">
        <v>89</v>
      </c>
      <c r="B49" s="2" t="s">
        <v>24</v>
      </c>
      <c r="C49" s="3">
        <v>42755.0</v>
      </c>
      <c r="D49" s="2">
        <v>80.0</v>
      </c>
      <c r="E49" s="2">
        <v>4.8</v>
      </c>
      <c r="F49" s="2" t="s">
        <v>17</v>
      </c>
      <c r="H49" s="6"/>
    </row>
    <row r="50" ht="15.75" customHeight="1">
      <c r="A50" s="2" t="s">
        <v>90</v>
      </c>
      <c r="B50" s="2" t="s">
        <v>24</v>
      </c>
      <c r="C50" s="3">
        <v>43931.0</v>
      </c>
      <c r="D50" s="2">
        <v>101.0</v>
      </c>
      <c r="E50" s="2">
        <v>4.8</v>
      </c>
      <c r="F50" s="2" t="s">
        <v>17</v>
      </c>
      <c r="H50" s="6"/>
    </row>
    <row r="51" ht="15.75" customHeight="1">
      <c r="A51" s="2" t="s">
        <v>91</v>
      </c>
      <c r="B51" s="2" t="s">
        <v>92</v>
      </c>
      <c r="C51" s="3">
        <v>42349.0</v>
      </c>
      <c r="D51" s="2">
        <v>119.0</v>
      </c>
      <c r="E51" s="2">
        <v>4.8</v>
      </c>
      <c r="F51" s="2" t="s">
        <v>17</v>
      </c>
      <c r="H51" s="6"/>
    </row>
    <row r="52" ht="15.75" customHeight="1">
      <c r="A52" s="2" t="s">
        <v>93</v>
      </c>
      <c r="B52" s="2" t="s">
        <v>22</v>
      </c>
      <c r="C52" s="3">
        <v>43938.0</v>
      </c>
      <c r="D52" s="2">
        <v>80.0</v>
      </c>
      <c r="E52" s="2">
        <v>4.9</v>
      </c>
      <c r="F52" s="2" t="s">
        <v>60</v>
      </c>
      <c r="H52" s="6"/>
    </row>
    <row r="53" ht="15.75" customHeight="1">
      <c r="A53" s="2" t="s">
        <v>94</v>
      </c>
      <c r="B53" s="2" t="s">
        <v>95</v>
      </c>
      <c r="C53" s="3">
        <v>44057.0</v>
      </c>
      <c r="D53" s="2">
        <v>89.0</v>
      </c>
      <c r="E53" s="2">
        <v>4.9</v>
      </c>
      <c r="F53" s="2" t="s">
        <v>17</v>
      </c>
      <c r="H53" s="6"/>
    </row>
    <row r="54" ht="15.75" customHeight="1">
      <c r="A54" s="2" t="s">
        <v>96</v>
      </c>
      <c r="B54" s="2" t="s">
        <v>97</v>
      </c>
      <c r="C54" s="3">
        <v>43797.0</v>
      </c>
      <c r="D54" s="2">
        <v>94.0</v>
      </c>
      <c r="E54" s="2">
        <v>4.9</v>
      </c>
      <c r="F54" s="2" t="s">
        <v>17</v>
      </c>
      <c r="H54" s="6"/>
    </row>
    <row r="55" ht="15.75" customHeight="1">
      <c r="A55" s="2" t="s">
        <v>98</v>
      </c>
      <c r="B55" s="2" t="s">
        <v>33</v>
      </c>
      <c r="C55" s="3">
        <v>44134.0</v>
      </c>
      <c r="D55" s="2">
        <v>93.0</v>
      </c>
      <c r="E55" s="2">
        <v>4.9</v>
      </c>
      <c r="F55" s="2" t="s">
        <v>11</v>
      </c>
      <c r="H55" s="6"/>
    </row>
    <row r="56" ht="15.75" customHeight="1">
      <c r="A56" s="2" t="s">
        <v>99</v>
      </c>
      <c r="B56" s="2" t="s">
        <v>24</v>
      </c>
      <c r="C56" s="3">
        <v>43853.0</v>
      </c>
      <c r="D56" s="2">
        <v>96.0</v>
      </c>
      <c r="E56" s="2">
        <v>5.0</v>
      </c>
      <c r="F56" s="2" t="s">
        <v>69</v>
      </c>
      <c r="H56" s="6"/>
    </row>
    <row r="57" ht="15.75" customHeight="1">
      <c r="A57" s="2" t="s">
        <v>100</v>
      </c>
      <c r="B57" s="2" t="s">
        <v>101</v>
      </c>
      <c r="C57" s="3">
        <v>43294.0</v>
      </c>
      <c r="D57" s="2">
        <v>113.0</v>
      </c>
      <c r="E57" s="2">
        <v>5.0</v>
      </c>
      <c r="F57" s="2" t="s">
        <v>17</v>
      </c>
      <c r="H57" s="6"/>
    </row>
    <row r="58" ht="15.75" customHeight="1">
      <c r="A58" s="2" t="s">
        <v>102</v>
      </c>
      <c r="B58" s="2" t="s">
        <v>33</v>
      </c>
      <c r="C58" s="3">
        <v>44119.0</v>
      </c>
      <c r="D58" s="2">
        <v>86.0</v>
      </c>
      <c r="E58" s="2">
        <v>5.0</v>
      </c>
      <c r="F58" s="2" t="s">
        <v>37</v>
      </c>
      <c r="H58" s="6"/>
    </row>
    <row r="59" ht="15.75" customHeight="1">
      <c r="A59" s="2" t="s">
        <v>103</v>
      </c>
      <c r="B59" s="2" t="s">
        <v>10</v>
      </c>
      <c r="C59" s="3">
        <v>42566.0</v>
      </c>
      <c r="D59" s="2">
        <v>100.0</v>
      </c>
      <c r="E59" s="2">
        <v>5.0</v>
      </c>
      <c r="F59" s="2" t="s">
        <v>17</v>
      </c>
      <c r="H59" s="6"/>
    </row>
    <row r="60" ht="15.75" customHeight="1">
      <c r="A60" s="2" t="s">
        <v>104</v>
      </c>
      <c r="B60" s="2" t="s">
        <v>36</v>
      </c>
      <c r="C60" s="3">
        <v>44238.0</v>
      </c>
      <c r="D60" s="2">
        <v>102.0</v>
      </c>
      <c r="E60" s="2">
        <v>5.0</v>
      </c>
      <c r="F60" s="2" t="s">
        <v>88</v>
      </c>
      <c r="H60" s="6"/>
    </row>
    <row r="61" ht="15.75" customHeight="1">
      <c r="A61" s="2" t="s">
        <v>105</v>
      </c>
      <c r="B61" s="2" t="s">
        <v>65</v>
      </c>
      <c r="C61" s="3">
        <v>44126.0</v>
      </c>
      <c r="D61" s="2">
        <v>86.0</v>
      </c>
      <c r="E61" s="2">
        <v>5.1</v>
      </c>
      <c r="F61" s="2" t="s">
        <v>106</v>
      </c>
      <c r="H61" s="6"/>
    </row>
    <row r="62" ht="15.75" customHeight="1">
      <c r="A62" s="2" t="s">
        <v>107</v>
      </c>
      <c r="B62" s="2" t="s">
        <v>10</v>
      </c>
      <c r="C62" s="3">
        <v>42748.0</v>
      </c>
      <c r="D62" s="2">
        <v>104.0</v>
      </c>
      <c r="E62" s="2">
        <v>5.1</v>
      </c>
      <c r="F62" s="2" t="s">
        <v>17</v>
      </c>
      <c r="H62" s="6"/>
    </row>
    <row r="63" ht="15.75" customHeight="1">
      <c r="A63" s="2" t="s">
        <v>108</v>
      </c>
      <c r="B63" s="2" t="s">
        <v>39</v>
      </c>
      <c r="C63" s="3">
        <v>43924.0</v>
      </c>
      <c r="D63" s="2">
        <v>88.0</v>
      </c>
      <c r="E63" s="2">
        <v>5.1</v>
      </c>
      <c r="F63" s="2" t="s">
        <v>17</v>
      </c>
      <c r="H63" s="6"/>
    </row>
    <row r="64" ht="15.75" customHeight="1">
      <c r="A64" s="2" t="s">
        <v>109</v>
      </c>
      <c r="B64" s="2" t="s">
        <v>110</v>
      </c>
      <c r="C64" s="3">
        <v>43210.0</v>
      </c>
      <c r="D64" s="2">
        <v>97.0</v>
      </c>
      <c r="E64" s="2">
        <v>5.1</v>
      </c>
      <c r="F64" s="2" t="s">
        <v>17</v>
      </c>
      <c r="H64" s="6"/>
    </row>
    <row r="65" ht="15.75" customHeight="1">
      <c r="A65" s="2" t="s">
        <v>111</v>
      </c>
      <c r="B65" s="2" t="s">
        <v>112</v>
      </c>
      <c r="C65" s="3">
        <v>44252.0</v>
      </c>
      <c r="D65" s="2">
        <v>105.0</v>
      </c>
      <c r="E65" s="2">
        <v>5.1</v>
      </c>
      <c r="F65" s="2" t="s">
        <v>37</v>
      </c>
      <c r="H65" s="6"/>
    </row>
    <row r="66" ht="15.75" customHeight="1">
      <c r="A66" s="2" t="s">
        <v>113</v>
      </c>
      <c r="B66" s="2" t="s">
        <v>114</v>
      </c>
      <c r="C66" s="3">
        <v>44035.0</v>
      </c>
      <c r="D66" s="2">
        <v>90.0</v>
      </c>
      <c r="E66" s="2">
        <v>5.1</v>
      </c>
      <c r="F66" s="2" t="s">
        <v>17</v>
      </c>
      <c r="H66" s="6"/>
    </row>
    <row r="67" ht="15.75" customHeight="1">
      <c r="A67" s="2" t="s">
        <v>115</v>
      </c>
      <c r="B67" s="2" t="s">
        <v>24</v>
      </c>
      <c r="C67" s="3">
        <v>42986.0</v>
      </c>
      <c r="D67" s="2">
        <v>99.0</v>
      </c>
      <c r="E67" s="2">
        <v>5.2</v>
      </c>
      <c r="F67" s="2" t="s">
        <v>17</v>
      </c>
      <c r="H67" s="6"/>
    </row>
    <row r="68" ht="15.75" customHeight="1">
      <c r="A68" s="2" t="s">
        <v>116</v>
      </c>
      <c r="B68" s="2" t="s">
        <v>117</v>
      </c>
      <c r="C68" s="3">
        <v>43698.0</v>
      </c>
      <c r="D68" s="2">
        <v>10.0</v>
      </c>
      <c r="E68" s="2">
        <v>5.2</v>
      </c>
      <c r="F68" s="2" t="s">
        <v>17</v>
      </c>
      <c r="H68" s="6"/>
    </row>
    <row r="69" ht="15.75" customHeight="1">
      <c r="A69" s="2" t="s">
        <v>118</v>
      </c>
      <c r="B69" s="2" t="s">
        <v>36</v>
      </c>
      <c r="C69" s="3">
        <v>44015.0</v>
      </c>
      <c r="D69" s="2">
        <v>106.0</v>
      </c>
      <c r="E69" s="2">
        <v>5.2</v>
      </c>
      <c r="F69" s="2" t="s">
        <v>17</v>
      </c>
      <c r="H69" s="6"/>
    </row>
    <row r="70" ht="15.75" customHeight="1">
      <c r="A70" s="2" t="s">
        <v>119</v>
      </c>
      <c r="B70" s="2" t="s">
        <v>120</v>
      </c>
      <c r="C70" s="3">
        <v>44157.0</v>
      </c>
      <c r="D70" s="2">
        <v>98.0</v>
      </c>
      <c r="E70" s="2">
        <v>5.2</v>
      </c>
      <c r="F70" s="2" t="s">
        <v>17</v>
      </c>
      <c r="H70" s="6"/>
    </row>
    <row r="71" ht="15.75" customHeight="1">
      <c r="A71" s="2" t="s">
        <v>121</v>
      </c>
      <c r="B71" s="2" t="s">
        <v>24</v>
      </c>
      <c r="C71" s="3">
        <v>43301.0</v>
      </c>
      <c r="D71" s="2">
        <v>94.0</v>
      </c>
      <c r="E71" s="2">
        <v>5.2</v>
      </c>
      <c r="F71" s="2" t="s">
        <v>17</v>
      </c>
      <c r="H71" s="6"/>
    </row>
    <row r="72" ht="15.75" customHeight="1">
      <c r="A72" s="2" t="s">
        <v>122</v>
      </c>
      <c r="B72" s="2" t="s">
        <v>33</v>
      </c>
      <c r="C72" s="3">
        <v>43518.0</v>
      </c>
      <c r="D72" s="2">
        <v>112.0</v>
      </c>
      <c r="E72" s="2">
        <v>5.2</v>
      </c>
      <c r="F72" s="2" t="s">
        <v>123</v>
      </c>
      <c r="H72" s="6"/>
    </row>
    <row r="73" ht="15.75" customHeight="1">
      <c r="A73" s="2" t="s">
        <v>124</v>
      </c>
      <c r="B73" s="2" t="s">
        <v>65</v>
      </c>
      <c r="C73" s="3">
        <v>44342.0</v>
      </c>
      <c r="D73" s="2">
        <v>117.0</v>
      </c>
      <c r="E73" s="2">
        <v>5.2</v>
      </c>
      <c r="F73" s="2" t="s">
        <v>125</v>
      </c>
      <c r="H73" s="6"/>
    </row>
    <row r="74" ht="15.75" customHeight="1">
      <c r="A74" s="2" t="s">
        <v>126</v>
      </c>
      <c r="B74" s="2" t="s">
        <v>24</v>
      </c>
      <c r="C74" s="3">
        <v>42780.0</v>
      </c>
      <c r="D74" s="2">
        <v>70.0</v>
      </c>
      <c r="E74" s="2">
        <v>5.2</v>
      </c>
      <c r="F74" s="2" t="s">
        <v>17</v>
      </c>
      <c r="H74" s="6"/>
    </row>
    <row r="75" ht="15.75" customHeight="1">
      <c r="A75" s="2" t="s">
        <v>127</v>
      </c>
      <c r="B75" s="2" t="s">
        <v>24</v>
      </c>
      <c r="C75" s="3">
        <v>42860.0</v>
      </c>
      <c r="D75" s="2">
        <v>81.0</v>
      </c>
      <c r="E75" s="2">
        <v>5.2</v>
      </c>
      <c r="F75" s="2" t="s">
        <v>17</v>
      </c>
      <c r="H75" s="6"/>
    </row>
    <row r="76" ht="15.75" customHeight="1">
      <c r="A76" s="2" t="s">
        <v>128</v>
      </c>
      <c r="B76" s="2" t="s">
        <v>24</v>
      </c>
      <c r="C76" s="3">
        <v>44111.0</v>
      </c>
      <c r="D76" s="2">
        <v>103.0</v>
      </c>
      <c r="E76" s="2">
        <v>5.2</v>
      </c>
      <c r="F76" s="2" t="s">
        <v>17</v>
      </c>
      <c r="H76" s="6"/>
    </row>
    <row r="77" ht="15.75" customHeight="1">
      <c r="A77" s="2" t="s">
        <v>129</v>
      </c>
      <c r="B77" s="2" t="s">
        <v>24</v>
      </c>
      <c r="C77" s="3">
        <v>43245.0</v>
      </c>
      <c r="D77" s="2">
        <v>94.0</v>
      </c>
      <c r="E77" s="2">
        <v>5.2</v>
      </c>
      <c r="F77" s="2" t="s">
        <v>17</v>
      </c>
      <c r="H77" s="6"/>
    </row>
    <row r="78" ht="15.75" customHeight="1">
      <c r="A78" s="2" t="s">
        <v>130</v>
      </c>
      <c r="B78" s="2" t="s">
        <v>131</v>
      </c>
      <c r="C78" s="3">
        <v>43609.0</v>
      </c>
      <c r="D78" s="2">
        <v>98.0</v>
      </c>
      <c r="E78" s="2">
        <v>5.2</v>
      </c>
      <c r="F78" s="2" t="s">
        <v>17</v>
      </c>
      <c r="H78" s="6"/>
    </row>
    <row r="79" ht="15.75" customHeight="1">
      <c r="A79" s="2" t="s">
        <v>132</v>
      </c>
      <c r="B79" s="2" t="s">
        <v>24</v>
      </c>
      <c r="C79" s="3">
        <v>42839.0</v>
      </c>
      <c r="D79" s="2">
        <v>131.0</v>
      </c>
      <c r="E79" s="2">
        <v>5.2</v>
      </c>
      <c r="F79" s="2" t="s">
        <v>17</v>
      </c>
      <c r="H79" s="6"/>
    </row>
    <row r="80" ht="15.75" customHeight="1">
      <c r="A80" s="2" t="s">
        <v>133</v>
      </c>
      <c r="B80" s="2" t="s">
        <v>134</v>
      </c>
      <c r="C80" s="3">
        <v>43602.0</v>
      </c>
      <c r="D80" s="2">
        <v>87.0</v>
      </c>
      <c r="E80" s="2">
        <v>5.2</v>
      </c>
      <c r="F80" s="2" t="s">
        <v>17</v>
      </c>
      <c r="H80" s="6"/>
    </row>
    <row r="81" ht="15.75" customHeight="1">
      <c r="A81" s="2" t="s">
        <v>135</v>
      </c>
      <c r="B81" s="2" t="s">
        <v>136</v>
      </c>
      <c r="C81" s="3">
        <v>43599.0</v>
      </c>
      <c r="D81" s="2">
        <v>60.0</v>
      </c>
      <c r="E81" s="2">
        <v>5.2</v>
      </c>
      <c r="F81" s="2" t="s">
        <v>17</v>
      </c>
      <c r="H81" s="6"/>
    </row>
    <row r="82" ht="15.75" customHeight="1">
      <c r="A82" s="2" t="s">
        <v>137</v>
      </c>
      <c r="B82" s="2" t="s">
        <v>7</v>
      </c>
      <c r="C82" s="3">
        <v>44232.0</v>
      </c>
      <c r="D82" s="2">
        <v>112.0</v>
      </c>
      <c r="E82" s="2">
        <v>5.2</v>
      </c>
      <c r="F82" s="2" t="s">
        <v>17</v>
      </c>
      <c r="H82" s="6"/>
    </row>
    <row r="83" ht="15.75" customHeight="1">
      <c r="A83" s="2" t="s">
        <v>138</v>
      </c>
      <c r="B83" s="2" t="s">
        <v>139</v>
      </c>
      <c r="C83" s="3">
        <v>43721.0</v>
      </c>
      <c r="D83" s="2">
        <v>102.0</v>
      </c>
      <c r="E83" s="2">
        <v>5.2</v>
      </c>
      <c r="F83" s="2" t="s">
        <v>17</v>
      </c>
      <c r="H83" s="6"/>
    </row>
    <row r="84" ht="15.75" customHeight="1">
      <c r="A84" s="2" t="s">
        <v>140</v>
      </c>
      <c r="B84" s="2" t="s">
        <v>33</v>
      </c>
      <c r="C84" s="3">
        <v>44162.0</v>
      </c>
      <c r="D84" s="2">
        <v>99.0</v>
      </c>
      <c r="E84" s="2">
        <v>5.2</v>
      </c>
      <c r="F84" s="2" t="s">
        <v>14</v>
      </c>
      <c r="H84" s="6"/>
    </row>
    <row r="85" ht="15.75" customHeight="1">
      <c r="A85" s="2" t="s">
        <v>141</v>
      </c>
      <c r="B85" s="2" t="s">
        <v>24</v>
      </c>
      <c r="C85" s="3">
        <v>43217.0</v>
      </c>
      <c r="D85" s="2">
        <v>116.0</v>
      </c>
      <c r="E85" s="2">
        <v>5.2</v>
      </c>
      <c r="F85" s="2" t="s">
        <v>17</v>
      </c>
      <c r="H85" s="6"/>
    </row>
    <row r="86" ht="15.75" customHeight="1">
      <c r="A86" s="2" t="s">
        <v>142</v>
      </c>
      <c r="B86" s="2" t="s">
        <v>36</v>
      </c>
      <c r="C86" s="3">
        <v>43434.0</v>
      </c>
      <c r="D86" s="2">
        <v>92.0</v>
      </c>
      <c r="E86" s="2">
        <v>5.3</v>
      </c>
      <c r="F86" s="2" t="s">
        <v>17</v>
      </c>
      <c r="H86" s="6"/>
    </row>
    <row r="87" ht="15.75" customHeight="1">
      <c r="A87" s="2" t="s">
        <v>143</v>
      </c>
      <c r="B87" s="2" t="s">
        <v>24</v>
      </c>
      <c r="C87" s="3">
        <v>43707.0</v>
      </c>
      <c r="D87" s="2">
        <v>83.0</v>
      </c>
      <c r="E87" s="2">
        <v>5.3</v>
      </c>
      <c r="F87" s="2" t="s">
        <v>60</v>
      </c>
      <c r="H87" s="6"/>
    </row>
    <row r="88" ht="15.75" customHeight="1">
      <c r="A88" s="2" t="s">
        <v>144</v>
      </c>
      <c r="B88" s="2" t="s">
        <v>10</v>
      </c>
      <c r="C88" s="3">
        <v>43951.0</v>
      </c>
      <c r="D88" s="2">
        <v>97.0</v>
      </c>
      <c r="E88" s="2">
        <v>5.3</v>
      </c>
      <c r="F88" s="2" t="s">
        <v>17</v>
      </c>
      <c r="H88" s="6"/>
    </row>
    <row r="89" ht="15.75" customHeight="1">
      <c r="A89" s="2" t="s">
        <v>145</v>
      </c>
      <c r="B89" s="2" t="s">
        <v>33</v>
      </c>
      <c r="C89" s="3">
        <v>44055.0</v>
      </c>
      <c r="D89" s="2">
        <v>112.0</v>
      </c>
      <c r="E89" s="2">
        <v>5.3</v>
      </c>
      <c r="F89" s="2" t="s">
        <v>20</v>
      </c>
      <c r="H89" s="6"/>
    </row>
    <row r="90" ht="15.75" customHeight="1">
      <c r="A90" s="2" t="s">
        <v>146</v>
      </c>
      <c r="B90" s="2" t="s">
        <v>10</v>
      </c>
      <c r="C90" s="3">
        <v>43979.0</v>
      </c>
      <c r="D90" s="2">
        <v>116.0</v>
      </c>
      <c r="E90" s="2">
        <v>5.3</v>
      </c>
      <c r="F90" s="2" t="s">
        <v>11</v>
      </c>
      <c r="H90" s="6"/>
    </row>
    <row r="91" ht="15.75" customHeight="1">
      <c r="A91" s="2" t="s">
        <v>147</v>
      </c>
      <c r="B91" s="2" t="s">
        <v>10</v>
      </c>
      <c r="C91" s="3">
        <v>43350.0</v>
      </c>
      <c r="D91" s="2">
        <v>102.0</v>
      </c>
      <c r="E91" s="2">
        <v>5.3</v>
      </c>
      <c r="F91" s="2" t="s">
        <v>60</v>
      </c>
      <c r="H91" s="6"/>
    </row>
    <row r="92" ht="15.75" customHeight="1">
      <c r="A92" s="2" t="s">
        <v>148</v>
      </c>
      <c r="B92" s="2" t="s">
        <v>65</v>
      </c>
      <c r="C92" s="3">
        <v>44315.0</v>
      </c>
      <c r="D92" s="2">
        <v>121.0</v>
      </c>
      <c r="E92" s="2">
        <v>5.3</v>
      </c>
      <c r="F92" s="2" t="s">
        <v>17</v>
      </c>
      <c r="H92" s="6"/>
    </row>
    <row r="93" ht="15.75" customHeight="1">
      <c r="A93" s="2" t="s">
        <v>149</v>
      </c>
      <c r="B93" s="2" t="s">
        <v>36</v>
      </c>
      <c r="C93" s="3">
        <v>43275.0</v>
      </c>
      <c r="D93" s="2">
        <v>95.0</v>
      </c>
      <c r="E93" s="2">
        <v>5.3</v>
      </c>
      <c r="F93" s="2" t="s">
        <v>60</v>
      </c>
      <c r="H93" s="6"/>
    </row>
    <row r="94" ht="15.75" customHeight="1">
      <c r="A94" s="2" t="s">
        <v>150</v>
      </c>
      <c r="B94" s="2" t="s">
        <v>33</v>
      </c>
      <c r="C94" s="3">
        <v>43567.0</v>
      </c>
      <c r="D94" s="2">
        <v>93.0</v>
      </c>
      <c r="E94" s="2">
        <v>5.3</v>
      </c>
      <c r="F94" s="2" t="s">
        <v>11</v>
      </c>
      <c r="H94" s="6"/>
    </row>
    <row r="95" ht="15.75" customHeight="1">
      <c r="A95" s="2" t="s">
        <v>151</v>
      </c>
      <c r="B95" s="2" t="s">
        <v>33</v>
      </c>
      <c r="C95" s="3">
        <v>42608.0</v>
      </c>
      <c r="D95" s="2">
        <v>92.0</v>
      </c>
      <c r="E95" s="2">
        <v>5.3</v>
      </c>
      <c r="F95" s="2" t="s">
        <v>17</v>
      </c>
      <c r="H95" s="6"/>
    </row>
    <row r="96" ht="15.75" customHeight="1">
      <c r="A96" s="2" t="s">
        <v>152</v>
      </c>
      <c r="B96" s="2" t="s">
        <v>153</v>
      </c>
      <c r="C96" s="3">
        <v>44119.0</v>
      </c>
      <c r="D96" s="2">
        <v>98.0</v>
      </c>
      <c r="E96" s="2">
        <v>5.4</v>
      </c>
      <c r="F96" s="2" t="s">
        <v>17</v>
      </c>
      <c r="H96" s="6"/>
    </row>
    <row r="97" ht="15.75" customHeight="1">
      <c r="A97" s="2" t="s">
        <v>154</v>
      </c>
      <c r="B97" s="2" t="s">
        <v>36</v>
      </c>
      <c r="C97" s="3">
        <v>43804.0</v>
      </c>
      <c r="D97" s="2">
        <v>85.0</v>
      </c>
      <c r="E97" s="2">
        <v>5.4</v>
      </c>
      <c r="F97" s="2" t="s">
        <v>17</v>
      </c>
      <c r="H97" s="6"/>
    </row>
    <row r="98" ht="15.75" customHeight="1">
      <c r="A98" s="2" t="s">
        <v>155</v>
      </c>
      <c r="B98" s="2" t="s">
        <v>24</v>
      </c>
      <c r="C98" s="3">
        <v>43588.0</v>
      </c>
      <c r="D98" s="2">
        <v>78.0</v>
      </c>
      <c r="E98" s="2">
        <v>5.4</v>
      </c>
      <c r="F98" s="2" t="s">
        <v>11</v>
      </c>
      <c r="H98" s="6"/>
    </row>
    <row r="99" ht="15.75" customHeight="1">
      <c r="A99" s="2" t="s">
        <v>156</v>
      </c>
      <c r="B99" s="2" t="s">
        <v>33</v>
      </c>
      <c r="C99" s="3">
        <v>44092.0</v>
      </c>
      <c r="D99" s="2">
        <v>120.0</v>
      </c>
      <c r="E99" s="2">
        <v>5.4</v>
      </c>
      <c r="F99" s="2" t="s">
        <v>20</v>
      </c>
      <c r="H99" s="6"/>
    </row>
    <row r="100" ht="15.75" customHeight="1">
      <c r="A100" s="2" t="s">
        <v>157</v>
      </c>
      <c r="B100" s="2" t="s">
        <v>158</v>
      </c>
      <c r="C100" s="3">
        <v>44076.0</v>
      </c>
      <c r="D100" s="2">
        <v>92.0</v>
      </c>
      <c r="E100" s="2">
        <v>5.4</v>
      </c>
      <c r="F100" s="2" t="s">
        <v>83</v>
      </c>
      <c r="H100" s="6"/>
    </row>
    <row r="101" ht="15.75" customHeight="1">
      <c r="A101" s="2" t="s">
        <v>159</v>
      </c>
      <c r="B101" s="2" t="s">
        <v>160</v>
      </c>
      <c r="C101" s="3">
        <v>43182.0</v>
      </c>
      <c r="D101" s="2">
        <v>101.0</v>
      </c>
      <c r="E101" s="2">
        <v>5.4</v>
      </c>
      <c r="F101" s="2" t="s">
        <v>17</v>
      </c>
      <c r="H101" s="6"/>
    </row>
    <row r="102" ht="15.75" customHeight="1">
      <c r="A102" s="2" t="s">
        <v>161</v>
      </c>
      <c r="B102" s="2" t="s">
        <v>10</v>
      </c>
      <c r="C102" s="3">
        <v>43896.0</v>
      </c>
      <c r="D102" s="2">
        <v>119.0</v>
      </c>
      <c r="E102" s="2">
        <v>5.4</v>
      </c>
      <c r="F102" s="2" t="s">
        <v>20</v>
      </c>
      <c r="H102" s="6"/>
    </row>
    <row r="103" ht="15.75" customHeight="1">
      <c r="A103" s="2" t="s">
        <v>162</v>
      </c>
      <c r="B103" s="2" t="s">
        <v>65</v>
      </c>
      <c r="C103" s="3">
        <v>43742.0</v>
      </c>
      <c r="D103" s="2">
        <v>101.0</v>
      </c>
      <c r="E103" s="2">
        <v>5.4</v>
      </c>
      <c r="F103" s="2" t="s">
        <v>17</v>
      </c>
      <c r="H103" s="6"/>
    </row>
    <row r="104" ht="15.75" customHeight="1">
      <c r="A104" s="2" t="s">
        <v>163</v>
      </c>
      <c r="B104" s="2" t="s">
        <v>33</v>
      </c>
      <c r="C104" s="3">
        <v>44288.0</v>
      </c>
      <c r="D104" s="2">
        <v>112.0</v>
      </c>
      <c r="E104" s="2">
        <v>5.4</v>
      </c>
      <c r="F104" s="2" t="s">
        <v>60</v>
      </c>
      <c r="H104" s="6"/>
    </row>
    <row r="105" ht="15.75" customHeight="1">
      <c r="A105" s="2" t="s">
        <v>164</v>
      </c>
      <c r="B105" s="2" t="s">
        <v>24</v>
      </c>
      <c r="C105" s="3">
        <v>42958.0</v>
      </c>
      <c r="D105" s="2">
        <v>96.0</v>
      </c>
      <c r="E105" s="2">
        <v>5.4</v>
      </c>
      <c r="F105" s="2" t="s">
        <v>17</v>
      </c>
      <c r="H105" s="6"/>
    </row>
    <row r="106" ht="15.75" customHeight="1">
      <c r="A106" s="2" t="s">
        <v>165</v>
      </c>
      <c r="B106" s="2" t="s">
        <v>166</v>
      </c>
      <c r="C106" s="3">
        <v>44211.0</v>
      </c>
      <c r="D106" s="2">
        <v>114.0</v>
      </c>
      <c r="E106" s="2">
        <v>5.4</v>
      </c>
      <c r="F106" s="2" t="s">
        <v>17</v>
      </c>
      <c r="H106" s="6"/>
    </row>
    <row r="107" ht="15.75" customHeight="1">
      <c r="A107" s="2" t="s">
        <v>167</v>
      </c>
      <c r="B107" s="2" t="s">
        <v>36</v>
      </c>
      <c r="C107" s="3">
        <v>44154.0</v>
      </c>
      <c r="D107" s="2">
        <v>97.0</v>
      </c>
      <c r="E107" s="2">
        <v>5.4</v>
      </c>
      <c r="F107" s="2" t="s">
        <v>17</v>
      </c>
      <c r="H107" s="6"/>
    </row>
    <row r="108" ht="15.75" customHeight="1">
      <c r="A108" s="2" t="s">
        <v>168</v>
      </c>
      <c r="B108" s="2" t="s">
        <v>169</v>
      </c>
      <c r="C108" s="3">
        <v>44013.0</v>
      </c>
      <c r="D108" s="2">
        <v>101.0</v>
      </c>
      <c r="E108" s="2">
        <v>5.4</v>
      </c>
      <c r="F108" s="2" t="s">
        <v>14</v>
      </c>
      <c r="H108" s="6"/>
    </row>
    <row r="109" ht="15.75" customHeight="1">
      <c r="A109" s="2" t="s">
        <v>170</v>
      </c>
      <c r="B109" s="2" t="s">
        <v>171</v>
      </c>
      <c r="C109" s="3">
        <v>42342.0</v>
      </c>
      <c r="D109" s="2">
        <v>56.0</v>
      </c>
      <c r="E109" s="2">
        <v>5.5</v>
      </c>
      <c r="F109" s="2" t="s">
        <v>17</v>
      </c>
      <c r="H109" s="6"/>
    </row>
    <row r="110" ht="15.75" customHeight="1">
      <c r="A110" s="2" t="s">
        <v>172</v>
      </c>
      <c r="B110" s="2" t="s">
        <v>173</v>
      </c>
      <c r="C110" s="3">
        <v>43399.0</v>
      </c>
      <c r="D110" s="2">
        <v>100.0</v>
      </c>
      <c r="E110" s="2">
        <v>5.5</v>
      </c>
      <c r="F110" s="2" t="s">
        <v>17</v>
      </c>
      <c r="H110" s="6"/>
    </row>
    <row r="111" ht="15.75" customHeight="1">
      <c r="A111" s="2" t="s">
        <v>174</v>
      </c>
      <c r="B111" s="2" t="s">
        <v>10</v>
      </c>
      <c r="C111" s="3">
        <v>43800.0</v>
      </c>
      <c r="D111" s="2">
        <v>94.0</v>
      </c>
      <c r="E111" s="2">
        <v>5.5</v>
      </c>
      <c r="F111" s="2" t="s">
        <v>74</v>
      </c>
      <c r="H111" s="6"/>
    </row>
    <row r="112" ht="15.75" customHeight="1">
      <c r="A112" s="2" t="s">
        <v>175</v>
      </c>
      <c r="B112" s="2" t="s">
        <v>24</v>
      </c>
      <c r="C112" s="3">
        <v>44314.0</v>
      </c>
      <c r="D112" s="2">
        <v>94.0</v>
      </c>
      <c r="E112" s="2">
        <v>5.5</v>
      </c>
      <c r="F112" s="2" t="s">
        <v>69</v>
      </c>
      <c r="H112" s="6"/>
    </row>
    <row r="113" ht="15.75" customHeight="1">
      <c r="A113" s="2" t="s">
        <v>176</v>
      </c>
      <c r="B113" s="2" t="s">
        <v>7</v>
      </c>
      <c r="C113" s="7">
        <v>43754.0</v>
      </c>
      <c r="D113" s="2">
        <v>21.0</v>
      </c>
      <c r="E113" s="2">
        <v>5.5</v>
      </c>
      <c r="F113" s="2" t="s">
        <v>17</v>
      </c>
      <c r="H113" s="6"/>
    </row>
    <row r="114" ht="15.75" customHeight="1">
      <c r="A114" s="2" t="s">
        <v>177</v>
      </c>
      <c r="B114" s="2" t="s">
        <v>24</v>
      </c>
      <c r="C114" s="3">
        <v>43784.0</v>
      </c>
      <c r="D114" s="2">
        <v>104.0</v>
      </c>
      <c r="E114" s="2">
        <v>5.5</v>
      </c>
      <c r="F114" s="2" t="s">
        <v>20</v>
      </c>
      <c r="H114" s="6"/>
    </row>
    <row r="115" ht="15.75" customHeight="1">
      <c r="A115" s="2" t="s">
        <v>178</v>
      </c>
      <c r="B115" s="2" t="s">
        <v>136</v>
      </c>
      <c r="C115" s="3">
        <v>43504.0</v>
      </c>
      <c r="D115" s="2">
        <v>63.0</v>
      </c>
      <c r="E115" s="2">
        <v>5.5</v>
      </c>
      <c r="F115" s="2" t="s">
        <v>17</v>
      </c>
      <c r="H115" s="6"/>
    </row>
    <row r="116" ht="15.75" customHeight="1">
      <c r="A116" s="2" t="s">
        <v>179</v>
      </c>
      <c r="B116" s="2" t="s">
        <v>36</v>
      </c>
      <c r="C116" s="3">
        <v>43931.0</v>
      </c>
      <c r="D116" s="2">
        <v>100.0</v>
      </c>
      <c r="E116" s="2">
        <v>5.5</v>
      </c>
      <c r="F116" s="2" t="s">
        <v>17</v>
      </c>
      <c r="H116" s="6"/>
    </row>
    <row r="117" ht="15.75" customHeight="1">
      <c r="A117" s="2" t="s">
        <v>180</v>
      </c>
      <c r="B117" s="2" t="s">
        <v>181</v>
      </c>
      <c r="C117" s="3">
        <v>43154.0</v>
      </c>
      <c r="D117" s="2">
        <v>126.0</v>
      </c>
      <c r="E117" s="2">
        <v>5.5</v>
      </c>
      <c r="F117" s="2" t="s">
        <v>17</v>
      </c>
      <c r="H117" s="6"/>
    </row>
    <row r="118" ht="15.75" customHeight="1">
      <c r="A118" s="2" t="s">
        <v>182</v>
      </c>
      <c r="B118" s="2" t="s">
        <v>183</v>
      </c>
      <c r="C118" s="3">
        <v>44106.0</v>
      </c>
      <c r="D118" s="2">
        <v>106.0</v>
      </c>
      <c r="E118" s="2">
        <v>5.5</v>
      </c>
      <c r="F118" s="2" t="s">
        <v>17</v>
      </c>
      <c r="H118" s="6"/>
    </row>
    <row r="119" ht="15.75" customHeight="1">
      <c r="A119" s="2" t="s">
        <v>184</v>
      </c>
      <c r="B119" s="2" t="s">
        <v>10</v>
      </c>
      <c r="C119" s="3">
        <v>44238.0</v>
      </c>
      <c r="D119" s="2">
        <v>86.0</v>
      </c>
      <c r="E119" s="2">
        <v>5.5</v>
      </c>
      <c r="F119" s="2" t="s">
        <v>185</v>
      </c>
      <c r="H119" s="6"/>
    </row>
    <row r="120" ht="15.75" customHeight="1">
      <c r="A120" s="2" t="s">
        <v>186</v>
      </c>
      <c r="B120" s="2" t="s">
        <v>187</v>
      </c>
      <c r="C120" s="3">
        <v>44301.0</v>
      </c>
      <c r="D120" s="2">
        <v>142.0</v>
      </c>
      <c r="E120" s="2">
        <v>5.5</v>
      </c>
      <c r="F120" s="2" t="s">
        <v>188</v>
      </c>
      <c r="H120" s="6"/>
    </row>
    <row r="121" ht="15.75" customHeight="1">
      <c r="A121" s="2" t="s">
        <v>189</v>
      </c>
      <c r="B121" s="2" t="s">
        <v>24</v>
      </c>
      <c r="C121" s="3">
        <v>43119.0</v>
      </c>
      <c r="D121" s="2">
        <v>108.0</v>
      </c>
      <c r="E121" s="2">
        <v>5.5</v>
      </c>
      <c r="F121" s="2" t="s">
        <v>17</v>
      </c>
      <c r="H121" s="6"/>
    </row>
    <row r="122" ht="15.75" customHeight="1">
      <c r="A122" s="2" t="s">
        <v>190</v>
      </c>
      <c r="B122" s="2" t="s">
        <v>134</v>
      </c>
      <c r="C122" s="3">
        <v>43135.0</v>
      </c>
      <c r="D122" s="2">
        <v>102.0</v>
      </c>
      <c r="E122" s="2">
        <v>5.5</v>
      </c>
      <c r="F122" s="2" t="s">
        <v>17</v>
      </c>
      <c r="H122" s="6"/>
    </row>
    <row r="123" ht="15.75" customHeight="1">
      <c r="A123" s="2" t="s">
        <v>191</v>
      </c>
      <c r="B123" s="2" t="s">
        <v>36</v>
      </c>
      <c r="C123" s="3">
        <v>43790.0</v>
      </c>
      <c r="D123" s="2">
        <v>92.0</v>
      </c>
      <c r="E123" s="2">
        <v>5.5</v>
      </c>
      <c r="F123" s="2" t="s">
        <v>17</v>
      </c>
      <c r="H123" s="6"/>
    </row>
    <row r="124" ht="15.75" customHeight="1">
      <c r="A124" s="2" t="s">
        <v>192</v>
      </c>
      <c r="B124" s="2" t="s">
        <v>193</v>
      </c>
      <c r="C124" s="3">
        <v>43287.0</v>
      </c>
      <c r="D124" s="2">
        <v>83.0</v>
      </c>
      <c r="E124" s="2">
        <v>5.5</v>
      </c>
      <c r="F124" s="2" t="s">
        <v>17</v>
      </c>
      <c r="H124" s="6"/>
    </row>
    <row r="125" ht="15.75" customHeight="1">
      <c r="A125" s="2" t="s">
        <v>194</v>
      </c>
      <c r="B125" s="2" t="s">
        <v>195</v>
      </c>
      <c r="C125" s="3">
        <v>43322.0</v>
      </c>
      <c r="D125" s="2">
        <v>94.0</v>
      </c>
      <c r="E125" s="2">
        <v>5.5</v>
      </c>
      <c r="F125" s="2" t="s">
        <v>17</v>
      </c>
      <c r="H125" s="6"/>
    </row>
    <row r="126" ht="15.75" customHeight="1">
      <c r="A126" s="2" t="s">
        <v>196</v>
      </c>
      <c r="B126" s="2" t="s">
        <v>24</v>
      </c>
      <c r="C126" s="3">
        <v>43560.0</v>
      </c>
      <c r="D126" s="2">
        <v>92.0</v>
      </c>
      <c r="E126" s="2">
        <v>5.5</v>
      </c>
      <c r="F126" s="2" t="s">
        <v>17</v>
      </c>
      <c r="H126" s="6"/>
    </row>
    <row r="127" ht="15.75" customHeight="1">
      <c r="A127" s="2" t="s">
        <v>197</v>
      </c>
      <c r="B127" s="2" t="s">
        <v>24</v>
      </c>
      <c r="C127" s="3">
        <v>43595.0</v>
      </c>
      <c r="D127" s="2">
        <v>103.0</v>
      </c>
      <c r="E127" s="2">
        <v>5.5</v>
      </c>
      <c r="F127" s="2" t="s">
        <v>17</v>
      </c>
      <c r="H127" s="6"/>
    </row>
    <row r="128" ht="15.75" customHeight="1">
      <c r="A128" s="2" t="s">
        <v>198</v>
      </c>
      <c r="B128" s="2" t="s">
        <v>195</v>
      </c>
      <c r="C128" s="3">
        <v>43020.0</v>
      </c>
      <c r="D128" s="2">
        <v>89.0</v>
      </c>
      <c r="E128" s="2">
        <v>5.6</v>
      </c>
      <c r="F128" s="2" t="s">
        <v>199</v>
      </c>
      <c r="H128" s="6"/>
    </row>
    <row r="129" ht="15.75" customHeight="1">
      <c r="A129" s="2" t="s">
        <v>200</v>
      </c>
      <c r="B129" s="2" t="s">
        <v>24</v>
      </c>
      <c r="C129" s="3">
        <v>42558.0</v>
      </c>
      <c r="D129" s="2">
        <v>95.0</v>
      </c>
      <c r="E129" s="2">
        <v>5.6</v>
      </c>
      <c r="F129" s="2" t="s">
        <v>17</v>
      </c>
      <c r="H129" s="6"/>
    </row>
    <row r="130" ht="15.75" customHeight="1">
      <c r="A130" s="2" t="s">
        <v>201</v>
      </c>
      <c r="B130" s="2" t="s">
        <v>139</v>
      </c>
      <c r="C130" s="3">
        <v>44211.0</v>
      </c>
      <c r="D130" s="2">
        <v>103.0</v>
      </c>
      <c r="E130" s="2">
        <v>5.6</v>
      </c>
      <c r="F130" s="2" t="s">
        <v>69</v>
      </c>
      <c r="H130" s="6"/>
    </row>
    <row r="131" ht="15.75" customHeight="1">
      <c r="A131" s="2" t="s">
        <v>202</v>
      </c>
      <c r="B131" s="2" t="s">
        <v>36</v>
      </c>
      <c r="C131" s="3">
        <v>43706.0</v>
      </c>
      <c r="D131" s="2">
        <v>97.0</v>
      </c>
      <c r="E131" s="2">
        <v>5.6</v>
      </c>
      <c r="F131" s="2" t="s">
        <v>17</v>
      </c>
      <c r="H131" s="6"/>
    </row>
    <row r="132" ht="15.75" customHeight="1">
      <c r="A132" s="2" t="s">
        <v>203</v>
      </c>
      <c r="B132" s="2" t="s">
        <v>10</v>
      </c>
      <c r="C132" s="3">
        <v>43371.0</v>
      </c>
      <c r="D132" s="2">
        <v>125.0</v>
      </c>
      <c r="E132" s="2">
        <v>5.6</v>
      </c>
      <c r="F132" s="2" t="s">
        <v>17</v>
      </c>
      <c r="H132" s="6"/>
    </row>
    <row r="133" ht="15.75" customHeight="1">
      <c r="A133" s="2" t="s">
        <v>204</v>
      </c>
      <c r="B133" s="2" t="s">
        <v>36</v>
      </c>
      <c r="C133" s="3">
        <v>44077.0</v>
      </c>
      <c r="D133" s="2">
        <v>91.0</v>
      </c>
      <c r="E133" s="2">
        <v>5.6</v>
      </c>
      <c r="F133" s="2" t="s">
        <v>17</v>
      </c>
      <c r="H133" s="6"/>
    </row>
    <row r="134" ht="15.75" customHeight="1">
      <c r="A134" s="2" t="s">
        <v>205</v>
      </c>
      <c r="B134" s="2" t="s">
        <v>206</v>
      </c>
      <c r="C134" s="3">
        <v>44001.0</v>
      </c>
      <c r="D134" s="2">
        <v>90.0</v>
      </c>
      <c r="E134" s="2">
        <v>5.6</v>
      </c>
      <c r="F134" s="2" t="s">
        <v>25</v>
      </c>
      <c r="H134" s="6"/>
    </row>
    <row r="135" ht="15.75" customHeight="1">
      <c r="A135" s="2" t="s">
        <v>207</v>
      </c>
      <c r="B135" s="2" t="s">
        <v>136</v>
      </c>
      <c r="C135" s="3">
        <v>44131.0</v>
      </c>
      <c r="D135" s="2">
        <v>49.0</v>
      </c>
      <c r="E135" s="2">
        <v>5.6</v>
      </c>
      <c r="F135" s="2" t="s">
        <v>17</v>
      </c>
      <c r="H135" s="6"/>
    </row>
    <row r="136" ht="15.75" customHeight="1">
      <c r="A136" s="2" t="s">
        <v>208</v>
      </c>
      <c r="B136" s="2" t="s">
        <v>139</v>
      </c>
      <c r="C136" s="3">
        <v>43476.0</v>
      </c>
      <c r="D136" s="2">
        <v>98.0</v>
      </c>
      <c r="E136" s="2">
        <v>5.6</v>
      </c>
      <c r="F136" s="2" t="s">
        <v>17</v>
      </c>
      <c r="H136" s="6"/>
    </row>
    <row r="137" ht="15.75" customHeight="1">
      <c r="A137" s="2" t="s">
        <v>209</v>
      </c>
      <c r="B137" s="2" t="s">
        <v>112</v>
      </c>
      <c r="C137" s="3">
        <v>44232.0</v>
      </c>
      <c r="D137" s="2">
        <v>107.0</v>
      </c>
      <c r="E137" s="2">
        <v>5.6</v>
      </c>
      <c r="F137" s="2" t="s">
        <v>14</v>
      </c>
      <c r="H137" s="6"/>
    </row>
    <row r="138" ht="15.75" customHeight="1">
      <c r="A138" s="2" t="s">
        <v>210</v>
      </c>
      <c r="B138" s="2" t="s">
        <v>134</v>
      </c>
      <c r="C138" s="3">
        <v>44188.0</v>
      </c>
      <c r="D138" s="2">
        <v>118.0</v>
      </c>
      <c r="E138" s="2">
        <v>5.6</v>
      </c>
      <c r="F138" s="2" t="s">
        <v>17</v>
      </c>
      <c r="H138" s="6"/>
    </row>
    <row r="139" ht="15.75" customHeight="1">
      <c r="A139" s="2" t="s">
        <v>211</v>
      </c>
      <c r="B139" s="2" t="s">
        <v>10</v>
      </c>
      <c r="C139" s="3">
        <v>44090.0</v>
      </c>
      <c r="D139" s="2">
        <v>94.0</v>
      </c>
      <c r="E139" s="2">
        <v>5.6</v>
      </c>
      <c r="F139" s="2" t="s">
        <v>11</v>
      </c>
      <c r="H139" s="6"/>
    </row>
    <row r="140" ht="15.75" customHeight="1">
      <c r="A140" s="2" t="s">
        <v>212</v>
      </c>
      <c r="B140" s="2" t="s">
        <v>24</v>
      </c>
      <c r="C140" s="3">
        <v>44064.0</v>
      </c>
      <c r="D140" s="2">
        <v>103.0</v>
      </c>
      <c r="E140" s="2">
        <v>5.6</v>
      </c>
      <c r="F140" s="2" t="s">
        <v>17</v>
      </c>
      <c r="H140" s="6"/>
    </row>
    <row r="141" ht="15.75" customHeight="1">
      <c r="A141" s="2" t="s">
        <v>213</v>
      </c>
      <c r="B141" s="2" t="s">
        <v>214</v>
      </c>
      <c r="C141" s="3">
        <v>44106.0</v>
      </c>
      <c r="D141" s="2">
        <v>86.0</v>
      </c>
      <c r="E141" s="2">
        <v>5.6</v>
      </c>
      <c r="F141" s="2" t="s">
        <v>17</v>
      </c>
      <c r="H141" s="6"/>
    </row>
    <row r="142" ht="15.75" customHeight="1">
      <c r="A142" s="2" t="s">
        <v>215</v>
      </c>
      <c r="B142" s="2" t="s">
        <v>7</v>
      </c>
      <c r="C142" s="3">
        <v>44300.0</v>
      </c>
      <c r="D142" s="2">
        <v>83.0</v>
      </c>
      <c r="E142" s="2">
        <v>5.6</v>
      </c>
      <c r="F142" s="2" t="s">
        <v>17</v>
      </c>
      <c r="H142" s="6"/>
    </row>
    <row r="143" ht="15.75" customHeight="1">
      <c r="A143" s="2" t="s">
        <v>216</v>
      </c>
      <c r="B143" s="2" t="s">
        <v>217</v>
      </c>
      <c r="C143" s="3">
        <v>44281.0</v>
      </c>
      <c r="D143" s="2">
        <v>97.0</v>
      </c>
      <c r="E143" s="2">
        <v>5.7</v>
      </c>
      <c r="F143" s="2" t="s">
        <v>17</v>
      </c>
      <c r="H143" s="6"/>
    </row>
    <row r="144" ht="15.75" customHeight="1">
      <c r="A144" s="2" t="s">
        <v>218</v>
      </c>
      <c r="B144" s="2" t="s">
        <v>219</v>
      </c>
      <c r="C144" s="3">
        <v>44280.0</v>
      </c>
      <c r="D144" s="2">
        <v>99.0</v>
      </c>
      <c r="E144" s="2">
        <v>5.7</v>
      </c>
      <c r="F144" s="2" t="s">
        <v>14</v>
      </c>
      <c r="H144" s="6"/>
    </row>
    <row r="145" ht="15.75" customHeight="1">
      <c r="A145" s="2" t="s">
        <v>220</v>
      </c>
      <c r="B145" s="2" t="s">
        <v>112</v>
      </c>
      <c r="C145" s="3">
        <v>43084.0</v>
      </c>
      <c r="D145" s="2">
        <v>104.0</v>
      </c>
      <c r="E145" s="2">
        <v>5.7</v>
      </c>
      <c r="F145" s="2" t="s">
        <v>17</v>
      </c>
      <c r="H145" s="6"/>
    </row>
    <row r="146" ht="15.75" customHeight="1">
      <c r="A146" s="2" t="s">
        <v>221</v>
      </c>
      <c r="B146" s="2" t="s">
        <v>222</v>
      </c>
      <c r="C146" s="3">
        <v>44085.0</v>
      </c>
      <c r="D146" s="2">
        <v>102.0</v>
      </c>
      <c r="E146" s="2">
        <v>5.7</v>
      </c>
      <c r="F146" s="2" t="s">
        <v>11</v>
      </c>
      <c r="H146" s="6"/>
    </row>
    <row r="147" ht="15.75" customHeight="1">
      <c r="A147" s="2" t="s">
        <v>223</v>
      </c>
      <c r="B147" s="2" t="s">
        <v>224</v>
      </c>
      <c r="C147" s="3">
        <v>43077.0</v>
      </c>
      <c r="D147" s="2">
        <v>89.0</v>
      </c>
      <c r="E147" s="2">
        <v>5.7</v>
      </c>
      <c r="F147" s="2" t="s">
        <v>17</v>
      </c>
      <c r="H147" s="6"/>
    </row>
    <row r="148" ht="15.75" customHeight="1">
      <c r="A148" s="2" t="s">
        <v>225</v>
      </c>
      <c r="B148" s="2" t="s">
        <v>65</v>
      </c>
      <c r="C148" s="3">
        <v>43756.0</v>
      </c>
      <c r="D148" s="2">
        <v>98.0</v>
      </c>
      <c r="E148" s="2">
        <v>5.7</v>
      </c>
      <c r="F148" s="2" t="s">
        <v>17</v>
      </c>
      <c r="H148" s="6"/>
    </row>
    <row r="149" ht="15.75" customHeight="1">
      <c r="A149" s="2" t="s">
        <v>226</v>
      </c>
      <c r="B149" s="2" t="s">
        <v>36</v>
      </c>
      <c r="C149" s="3">
        <v>44113.0</v>
      </c>
      <c r="D149" s="2">
        <v>125.0</v>
      </c>
      <c r="E149" s="2">
        <v>5.7</v>
      </c>
      <c r="F149" s="2" t="s">
        <v>20</v>
      </c>
      <c r="H149" s="6"/>
    </row>
    <row r="150" ht="15.75" customHeight="1">
      <c r="A150" s="2" t="s">
        <v>227</v>
      </c>
      <c r="B150" s="2" t="s">
        <v>33</v>
      </c>
      <c r="C150" s="3">
        <v>43601.0</v>
      </c>
      <c r="D150" s="2">
        <v>89.0</v>
      </c>
      <c r="E150" s="2">
        <v>5.7</v>
      </c>
      <c r="F150" s="2" t="s">
        <v>17</v>
      </c>
      <c r="H150" s="6"/>
    </row>
    <row r="151" ht="15.75" customHeight="1">
      <c r="A151" s="2" t="s">
        <v>228</v>
      </c>
      <c r="B151" s="2" t="s">
        <v>24</v>
      </c>
      <c r="C151" s="3">
        <v>43469.0</v>
      </c>
      <c r="D151" s="2">
        <v>94.0</v>
      </c>
      <c r="E151" s="2">
        <v>5.7</v>
      </c>
      <c r="F151" s="2" t="s">
        <v>17</v>
      </c>
      <c r="H151" s="6"/>
    </row>
    <row r="152" ht="15.75" customHeight="1">
      <c r="A152" s="2" t="s">
        <v>229</v>
      </c>
      <c r="B152" s="2" t="s">
        <v>230</v>
      </c>
      <c r="C152" s="3">
        <v>42979.0</v>
      </c>
      <c r="D152" s="2">
        <v>94.0</v>
      </c>
      <c r="E152" s="2">
        <v>5.7</v>
      </c>
      <c r="F152" s="2" t="s">
        <v>17</v>
      </c>
      <c r="H152" s="6"/>
    </row>
    <row r="153" ht="15.75" customHeight="1">
      <c r="A153" s="2" t="s">
        <v>231</v>
      </c>
      <c r="B153" s="2" t="s">
        <v>7</v>
      </c>
      <c r="C153" s="3">
        <v>44000.0</v>
      </c>
      <c r="D153" s="2">
        <v>85.0</v>
      </c>
      <c r="E153" s="2">
        <v>5.7</v>
      </c>
      <c r="F153" s="2" t="s">
        <v>125</v>
      </c>
      <c r="H153" s="6"/>
    </row>
    <row r="154" ht="15.75" customHeight="1">
      <c r="A154" s="2" t="s">
        <v>232</v>
      </c>
      <c r="B154" s="2" t="s">
        <v>7</v>
      </c>
      <c r="C154" s="3">
        <v>43446.0</v>
      </c>
      <c r="D154" s="2">
        <v>34.0</v>
      </c>
      <c r="E154" s="2">
        <v>5.7</v>
      </c>
      <c r="F154" s="2" t="s">
        <v>17</v>
      </c>
      <c r="H154" s="6"/>
    </row>
    <row r="155" ht="15.75" customHeight="1">
      <c r="A155" s="2" t="s">
        <v>233</v>
      </c>
      <c r="B155" s="2" t="s">
        <v>22</v>
      </c>
      <c r="C155" s="3">
        <v>43658.0</v>
      </c>
      <c r="D155" s="2">
        <v>86.0</v>
      </c>
      <c r="E155" s="2">
        <v>5.7</v>
      </c>
      <c r="F155" s="2" t="s">
        <v>17</v>
      </c>
      <c r="H155" s="6"/>
    </row>
    <row r="156" ht="15.75" customHeight="1">
      <c r="A156" s="2" t="s">
        <v>234</v>
      </c>
      <c r="B156" s="2" t="s">
        <v>10</v>
      </c>
      <c r="C156" s="3">
        <v>44300.0</v>
      </c>
      <c r="D156" s="2">
        <v>91.0</v>
      </c>
      <c r="E156" s="2">
        <v>5.7</v>
      </c>
      <c r="F156" s="2" t="s">
        <v>88</v>
      </c>
      <c r="H156" s="6"/>
    </row>
    <row r="157" ht="15.75" customHeight="1">
      <c r="A157" s="2" t="s">
        <v>235</v>
      </c>
      <c r="B157" s="2" t="s">
        <v>39</v>
      </c>
      <c r="C157" s="3">
        <v>42517.0</v>
      </c>
      <c r="D157" s="2">
        <v>108.0</v>
      </c>
      <c r="E157" s="2">
        <v>5.7</v>
      </c>
      <c r="F157" s="2" t="s">
        <v>17</v>
      </c>
      <c r="H157" s="6"/>
    </row>
    <row r="158" ht="15.75" customHeight="1">
      <c r="A158" s="2" t="s">
        <v>236</v>
      </c>
      <c r="B158" s="2" t="s">
        <v>36</v>
      </c>
      <c r="C158" s="3">
        <v>43406.0</v>
      </c>
      <c r="D158" s="2">
        <v>95.0</v>
      </c>
      <c r="E158" s="2">
        <v>5.7</v>
      </c>
      <c r="F158" s="2" t="s">
        <v>17</v>
      </c>
      <c r="H158" s="6"/>
    </row>
    <row r="159" ht="15.75" customHeight="1">
      <c r="A159" s="2" t="s">
        <v>237</v>
      </c>
      <c r="B159" s="2" t="s">
        <v>238</v>
      </c>
      <c r="C159" s="3">
        <v>44330.0</v>
      </c>
      <c r="D159" s="2">
        <v>100.0</v>
      </c>
      <c r="E159" s="2">
        <v>5.7</v>
      </c>
      <c r="F159" s="2" t="s">
        <v>17</v>
      </c>
      <c r="H159" s="6"/>
    </row>
    <row r="160" ht="15.75" customHeight="1">
      <c r="A160" s="2" t="s">
        <v>239</v>
      </c>
      <c r="B160" s="2" t="s">
        <v>24</v>
      </c>
      <c r="C160" s="3">
        <v>43964.0</v>
      </c>
      <c r="D160" s="2">
        <v>90.0</v>
      </c>
      <c r="E160" s="2">
        <v>5.7</v>
      </c>
      <c r="F160" s="2" t="s">
        <v>17</v>
      </c>
      <c r="H160" s="6"/>
    </row>
    <row r="161" ht="15.75" customHeight="1">
      <c r="A161" s="2" t="s">
        <v>240</v>
      </c>
      <c r="B161" s="2" t="s">
        <v>10</v>
      </c>
      <c r="C161" s="3">
        <v>43497.0</v>
      </c>
      <c r="D161" s="2">
        <v>112.0</v>
      </c>
      <c r="E161" s="2">
        <v>5.7</v>
      </c>
      <c r="F161" s="2" t="s">
        <v>17</v>
      </c>
      <c r="H161" s="6"/>
    </row>
    <row r="162" ht="15.75" customHeight="1">
      <c r="A162" s="2" t="s">
        <v>241</v>
      </c>
      <c r="B162" s="2" t="s">
        <v>24</v>
      </c>
      <c r="C162" s="3">
        <v>44267.0</v>
      </c>
      <c r="D162" s="2">
        <v>86.0</v>
      </c>
      <c r="E162" s="2">
        <v>5.7</v>
      </c>
      <c r="F162" s="2" t="s">
        <v>17</v>
      </c>
      <c r="H162" s="6"/>
    </row>
    <row r="163" ht="15.75" customHeight="1">
      <c r="A163" s="8">
        <v>44788.0</v>
      </c>
      <c r="B163" s="2" t="s">
        <v>139</v>
      </c>
      <c r="C163" s="3">
        <v>43553.0</v>
      </c>
      <c r="D163" s="2">
        <v>124.0</v>
      </c>
      <c r="E163" s="2">
        <v>5.8</v>
      </c>
      <c r="F163" s="2" t="s">
        <v>123</v>
      </c>
      <c r="H163" s="6"/>
    </row>
    <row r="164" ht="15.75" customHeight="1">
      <c r="A164" s="2" t="s">
        <v>242</v>
      </c>
      <c r="B164" s="2" t="s">
        <v>36</v>
      </c>
      <c r="C164" s="3">
        <v>44179.0</v>
      </c>
      <c r="D164" s="2">
        <v>107.0</v>
      </c>
      <c r="E164" s="2">
        <v>5.8</v>
      </c>
      <c r="F164" s="2" t="s">
        <v>17</v>
      </c>
      <c r="H164" s="6"/>
    </row>
    <row r="165" ht="15.75" customHeight="1">
      <c r="A165" s="2" t="s">
        <v>243</v>
      </c>
      <c r="B165" s="2" t="s">
        <v>36</v>
      </c>
      <c r="C165" s="3">
        <v>43056.0</v>
      </c>
      <c r="D165" s="2">
        <v>92.0</v>
      </c>
      <c r="E165" s="2">
        <v>5.8</v>
      </c>
      <c r="F165" s="2" t="s">
        <v>17</v>
      </c>
      <c r="H165" s="6"/>
    </row>
    <row r="166" ht="15.75" customHeight="1">
      <c r="A166" s="2" t="s">
        <v>244</v>
      </c>
      <c r="B166" s="2" t="s">
        <v>33</v>
      </c>
      <c r="C166" s="3">
        <v>43952.0</v>
      </c>
      <c r="D166" s="2">
        <v>121.0</v>
      </c>
      <c r="E166" s="2">
        <v>5.8</v>
      </c>
      <c r="F166" s="2" t="s">
        <v>17</v>
      </c>
      <c r="H166" s="6"/>
    </row>
    <row r="167" ht="15.75" customHeight="1">
      <c r="A167" s="2" t="s">
        <v>245</v>
      </c>
      <c r="B167" s="2" t="s">
        <v>33</v>
      </c>
      <c r="C167" s="3">
        <v>43770.0</v>
      </c>
      <c r="D167" s="2">
        <v>90.0</v>
      </c>
      <c r="E167" s="2">
        <v>5.8</v>
      </c>
      <c r="F167" s="2" t="s">
        <v>17</v>
      </c>
      <c r="H167" s="6"/>
    </row>
    <row r="168" ht="15.75" customHeight="1">
      <c r="A168" s="2" t="s">
        <v>246</v>
      </c>
      <c r="B168" s="2" t="s">
        <v>247</v>
      </c>
      <c r="C168" s="3">
        <v>42720.0</v>
      </c>
      <c r="D168" s="2">
        <v>104.0</v>
      </c>
      <c r="E168" s="2">
        <v>5.8</v>
      </c>
      <c r="F168" s="2" t="s">
        <v>17</v>
      </c>
      <c r="H168" s="6"/>
    </row>
    <row r="169" ht="15.75" customHeight="1">
      <c r="A169" s="2" t="s">
        <v>248</v>
      </c>
      <c r="B169" s="2" t="s">
        <v>24</v>
      </c>
      <c r="C169" s="3">
        <v>43217.0</v>
      </c>
      <c r="D169" s="2">
        <v>92.0</v>
      </c>
      <c r="E169" s="2">
        <v>5.8</v>
      </c>
      <c r="F169" s="2" t="s">
        <v>17</v>
      </c>
      <c r="H169" s="6"/>
    </row>
    <row r="170" ht="15.75" customHeight="1">
      <c r="A170" s="2" t="s">
        <v>249</v>
      </c>
      <c r="B170" s="2" t="s">
        <v>33</v>
      </c>
      <c r="C170" s="3">
        <v>43987.0</v>
      </c>
      <c r="D170" s="2">
        <v>114.0</v>
      </c>
      <c r="E170" s="2">
        <v>5.8</v>
      </c>
      <c r="F170" s="2" t="s">
        <v>20</v>
      </c>
      <c r="H170" s="6"/>
    </row>
    <row r="171" ht="15.75" customHeight="1">
      <c r="A171" s="2" t="s">
        <v>250</v>
      </c>
      <c r="B171" s="2" t="s">
        <v>33</v>
      </c>
      <c r="C171" s="3">
        <v>44064.0</v>
      </c>
      <c r="D171" s="2">
        <v>98.0</v>
      </c>
      <c r="E171" s="2">
        <v>5.8</v>
      </c>
      <c r="F171" s="2" t="s">
        <v>20</v>
      </c>
      <c r="H171" s="6"/>
    </row>
    <row r="172" ht="15.75" customHeight="1">
      <c r="A172" s="2" t="s">
        <v>251</v>
      </c>
      <c r="B172" s="2" t="s">
        <v>252</v>
      </c>
      <c r="C172" s="3">
        <v>43308.0</v>
      </c>
      <c r="D172" s="2">
        <v>95.0</v>
      </c>
      <c r="E172" s="2">
        <v>5.8</v>
      </c>
      <c r="F172" s="2" t="s">
        <v>17</v>
      </c>
      <c r="H172" s="6"/>
    </row>
    <row r="173" ht="15.75" customHeight="1">
      <c r="A173" s="2" t="s">
        <v>253</v>
      </c>
      <c r="B173" s="2" t="s">
        <v>36</v>
      </c>
      <c r="C173" s="3">
        <v>43189.0</v>
      </c>
      <c r="D173" s="2">
        <v>78.0</v>
      </c>
      <c r="E173" s="2">
        <v>5.8</v>
      </c>
      <c r="F173" s="2" t="s">
        <v>17</v>
      </c>
      <c r="H173" s="6"/>
    </row>
    <row r="174" ht="15.75" customHeight="1">
      <c r="A174" s="2" t="s">
        <v>254</v>
      </c>
      <c r="B174" s="2" t="s">
        <v>10</v>
      </c>
      <c r="C174" s="3">
        <v>44330.0</v>
      </c>
      <c r="D174" s="2">
        <v>107.0</v>
      </c>
      <c r="E174" s="2">
        <v>5.8</v>
      </c>
      <c r="F174" s="2" t="s">
        <v>17</v>
      </c>
      <c r="H174" s="6"/>
    </row>
    <row r="175" ht="15.75" customHeight="1">
      <c r="A175" s="2" t="s">
        <v>255</v>
      </c>
      <c r="B175" s="2" t="s">
        <v>36</v>
      </c>
      <c r="C175" s="3">
        <v>43777.0</v>
      </c>
      <c r="D175" s="2">
        <v>92.0</v>
      </c>
      <c r="E175" s="2">
        <v>5.8</v>
      </c>
      <c r="F175" s="2" t="s">
        <v>17</v>
      </c>
      <c r="H175" s="6"/>
    </row>
    <row r="176" ht="15.75" customHeight="1">
      <c r="A176" s="2" t="s">
        <v>256</v>
      </c>
      <c r="B176" s="2" t="s">
        <v>257</v>
      </c>
      <c r="C176" s="3">
        <v>42656.0</v>
      </c>
      <c r="D176" s="2">
        <v>95.0</v>
      </c>
      <c r="E176" s="2">
        <v>5.8</v>
      </c>
      <c r="F176" s="2" t="s">
        <v>17</v>
      </c>
      <c r="H176" s="6"/>
    </row>
    <row r="177" ht="15.75" customHeight="1">
      <c r="A177" s="2" t="s">
        <v>258</v>
      </c>
      <c r="B177" s="2" t="s">
        <v>36</v>
      </c>
      <c r="C177" s="3">
        <v>44140.0</v>
      </c>
      <c r="D177" s="2">
        <v>96.0</v>
      </c>
      <c r="E177" s="2">
        <v>5.8</v>
      </c>
      <c r="F177" s="2" t="s">
        <v>17</v>
      </c>
      <c r="H177" s="6"/>
    </row>
    <row r="178" ht="15.75" customHeight="1">
      <c r="A178" s="2" t="s">
        <v>259</v>
      </c>
      <c r="B178" s="2" t="s">
        <v>139</v>
      </c>
      <c r="C178" s="3">
        <v>43434.0</v>
      </c>
      <c r="D178" s="2">
        <v>118.0</v>
      </c>
      <c r="E178" s="2">
        <v>5.8</v>
      </c>
      <c r="F178" s="2" t="s">
        <v>20</v>
      </c>
      <c r="H178" s="6"/>
    </row>
    <row r="179" ht="15.75" customHeight="1">
      <c r="A179" s="2" t="s">
        <v>260</v>
      </c>
      <c r="B179" s="2" t="s">
        <v>36</v>
      </c>
      <c r="C179" s="3">
        <v>43951.0</v>
      </c>
      <c r="D179" s="2">
        <v>105.0</v>
      </c>
      <c r="E179" s="2">
        <v>5.8</v>
      </c>
      <c r="F179" s="2" t="s">
        <v>69</v>
      </c>
      <c r="H179" s="6"/>
    </row>
    <row r="180" ht="15.75" customHeight="1">
      <c r="A180" s="2" t="s">
        <v>261</v>
      </c>
      <c r="B180" s="2" t="s">
        <v>262</v>
      </c>
      <c r="C180" s="3">
        <v>43938.0</v>
      </c>
      <c r="D180" s="2">
        <v>94.0</v>
      </c>
      <c r="E180" s="2">
        <v>5.8</v>
      </c>
      <c r="F180" s="2" t="s">
        <v>83</v>
      </c>
      <c r="H180" s="6"/>
    </row>
    <row r="181" ht="15.75" customHeight="1">
      <c r="A181" s="2" t="s">
        <v>263</v>
      </c>
      <c r="B181" s="2" t="s">
        <v>264</v>
      </c>
      <c r="C181" s="3">
        <v>42853.0</v>
      </c>
      <c r="D181" s="2">
        <v>52.0</v>
      </c>
      <c r="E181" s="2">
        <v>5.8</v>
      </c>
      <c r="F181" s="2" t="s">
        <v>17</v>
      </c>
      <c r="H181" s="6"/>
    </row>
    <row r="182" ht="15.75" customHeight="1">
      <c r="A182" s="2" t="s">
        <v>265</v>
      </c>
      <c r="B182" s="2" t="s">
        <v>266</v>
      </c>
      <c r="C182" s="3">
        <v>43350.0</v>
      </c>
      <c r="D182" s="2">
        <v>105.0</v>
      </c>
      <c r="E182" s="2">
        <v>5.8</v>
      </c>
      <c r="F182" s="2" t="s">
        <v>17</v>
      </c>
      <c r="H182" s="6"/>
    </row>
    <row r="183" ht="15.75" customHeight="1">
      <c r="A183" s="2" t="s">
        <v>267</v>
      </c>
      <c r="B183" s="2" t="s">
        <v>224</v>
      </c>
      <c r="C183" s="3">
        <v>42853.0</v>
      </c>
      <c r="D183" s="2">
        <v>95.0</v>
      </c>
      <c r="E183" s="2">
        <v>5.8</v>
      </c>
      <c r="F183" s="2" t="s">
        <v>17</v>
      </c>
      <c r="H183" s="6"/>
    </row>
    <row r="184" ht="15.75" customHeight="1">
      <c r="A184" s="2" t="s">
        <v>268</v>
      </c>
      <c r="B184" s="2" t="s">
        <v>262</v>
      </c>
      <c r="C184" s="3">
        <v>42489.0</v>
      </c>
      <c r="D184" s="2">
        <v>100.0</v>
      </c>
      <c r="E184" s="2">
        <v>5.8</v>
      </c>
      <c r="F184" s="2" t="s">
        <v>17</v>
      </c>
      <c r="H184" s="6"/>
    </row>
    <row r="185" ht="15.75" customHeight="1">
      <c r="A185" s="2" t="s">
        <v>269</v>
      </c>
      <c r="B185" s="2" t="s">
        <v>252</v>
      </c>
      <c r="C185" s="3">
        <v>43280.0</v>
      </c>
      <c r="D185" s="2">
        <v>97.0</v>
      </c>
      <c r="E185" s="2">
        <v>5.8</v>
      </c>
      <c r="F185" s="2" t="s">
        <v>17</v>
      </c>
      <c r="H185" s="6"/>
    </row>
    <row r="186" ht="15.75" customHeight="1">
      <c r="A186" s="2" t="s">
        <v>270</v>
      </c>
      <c r="B186" s="2" t="s">
        <v>24</v>
      </c>
      <c r="C186" s="3">
        <v>43336.0</v>
      </c>
      <c r="D186" s="2">
        <v>89.0</v>
      </c>
      <c r="E186" s="2">
        <v>5.8</v>
      </c>
      <c r="F186" s="2" t="s">
        <v>17</v>
      </c>
      <c r="H186" s="6"/>
    </row>
    <row r="187" ht="15.75" customHeight="1">
      <c r="A187" s="2" t="s">
        <v>271</v>
      </c>
      <c r="B187" s="2" t="s">
        <v>272</v>
      </c>
      <c r="C187" s="3">
        <v>44084.0</v>
      </c>
      <c r="D187" s="2">
        <v>102.0</v>
      </c>
      <c r="E187" s="2">
        <v>5.8</v>
      </c>
      <c r="F187" s="2" t="s">
        <v>17</v>
      </c>
      <c r="H187" s="6"/>
    </row>
    <row r="188" ht="15.75" customHeight="1">
      <c r="A188" s="2" t="s">
        <v>273</v>
      </c>
      <c r="B188" s="2" t="s">
        <v>274</v>
      </c>
      <c r="C188" s="3">
        <v>44172.0</v>
      </c>
      <c r="D188" s="2">
        <v>96.0</v>
      </c>
      <c r="E188" s="2">
        <v>5.8</v>
      </c>
      <c r="F188" s="2" t="s">
        <v>57</v>
      </c>
      <c r="H188" s="6"/>
    </row>
    <row r="189" ht="15.75" customHeight="1">
      <c r="A189" s="2" t="s">
        <v>275</v>
      </c>
      <c r="B189" s="2" t="s">
        <v>36</v>
      </c>
      <c r="C189" s="3">
        <v>44036.0</v>
      </c>
      <c r="D189" s="2">
        <v>131.0</v>
      </c>
      <c r="E189" s="2">
        <v>5.8</v>
      </c>
      <c r="F189" s="2" t="s">
        <v>17</v>
      </c>
      <c r="H189" s="6"/>
    </row>
    <row r="190" ht="15.75" customHeight="1">
      <c r="A190" s="2" t="s">
        <v>276</v>
      </c>
      <c r="B190" s="2" t="s">
        <v>36</v>
      </c>
      <c r="C190" s="3">
        <v>43567.0</v>
      </c>
      <c r="D190" s="2">
        <v>89.0</v>
      </c>
      <c r="E190" s="2">
        <v>5.8</v>
      </c>
      <c r="F190" s="2" t="s">
        <v>17</v>
      </c>
      <c r="H190" s="6"/>
    </row>
    <row r="191" ht="15.75" customHeight="1">
      <c r="A191" s="2" t="s">
        <v>277</v>
      </c>
      <c r="B191" s="2" t="s">
        <v>33</v>
      </c>
      <c r="C191" s="3">
        <v>44146.0</v>
      </c>
      <c r="D191" s="2">
        <v>93.0</v>
      </c>
      <c r="E191" s="2">
        <v>5.8</v>
      </c>
      <c r="F191" s="2" t="s">
        <v>83</v>
      </c>
      <c r="H191" s="6"/>
    </row>
    <row r="192" ht="15.75" customHeight="1">
      <c r="A192" s="2" t="s">
        <v>278</v>
      </c>
      <c r="B192" s="2" t="s">
        <v>36</v>
      </c>
      <c r="C192" s="3">
        <v>44106.0</v>
      </c>
      <c r="D192" s="2">
        <v>111.0</v>
      </c>
      <c r="E192" s="2">
        <v>5.8</v>
      </c>
      <c r="F192" s="2" t="s">
        <v>11</v>
      </c>
      <c r="H192" s="6"/>
    </row>
    <row r="193" ht="15.75" customHeight="1">
      <c r="A193" s="2" t="s">
        <v>279</v>
      </c>
      <c r="B193" s="2" t="s">
        <v>33</v>
      </c>
      <c r="C193" s="3">
        <v>43196.0</v>
      </c>
      <c r="D193" s="2">
        <v>75.0</v>
      </c>
      <c r="E193" s="2">
        <v>5.9</v>
      </c>
      <c r="F193" s="2" t="s">
        <v>17</v>
      </c>
      <c r="H193" s="6"/>
    </row>
    <row r="194" ht="15.75" customHeight="1">
      <c r="A194" s="2" t="s">
        <v>280</v>
      </c>
      <c r="B194" s="2" t="s">
        <v>10</v>
      </c>
      <c r="C194" s="3">
        <v>43847.0</v>
      </c>
      <c r="D194" s="2">
        <v>120.0</v>
      </c>
      <c r="E194" s="2">
        <v>5.9</v>
      </c>
      <c r="F194" s="2" t="s">
        <v>17</v>
      </c>
      <c r="H194" s="6"/>
    </row>
    <row r="195" ht="15.75" customHeight="1">
      <c r="A195" s="2" t="s">
        <v>281</v>
      </c>
      <c r="B195" s="2" t="s">
        <v>282</v>
      </c>
      <c r="C195" s="3">
        <v>43196.0</v>
      </c>
      <c r="D195" s="2">
        <v>96.0</v>
      </c>
      <c r="E195" s="2">
        <v>5.9</v>
      </c>
      <c r="F195" s="2" t="s">
        <v>17</v>
      </c>
      <c r="H195" s="6"/>
    </row>
    <row r="196" ht="15.75" customHeight="1">
      <c r="A196" s="2" t="s">
        <v>283</v>
      </c>
      <c r="B196" s="2" t="s">
        <v>284</v>
      </c>
      <c r="C196" s="3">
        <v>44337.0</v>
      </c>
      <c r="D196" s="2">
        <v>148.0</v>
      </c>
      <c r="E196" s="2">
        <v>5.9</v>
      </c>
      <c r="F196" s="2" t="s">
        <v>17</v>
      </c>
      <c r="H196" s="6"/>
    </row>
    <row r="197" ht="15.75" customHeight="1">
      <c r="A197" s="2" t="s">
        <v>285</v>
      </c>
      <c r="B197" s="2" t="s">
        <v>286</v>
      </c>
      <c r="C197" s="3">
        <v>43420.0</v>
      </c>
      <c r="D197" s="2">
        <v>94.0</v>
      </c>
      <c r="E197" s="2">
        <v>5.9</v>
      </c>
      <c r="F197" s="2" t="s">
        <v>17</v>
      </c>
      <c r="H197" s="6"/>
    </row>
    <row r="198" ht="15.75" customHeight="1">
      <c r="A198" s="2" t="s">
        <v>287</v>
      </c>
      <c r="B198" s="2" t="s">
        <v>19</v>
      </c>
      <c r="C198" s="3">
        <v>43784.0</v>
      </c>
      <c r="D198" s="2">
        <v>107.0</v>
      </c>
      <c r="E198" s="2">
        <v>5.9</v>
      </c>
      <c r="F198" s="2" t="s">
        <v>17</v>
      </c>
      <c r="H198" s="6"/>
    </row>
    <row r="199" ht="15.75" customHeight="1">
      <c r="A199" s="2" t="s">
        <v>288</v>
      </c>
      <c r="B199" s="2" t="s">
        <v>257</v>
      </c>
      <c r="C199" s="3">
        <v>43662.0</v>
      </c>
      <c r="D199" s="2">
        <v>32.0</v>
      </c>
      <c r="E199" s="2">
        <v>5.9</v>
      </c>
      <c r="F199" s="2" t="s">
        <v>17</v>
      </c>
      <c r="H199" s="6"/>
    </row>
    <row r="200" ht="15.75" customHeight="1">
      <c r="A200" s="2" t="s">
        <v>289</v>
      </c>
      <c r="B200" s="2" t="s">
        <v>33</v>
      </c>
      <c r="C200" s="3">
        <v>43868.0</v>
      </c>
      <c r="D200" s="2">
        <v>104.0</v>
      </c>
      <c r="E200" s="2">
        <v>5.9</v>
      </c>
      <c r="F200" s="2" t="s">
        <v>17</v>
      </c>
      <c r="H200" s="6"/>
    </row>
    <row r="201" ht="15.75" customHeight="1">
      <c r="A201" s="2" t="s">
        <v>290</v>
      </c>
      <c r="B201" s="2" t="s">
        <v>7</v>
      </c>
      <c r="C201" s="3">
        <v>43371.0</v>
      </c>
      <c r="D201" s="2">
        <v>23.0</v>
      </c>
      <c r="E201" s="2">
        <v>5.9</v>
      </c>
      <c r="F201" s="2" t="s">
        <v>17</v>
      </c>
      <c r="H201" s="6"/>
    </row>
    <row r="202" ht="15.75" customHeight="1">
      <c r="A202" s="2" t="s">
        <v>291</v>
      </c>
      <c r="B202" s="2" t="s">
        <v>36</v>
      </c>
      <c r="C202" s="3">
        <v>43917.0</v>
      </c>
      <c r="D202" s="2">
        <v>111.0</v>
      </c>
      <c r="E202" s="2">
        <v>5.9</v>
      </c>
      <c r="F202" s="2" t="s">
        <v>20</v>
      </c>
      <c r="H202" s="6"/>
    </row>
    <row r="203" ht="15.75" customHeight="1">
      <c r="A203" s="2" t="s">
        <v>292</v>
      </c>
      <c r="B203" s="2" t="s">
        <v>10</v>
      </c>
      <c r="C203" s="3">
        <v>43917.0</v>
      </c>
      <c r="D203" s="2">
        <v>83.0</v>
      </c>
      <c r="E203" s="2">
        <v>5.9</v>
      </c>
      <c r="F203" s="2" t="s">
        <v>60</v>
      </c>
      <c r="H203" s="6"/>
    </row>
    <row r="204" ht="15.75" customHeight="1">
      <c r="A204" s="2" t="s">
        <v>293</v>
      </c>
      <c r="B204" s="2" t="s">
        <v>7</v>
      </c>
      <c r="C204" s="3">
        <v>44197.0</v>
      </c>
      <c r="D204" s="2">
        <v>53.0</v>
      </c>
      <c r="E204" s="2">
        <v>5.9</v>
      </c>
      <c r="F204" s="2" t="s">
        <v>17</v>
      </c>
      <c r="H204" s="6"/>
    </row>
    <row r="205" ht="15.75" customHeight="1">
      <c r="A205" s="2" t="s">
        <v>294</v>
      </c>
      <c r="B205" s="2" t="s">
        <v>139</v>
      </c>
      <c r="C205" s="3">
        <v>43112.0</v>
      </c>
      <c r="D205" s="2">
        <v>95.0</v>
      </c>
      <c r="E205" s="2">
        <v>5.9</v>
      </c>
      <c r="F205" s="2" t="s">
        <v>17</v>
      </c>
      <c r="H205" s="6"/>
    </row>
    <row r="206" ht="15.75" customHeight="1">
      <c r="A206" s="2" t="s">
        <v>295</v>
      </c>
      <c r="B206" s="2" t="s">
        <v>173</v>
      </c>
      <c r="C206" s="3">
        <v>44176.0</v>
      </c>
      <c r="D206" s="2">
        <v>132.0</v>
      </c>
      <c r="E206" s="2">
        <v>5.9</v>
      </c>
      <c r="F206" s="2" t="s">
        <v>17</v>
      </c>
      <c r="H206" s="6"/>
    </row>
    <row r="207" ht="15.75" customHeight="1">
      <c r="A207" s="2" t="s">
        <v>296</v>
      </c>
      <c r="B207" s="2" t="s">
        <v>39</v>
      </c>
      <c r="C207" s="3">
        <v>42685.0</v>
      </c>
      <c r="D207" s="2">
        <v>98.0</v>
      </c>
      <c r="E207" s="2">
        <v>5.9</v>
      </c>
      <c r="F207" s="2" t="s">
        <v>17</v>
      </c>
      <c r="H207" s="6"/>
    </row>
    <row r="208" ht="15.75" customHeight="1">
      <c r="A208" s="2" t="s">
        <v>297</v>
      </c>
      <c r="B208" s="2" t="s">
        <v>298</v>
      </c>
      <c r="C208" s="3">
        <v>43910.0</v>
      </c>
      <c r="D208" s="2">
        <v>108.0</v>
      </c>
      <c r="E208" s="2">
        <v>5.9</v>
      </c>
      <c r="F208" s="2" t="s">
        <v>14</v>
      </c>
      <c r="H208" s="6"/>
    </row>
    <row r="209" ht="15.75" customHeight="1">
      <c r="A209" s="2" t="s">
        <v>299</v>
      </c>
      <c r="B209" s="2" t="s">
        <v>247</v>
      </c>
      <c r="C209" s="3">
        <v>43203.0</v>
      </c>
      <c r="D209" s="2">
        <v>106.0</v>
      </c>
      <c r="E209" s="2">
        <v>6.0</v>
      </c>
      <c r="F209" s="2" t="s">
        <v>17</v>
      </c>
      <c r="H209" s="6"/>
    </row>
    <row r="210" ht="15.75" customHeight="1">
      <c r="A210" s="2" t="s">
        <v>300</v>
      </c>
      <c r="B210" s="2" t="s">
        <v>33</v>
      </c>
      <c r="C210" s="3">
        <v>43224.0</v>
      </c>
      <c r="D210" s="2">
        <v>104.0</v>
      </c>
      <c r="E210" s="2">
        <v>6.0</v>
      </c>
      <c r="F210" s="2" t="s">
        <v>14</v>
      </c>
      <c r="H210" s="6"/>
    </row>
    <row r="211" ht="15.75" customHeight="1">
      <c r="A211" s="2" t="s">
        <v>301</v>
      </c>
      <c r="B211" s="2" t="s">
        <v>252</v>
      </c>
      <c r="C211" s="3">
        <v>42762.0</v>
      </c>
      <c r="D211" s="2">
        <v>90.0</v>
      </c>
      <c r="E211" s="2">
        <v>6.0</v>
      </c>
      <c r="F211" s="2" t="s">
        <v>17</v>
      </c>
      <c r="H211" s="6"/>
    </row>
    <row r="212" ht="15.75" customHeight="1">
      <c r="A212" s="2" t="s">
        <v>302</v>
      </c>
      <c r="B212" s="2" t="s">
        <v>33</v>
      </c>
      <c r="C212" s="3">
        <v>43686.0</v>
      </c>
      <c r="D212" s="2">
        <v>106.0</v>
      </c>
      <c r="E212" s="2">
        <v>6.0</v>
      </c>
      <c r="F212" s="2" t="s">
        <v>20</v>
      </c>
      <c r="H212" s="6"/>
    </row>
    <row r="213" ht="15.75" customHeight="1">
      <c r="A213" s="2" t="s">
        <v>303</v>
      </c>
      <c r="B213" s="2" t="s">
        <v>33</v>
      </c>
      <c r="C213" s="3">
        <v>43532.0</v>
      </c>
      <c r="D213" s="2">
        <v>90.0</v>
      </c>
      <c r="E213" s="2">
        <v>6.0</v>
      </c>
      <c r="F213" s="2" t="s">
        <v>17</v>
      </c>
      <c r="H213" s="6"/>
    </row>
    <row r="214" ht="15.75" customHeight="1">
      <c r="A214" s="2" t="s">
        <v>304</v>
      </c>
      <c r="B214" s="2" t="s">
        <v>305</v>
      </c>
      <c r="C214" s="3">
        <v>43630.0</v>
      </c>
      <c r="D214" s="2">
        <v>97.0</v>
      </c>
      <c r="E214" s="2">
        <v>6.0</v>
      </c>
      <c r="F214" s="2" t="s">
        <v>17</v>
      </c>
      <c r="H214" s="6"/>
    </row>
    <row r="215" ht="15.75" customHeight="1">
      <c r="A215" s="2" t="s">
        <v>306</v>
      </c>
      <c r="B215" s="2" t="s">
        <v>81</v>
      </c>
      <c r="C215" s="3">
        <v>44057.0</v>
      </c>
      <c r="D215" s="2">
        <v>113.0</v>
      </c>
      <c r="E215" s="2">
        <v>6.0</v>
      </c>
      <c r="F215" s="2" t="s">
        <v>17</v>
      </c>
      <c r="H215" s="6"/>
    </row>
    <row r="216" ht="15.75" customHeight="1">
      <c r="A216" s="2" t="s">
        <v>307</v>
      </c>
      <c r="B216" s="2" t="s">
        <v>308</v>
      </c>
      <c r="C216" s="3">
        <v>44125.0</v>
      </c>
      <c r="D216" s="2">
        <v>123.0</v>
      </c>
      <c r="E216" s="2">
        <v>6.0</v>
      </c>
      <c r="F216" s="2" t="s">
        <v>17</v>
      </c>
      <c r="H216" s="6"/>
    </row>
    <row r="217" ht="15.75" customHeight="1">
      <c r="A217" s="2" t="s">
        <v>309</v>
      </c>
      <c r="B217" s="2" t="s">
        <v>310</v>
      </c>
      <c r="C217" s="3">
        <v>44160.0</v>
      </c>
      <c r="D217" s="2">
        <v>115.0</v>
      </c>
      <c r="E217" s="2">
        <v>6.0</v>
      </c>
      <c r="F217" s="2" t="s">
        <v>17</v>
      </c>
      <c r="H217" s="6"/>
    </row>
    <row r="218" ht="15.75" customHeight="1">
      <c r="A218" s="2" t="s">
        <v>311</v>
      </c>
      <c r="B218" s="2" t="s">
        <v>36</v>
      </c>
      <c r="C218" s="3">
        <v>43231.0</v>
      </c>
      <c r="D218" s="2">
        <v>105.0</v>
      </c>
      <c r="E218" s="2">
        <v>6.0</v>
      </c>
      <c r="F218" s="2" t="s">
        <v>17</v>
      </c>
      <c r="H218" s="6"/>
    </row>
    <row r="219" ht="15.75" customHeight="1">
      <c r="A219" s="2" t="s">
        <v>312</v>
      </c>
      <c r="B219" s="2" t="s">
        <v>36</v>
      </c>
      <c r="C219" s="3">
        <v>43420.0</v>
      </c>
      <c r="D219" s="2">
        <v>101.0</v>
      </c>
      <c r="E219" s="2">
        <v>6.0</v>
      </c>
      <c r="F219" s="2" t="s">
        <v>17</v>
      </c>
      <c r="H219" s="6"/>
    </row>
    <row r="220" ht="15.75" customHeight="1">
      <c r="A220" s="2" t="s">
        <v>313</v>
      </c>
      <c r="B220" s="2" t="s">
        <v>36</v>
      </c>
      <c r="C220" s="3">
        <v>43873.0</v>
      </c>
      <c r="D220" s="2">
        <v>102.0</v>
      </c>
      <c r="E220" s="2">
        <v>6.0</v>
      </c>
      <c r="F220" s="2" t="s">
        <v>17</v>
      </c>
      <c r="H220" s="6"/>
    </row>
    <row r="221" ht="15.75" customHeight="1">
      <c r="A221" s="2" t="s">
        <v>314</v>
      </c>
      <c r="B221" s="2" t="s">
        <v>315</v>
      </c>
      <c r="C221" s="3">
        <v>42881.0</v>
      </c>
      <c r="D221" s="2">
        <v>122.0</v>
      </c>
      <c r="E221" s="2">
        <v>6.0</v>
      </c>
      <c r="F221" s="2" t="s">
        <v>17</v>
      </c>
      <c r="H221" s="6"/>
    </row>
    <row r="222" ht="15.75" customHeight="1">
      <c r="A222" s="2" t="s">
        <v>316</v>
      </c>
      <c r="B222" s="2" t="s">
        <v>22</v>
      </c>
      <c r="C222" s="3">
        <v>43812.0</v>
      </c>
      <c r="D222" s="2">
        <v>128.0</v>
      </c>
      <c r="E222" s="2">
        <v>6.1</v>
      </c>
      <c r="F222" s="2" t="s">
        <v>17</v>
      </c>
      <c r="H222" s="6"/>
    </row>
    <row r="223" ht="15.75" customHeight="1">
      <c r="A223" s="2" t="s">
        <v>317</v>
      </c>
      <c r="B223" s="2" t="s">
        <v>24</v>
      </c>
      <c r="C223" s="3">
        <v>43728.0</v>
      </c>
      <c r="D223" s="2">
        <v>82.0</v>
      </c>
      <c r="E223" s="2">
        <v>6.1</v>
      </c>
      <c r="F223" s="2" t="s">
        <v>17</v>
      </c>
      <c r="H223" s="6"/>
    </row>
    <row r="224" ht="15.75" customHeight="1">
      <c r="A224" s="2" t="s">
        <v>318</v>
      </c>
      <c r="B224" s="2" t="s">
        <v>33</v>
      </c>
      <c r="C224" s="3">
        <v>42804.0</v>
      </c>
      <c r="D224" s="2">
        <v>102.0</v>
      </c>
      <c r="E224" s="2">
        <v>6.1</v>
      </c>
      <c r="F224" s="2" t="s">
        <v>17</v>
      </c>
      <c r="H224" s="6"/>
    </row>
    <row r="225" ht="15.75" customHeight="1">
      <c r="A225" s="2" t="s">
        <v>319</v>
      </c>
      <c r="B225" s="2" t="s">
        <v>7</v>
      </c>
      <c r="C225" s="3">
        <v>42853.0</v>
      </c>
      <c r="D225" s="2">
        <v>80.0</v>
      </c>
      <c r="E225" s="2">
        <v>6.1</v>
      </c>
      <c r="F225" s="2" t="s">
        <v>17</v>
      </c>
      <c r="H225" s="6"/>
    </row>
    <row r="226" ht="15.75" customHeight="1">
      <c r="A226" s="2" t="s">
        <v>320</v>
      </c>
      <c r="B226" s="2" t="s">
        <v>33</v>
      </c>
      <c r="C226" s="3">
        <v>42811.0</v>
      </c>
      <c r="D226" s="2">
        <v>94.0</v>
      </c>
      <c r="E226" s="2">
        <v>6.1</v>
      </c>
      <c r="F226" s="2" t="s">
        <v>17</v>
      </c>
      <c r="H226" s="6"/>
    </row>
    <row r="227" ht="15.75" customHeight="1">
      <c r="A227" s="2" t="s">
        <v>321</v>
      </c>
      <c r="B227" s="2" t="s">
        <v>222</v>
      </c>
      <c r="C227" s="3">
        <v>44225.0</v>
      </c>
      <c r="D227" s="2">
        <v>123.0</v>
      </c>
      <c r="E227" s="2">
        <v>6.1</v>
      </c>
      <c r="F227" s="2" t="s">
        <v>17</v>
      </c>
      <c r="H227" s="6"/>
    </row>
    <row r="228" ht="15.75" customHeight="1">
      <c r="A228" s="2" t="s">
        <v>322</v>
      </c>
      <c r="B228" s="2" t="s">
        <v>323</v>
      </c>
      <c r="C228" s="3">
        <v>44132.0</v>
      </c>
      <c r="D228" s="2">
        <v>104.0</v>
      </c>
      <c r="E228" s="2">
        <v>6.1</v>
      </c>
      <c r="F228" s="2" t="s">
        <v>17</v>
      </c>
      <c r="H228" s="6"/>
    </row>
    <row r="229" ht="15.75" customHeight="1">
      <c r="A229" s="2" t="s">
        <v>324</v>
      </c>
      <c r="B229" s="2" t="s">
        <v>325</v>
      </c>
      <c r="C229" s="3">
        <v>43770.0</v>
      </c>
      <c r="D229" s="2">
        <v>85.0</v>
      </c>
      <c r="E229" s="2">
        <v>6.1</v>
      </c>
      <c r="F229" s="2" t="s">
        <v>17</v>
      </c>
      <c r="H229" s="6"/>
    </row>
    <row r="230" ht="15.75" customHeight="1">
      <c r="A230" s="2" t="s">
        <v>326</v>
      </c>
      <c r="B230" s="2" t="s">
        <v>7</v>
      </c>
      <c r="C230" s="3">
        <v>42153.0</v>
      </c>
      <c r="D230" s="2">
        <v>84.0</v>
      </c>
      <c r="E230" s="2">
        <v>6.1</v>
      </c>
      <c r="F230" s="2" t="s">
        <v>17</v>
      </c>
      <c r="H230" s="6"/>
    </row>
    <row r="231" ht="15.75" customHeight="1">
      <c r="A231" s="2" t="s">
        <v>327</v>
      </c>
      <c r="B231" s="2" t="s">
        <v>24</v>
      </c>
      <c r="C231" s="3">
        <v>43315.0</v>
      </c>
      <c r="D231" s="2">
        <v>103.0</v>
      </c>
      <c r="E231" s="2">
        <v>6.1</v>
      </c>
      <c r="F231" s="2" t="s">
        <v>17</v>
      </c>
      <c r="H231" s="6"/>
    </row>
    <row r="232" ht="15.75" customHeight="1">
      <c r="A232" s="2" t="s">
        <v>328</v>
      </c>
      <c r="B232" s="2" t="s">
        <v>183</v>
      </c>
      <c r="C232" s="3">
        <v>43903.0</v>
      </c>
      <c r="D232" s="2">
        <v>95.0</v>
      </c>
      <c r="E232" s="2">
        <v>6.1</v>
      </c>
      <c r="F232" s="2" t="s">
        <v>17</v>
      </c>
      <c r="H232" s="6"/>
    </row>
    <row r="233" ht="15.75" customHeight="1">
      <c r="A233" s="2" t="s">
        <v>329</v>
      </c>
      <c r="B233" s="2" t="s">
        <v>24</v>
      </c>
      <c r="C233" s="3">
        <v>43679.0</v>
      </c>
      <c r="D233" s="2">
        <v>100.0</v>
      </c>
      <c r="E233" s="2">
        <v>6.1</v>
      </c>
      <c r="F233" s="2" t="s">
        <v>17</v>
      </c>
      <c r="H233" s="6"/>
    </row>
    <row r="234" ht="15.75" customHeight="1">
      <c r="A234" s="2" t="s">
        <v>330</v>
      </c>
      <c r="B234" s="2" t="s">
        <v>331</v>
      </c>
      <c r="C234" s="3">
        <v>42447.0</v>
      </c>
      <c r="D234" s="2">
        <v>89.0</v>
      </c>
      <c r="E234" s="2">
        <v>6.1</v>
      </c>
      <c r="F234" s="2" t="s">
        <v>17</v>
      </c>
      <c r="H234" s="6"/>
    </row>
    <row r="235" ht="15.75" customHeight="1">
      <c r="A235" s="2" t="s">
        <v>332</v>
      </c>
      <c r="B235" s="2" t="s">
        <v>183</v>
      </c>
      <c r="C235" s="3">
        <v>44134.0</v>
      </c>
      <c r="D235" s="2">
        <v>116.0</v>
      </c>
      <c r="E235" s="2">
        <v>6.1</v>
      </c>
      <c r="F235" s="2" t="s">
        <v>60</v>
      </c>
      <c r="H235" s="6"/>
    </row>
    <row r="236" ht="15.75" customHeight="1">
      <c r="A236" s="2" t="s">
        <v>333</v>
      </c>
      <c r="B236" s="2" t="s">
        <v>247</v>
      </c>
      <c r="C236" s="3">
        <v>43938.0</v>
      </c>
      <c r="D236" s="2">
        <v>118.0</v>
      </c>
      <c r="E236" s="2">
        <v>6.1</v>
      </c>
      <c r="F236" s="2" t="s">
        <v>17</v>
      </c>
      <c r="H236" s="6"/>
    </row>
    <row r="237" ht="15.75" customHeight="1">
      <c r="A237" s="2" t="s">
        <v>334</v>
      </c>
      <c r="B237" s="2" t="s">
        <v>33</v>
      </c>
      <c r="C237" s="3">
        <v>44204.0</v>
      </c>
      <c r="D237" s="2">
        <v>96.0</v>
      </c>
      <c r="E237" s="2">
        <v>6.1</v>
      </c>
      <c r="F237" s="2" t="s">
        <v>25</v>
      </c>
      <c r="H237" s="6"/>
    </row>
    <row r="238" ht="15.75" customHeight="1">
      <c r="A238" s="2" t="s">
        <v>335</v>
      </c>
      <c r="B238" s="2" t="s">
        <v>33</v>
      </c>
      <c r="C238" s="3">
        <v>44287.0</v>
      </c>
      <c r="D238" s="2">
        <v>114.0</v>
      </c>
      <c r="E238" s="2">
        <v>6.1</v>
      </c>
      <c r="F238" s="2" t="s">
        <v>37</v>
      </c>
      <c r="H238" s="6"/>
    </row>
    <row r="239" ht="15.75" customHeight="1">
      <c r="A239" s="2" t="s">
        <v>336</v>
      </c>
      <c r="B239" s="2" t="s">
        <v>92</v>
      </c>
      <c r="C239" s="3">
        <v>43049.0</v>
      </c>
      <c r="D239" s="2">
        <v>99.0</v>
      </c>
      <c r="E239" s="2">
        <v>6.1</v>
      </c>
      <c r="F239" s="2" t="s">
        <v>69</v>
      </c>
      <c r="H239" s="6"/>
    </row>
    <row r="240" ht="15.75" customHeight="1">
      <c r="A240" s="2" t="s">
        <v>337</v>
      </c>
      <c r="B240" s="2" t="s">
        <v>36</v>
      </c>
      <c r="C240" s="3">
        <v>43973.0</v>
      </c>
      <c r="D240" s="2">
        <v>87.0</v>
      </c>
      <c r="E240" s="2">
        <v>6.1</v>
      </c>
      <c r="F240" s="2" t="s">
        <v>17</v>
      </c>
      <c r="H240" s="6"/>
    </row>
    <row r="241" ht="15.75" customHeight="1">
      <c r="A241" s="2" t="s">
        <v>338</v>
      </c>
      <c r="B241" s="2" t="s">
        <v>247</v>
      </c>
      <c r="C241" s="3">
        <v>42818.0</v>
      </c>
      <c r="D241" s="2">
        <v>92.0</v>
      </c>
      <c r="E241" s="2">
        <v>6.1</v>
      </c>
      <c r="F241" s="2" t="s">
        <v>17</v>
      </c>
      <c r="H241" s="6"/>
    </row>
    <row r="242" ht="15.75" customHeight="1">
      <c r="A242" s="2" t="s">
        <v>339</v>
      </c>
      <c r="B242" s="2" t="s">
        <v>340</v>
      </c>
      <c r="C242" s="3">
        <v>43609.0</v>
      </c>
      <c r="D242" s="2">
        <v>90.0</v>
      </c>
      <c r="E242" s="2">
        <v>6.1</v>
      </c>
      <c r="F242" s="2" t="s">
        <v>17</v>
      </c>
      <c r="H242" s="6"/>
    </row>
    <row r="243" ht="15.75" customHeight="1">
      <c r="A243" s="2" t="s">
        <v>341</v>
      </c>
      <c r="B243" s="2" t="s">
        <v>33</v>
      </c>
      <c r="C243" s="3">
        <v>44211.0</v>
      </c>
      <c r="D243" s="2">
        <v>95.0</v>
      </c>
      <c r="E243" s="2">
        <v>6.1</v>
      </c>
      <c r="F243" s="2" t="s">
        <v>20</v>
      </c>
      <c r="H243" s="6"/>
    </row>
    <row r="244" ht="15.75" customHeight="1">
      <c r="A244" s="2" t="s">
        <v>342</v>
      </c>
      <c r="B244" s="2" t="s">
        <v>10</v>
      </c>
      <c r="C244" s="3">
        <v>44071.0</v>
      </c>
      <c r="D244" s="2">
        <v>96.0</v>
      </c>
      <c r="E244" s="2">
        <v>6.1</v>
      </c>
      <c r="F244" s="2" t="s">
        <v>11</v>
      </c>
      <c r="H244" s="6"/>
    </row>
    <row r="245" ht="15.75" customHeight="1">
      <c r="A245" s="2" t="s">
        <v>343</v>
      </c>
      <c r="B245" s="2" t="s">
        <v>344</v>
      </c>
      <c r="C245" s="3">
        <v>44050.0</v>
      </c>
      <c r="D245" s="2">
        <v>93.0</v>
      </c>
      <c r="E245" s="2">
        <v>6.1</v>
      </c>
      <c r="F245" s="2" t="s">
        <v>17</v>
      </c>
      <c r="H245" s="6"/>
    </row>
    <row r="246" ht="15.75" customHeight="1">
      <c r="A246" s="2" t="s">
        <v>345</v>
      </c>
      <c r="B246" s="2" t="s">
        <v>346</v>
      </c>
      <c r="C246" s="3">
        <v>44155.0</v>
      </c>
      <c r="D246" s="2">
        <v>42.0</v>
      </c>
      <c r="E246" s="2">
        <v>6.2</v>
      </c>
      <c r="F246" s="2" t="s">
        <v>17</v>
      </c>
      <c r="H246" s="6"/>
    </row>
    <row r="247" ht="15.75" customHeight="1">
      <c r="A247" s="2" t="s">
        <v>347</v>
      </c>
      <c r="B247" s="2" t="s">
        <v>247</v>
      </c>
      <c r="C247" s="3">
        <v>44342.0</v>
      </c>
      <c r="D247" s="2">
        <v>92.0</v>
      </c>
      <c r="E247" s="2">
        <v>6.2</v>
      </c>
      <c r="F247" s="2" t="s">
        <v>14</v>
      </c>
      <c r="H247" s="6"/>
    </row>
    <row r="248" ht="15.75" customHeight="1">
      <c r="A248" s="2" t="s">
        <v>348</v>
      </c>
      <c r="B248" s="2" t="s">
        <v>33</v>
      </c>
      <c r="C248" s="3">
        <v>44225.0</v>
      </c>
      <c r="D248" s="2">
        <v>106.0</v>
      </c>
      <c r="E248" s="2">
        <v>6.2</v>
      </c>
      <c r="F248" s="2" t="s">
        <v>11</v>
      </c>
      <c r="H248" s="6"/>
    </row>
    <row r="249" ht="15.75" customHeight="1">
      <c r="A249" s="2" t="s">
        <v>349</v>
      </c>
      <c r="B249" s="2" t="s">
        <v>33</v>
      </c>
      <c r="C249" s="3">
        <v>44141.0</v>
      </c>
      <c r="D249" s="2">
        <v>151.0</v>
      </c>
      <c r="E249" s="2">
        <v>6.2</v>
      </c>
      <c r="F249" s="2" t="s">
        <v>17</v>
      </c>
      <c r="H249" s="6"/>
    </row>
    <row r="250" ht="15.75" customHeight="1">
      <c r="A250" s="2" t="s">
        <v>350</v>
      </c>
      <c r="B250" s="2" t="s">
        <v>139</v>
      </c>
      <c r="C250" s="3">
        <v>44060.0</v>
      </c>
      <c r="D250" s="2">
        <v>101.0</v>
      </c>
      <c r="E250" s="2">
        <v>6.2</v>
      </c>
      <c r="F250" s="2" t="s">
        <v>37</v>
      </c>
      <c r="H250" s="6"/>
    </row>
    <row r="251" ht="15.75" customHeight="1">
      <c r="A251" s="2" t="s">
        <v>351</v>
      </c>
      <c r="B251" s="2" t="s">
        <v>24</v>
      </c>
      <c r="C251" s="3">
        <v>44295.0</v>
      </c>
      <c r="D251" s="2">
        <v>114.0</v>
      </c>
      <c r="E251" s="2">
        <v>6.2</v>
      </c>
      <c r="F251" s="2" t="s">
        <v>25</v>
      </c>
      <c r="H251" s="6"/>
    </row>
    <row r="252" ht="15.75" customHeight="1">
      <c r="A252" s="2" t="s">
        <v>352</v>
      </c>
      <c r="B252" s="2" t="s">
        <v>282</v>
      </c>
      <c r="C252" s="3">
        <v>43504.0</v>
      </c>
      <c r="D252" s="2">
        <v>90.0</v>
      </c>
      <c r="E252" s="2">
        <v>6.2</v>
      </c>
      <c r="F252" s="2" t="s">
        <v>17</v>
      </c>
      <c r="H252" s="6"/>
    </row>
    <row r="253" ht="15.75" customHeight="1">
      <c r="A253" s="2" t="s">
        <v>353</v>
      </c>
      <c r="B253" s="2" t="s">
        <v>10</v>
      </c>
      <c r="C253" s="3">
        <v>43735.0</v>
      </c>
      <c r="D253" s="2">
        <v>115.0</v>
      </c>
      <c r="E253" s="2">
        <v>6.2</v>
      </c>
      <c r="F253" s="2" t="s">
        <v>17</v>
      </c>
      <c r="H253" s="6"/>
    </row>
    <row r="254" ht="15.75" customHeight="1">
      <c r="A254" s="2" t="s">
        <v>354</v>
      </c>
      <c r="B254" s="2" t="s">
        <v>10</v>
      </c>
      <c r="C254" s="3">
        <v>44001.0</v>
      </c>
      <c r="D254" s="2">
        <v>92.0</v>
      </c>
      <c r="E254" s="2">
        <v>6.2</v>
      </c>
      <c r="F254" s="2" t="s">
        <v>60</v>
      </c>
      <c r="H254" s="6"/>
    </row>
    <row r="255" ht="15.75" customHeight="1">
      <c r="A255" s="2" t="s">
        <v>355</v>
      </c>
      <c r="B255" s="2" t="s">
        <v>114</v>
      </c>
      <c r="C255" s="3">
        <v>44057.0</v>
      </c>
      <c r="D255" s="2">
        <v>72.0</v>
      </c>
      <c r="E255" s="2">
        <v>6.2</v>
      </c>
      <c r="F255" s="2" t="s">
        <v>17</v>
      </c>
      <c r="H255" s="6"/>
    </row>
    <row r="256" ht="15.75" customHeight="1">
      <c r="A256" s="2" t="s">
        <v>356</v>
      </c>
      <c r="B256" s="2" t="s">
        <v>10</v>
      </c>
      <c r="C256" s="3">
        <v>44036.0</v>
      </c>
      <c r="D256" s="2">
        <v>139.0</v>
      </c>
      <c r="E256" s="2">
        <v>6.2</v>
      </c>
      <c r="F256" s="2" t="s">
        <v>11</v>
      </c>
      <c r="H256" s="6"/>
    </row>
    <row r="257" ht="15.75" customHeight="1">
      <c r="A257" s="2" t="s">
        <v>357</v>
      </c>
      <c r="B257" s="2" t="s">
        <v>247</v>
      </c>
      <c r="C257" s="3">
        <v>43182.0</v>
      </c>
      <c r="D257" s="2">
        <v>98.0</v>
      </c>
      <c r="E257" s="2">
        <v>6.2</v>
      </c>
      <c r="F257" s="2" t="s">
        <v>17</v>
      </c>
      <c r="H257" s="6"/>
    </row>
    <row r="258" ht="15.75" customHeight="1">
      <c r="A258" s="2" t="s">
        <v>358</v>
      </c>
      <c r="B258" s="2" t="s">
        <v>36</v>
      </c>
      <c r="C258" s="3">
        <v>43574.0</v>
      </c>
      <c r="D258" s="2">
        <v>92.0</v>
      </c>
      <c r="E258" s="2">
        <v>6.2</v>
      </c>
      <c r="F258" s="2" t="s">
        <v>17</v>
      </c>
      <c r="H258" s="6"/>
    </row>
    <row r="259" ht="15.75" customHeight="1">
      <c r="A259" s="2" t="s">
        <v>359</v>
      </c>
      <c r="B259" s="2" t="s">
        <v>39</v>
      </c>
      <c r="C259" s="3">
        <v>43896.0</v>
      </c>
      <c r="D259" s="2">
        <v>111.0</v>
      </c>
      <c r="E259" s="2">
        <v>6.2</v>
      </c>
      <c r="F259" s="2" t="s">
        <v>17</v>
      </c>
      <c r="H259" s="6"/>
    </row>
    <row r="260" ht="15.75" customHeight="1">
      <c r="A260" s="2" t="s">
        <v>360</v>
      </c>
      <c r="B260" s="2" t="s">
        <v>33</v>
      </c>
      <c r="C260" s="3">
        <v>43357.0</v>
      </c>
      <c r="D260" s="2">
        <v>98.0</v>
      </c>
      <c r="E260" s="2">
        <v>6.2</v>
      </c>
      <c r="F260" s="2" t="s">
        <v>17</v>
      </c>
      <c r="H260" s="6"/>
    </row>
    <row r="261" ht="15.75" customHeight="1">
      <c r="A261" s="2" t="s">
        <v>361</v>
      </c>
      <c r="B261" s="2" t="s">
        <v>7</v>
      </c>
      <c r="C261" s="3">
        <v>43217.0</v>
      </c>
      <c r="D261" s="2">
        <v>104.0</v>
      </c>
      <c r="E261" s="2">
        <v>6.2</v>
      </c>
      <c r="F261" s="2" t="s">
        <v>17</v>
      </c>
      <c r="H261" s="6"/>
    </row>
    <row r="262" ht="15.75" customHeight="1">
      <c r="A262" s="2" t="s">
        <v>362</v>
      </c>
      <c r="B262" s="2" t="s">
        <v>7</v>
      </c>
      <c r="C262" s="3">
        <v>43070.0</v>
      </c>
      <c r="D262" s="2">
        <v>95.0</v>
      </c>
      <c r="E262" s="2">
        <v>6.2</v>
      </c>
      <c r="F262" s="2" t="s">
        <v>17</v>
      </c>
      <c r="H262" s="6"/>
    </row>
    <row r="263" ht="15.75" customHeight="1">
      <c r="A263" s="2" t="s">
        <v>363</v>
      </c>
      <c r="B263" s="2" t="s">
        <v>24</v>
      </c>
      <c r="C263" s="3">
        <v>42832.0</v>
      </c>
      <c r="D263" s="2">
        <v>88.0</v>
      </c>
      <c r="E263" s="2">
        <v>6.2</v>
      </c>
      <c r="F263" s="2" t="s">
        <v>17</v>
      </c>
      <c r="H263" s="6"/>
    </row>
    <row r="264" ht="15.75" customHeight="1">
      <c r="A264" s="2">
        <v>1922.0</v>
      </c>
      <c r="B264" s="2" t="s">
        <v>364</v>
      </c>
      <c r="C264" s="3">
        <v>43028.0</v>
      </c>
      <c r="D264" s="2">
        <v>102.0</v>
      </c>
      <c r="E264" s="2">
        <v>6.3</v>
      </c>
      <c r="F264" s="2" t="s">
        <v>17</v>
      </c>
      <c r="H264" s="6"/>
    </row>
    <row r="265" ht="15.75" customHeight="1">
      <c r="A265" s="2" t="s">
        <v>365</v>
      </c>
      <c r="B265" s="2" t="s">
        <v>7</v>
      </c>
      <c r="C265" s="3">
        <v>43607.0</v>
      </c>
      <c r="D265" s="2">
        <v>30.0</v>
      </c>
      <c r="E265" s="2">
        <v>6.3</v>
      </c>
      <c r="F265" s="2" t="s">
        <v>63</v>
      </c>
      <c r="H265" s="6"/>
    </row>
    <row r="266" ht="15.75" customHeight="1">
      <c r="A266" s="2" t="s">
        <v>366</v>
      </c>
      <c r="B266" s="2" t="s">
        <v>36</v>
      </c>
      <c r="C266" s="3">
        <v>43259.0</v>
      </c>
      <c r="D266" s="2">
        <v>99.0</v>
      </c>
      <c r="E266" s="2">
        <v>6.3</v>
      </c>
      <c r="F266" s="2" t="s">
        <v>17</v>
      </c>
      <c r="H266" s="6"/>
    </row>
    <row r="267" ht="15.75" customHeight="1">
      <c r="A267" s="2" t="s">
        <v>367</v>
      </c>
      <c r="B267" s="2" t="s">
        <v>340</v>
      </c>
      <c r="C267" s="3">
        <v>43385.0</v>
      </c>
      <c r="D267" s="2">
        <v>129.0</v>
      </c>
      <c r="E267" s="2">
        <v>6.3</v>
      </c>
      <c r="F267" s="2" t="s">
        <v>17</v>
      </c>
      <c r="H267" s="6"/>
    </row>
    <row r="268" ht="15.75" customHeight="1">
      <c r="A268" s="2" t="s">
        <v>368</v>
      </c>
      <c r="B268" s="2" t="s">
        <v>97</v>
      </c>
      <c r="C268" s="3">
        <v>43175.0</v>
      </c>
      <c r="D268" s="2">
        <v>87.0</v>
      </c>
      <c r="E268" s="2">
        <v>6.3</v>
      </c>
      <c r="F268" s="2" t="s">
        <v>17</v>
      </c>
      <c r="H268" s="6"/>
    </row>
    <row r="269" ht="15.75" customHeight="1">
      <c r="A269" s="2" t="s">
        <v>369</v>
      </c>
      <c r="B269" s="2" t="s">
        <v>370</v>
      </c>
      <c r="C269" s="3">
        <v>43091.0</v>
      </c>
      <c r="D269" s="2">
        <v>117.0</v>
      </c>
      <c r="E269" s="2">
        <v>6.3</v>
      </c>
      <c r="F269" s="2" t="s">
        <v>17</v>
      </c>
      <c r="H269" s="6"/>
    </row>
    <row r="270" ht="15.75" customHeight="1">
      <c r="A270" s="2" t="s">
        <v>371</v>
      </c>
      <c r="B270" s="2" t="s">
        <v>372</v>
      </c>
      <c r="C270" s="3">
        <v>43238.0</v>
      </c>
      <c r="D270" s="2">
        <v>104.0</v>
      </c>
      <c r="E270" s="2">
        <v>6.3</v>
      </c>
      <c r="F270" s="2" t="s">
        <v>17</v>
      </c>
      <c r="H270" s="6"/>
    </row>
    <row r="271" ht="15.75" customHeight="1">
      <c r="A271" s="2" t="s">
        <v>373</v>
      </c>
      <c r="B271" s="2" t="s">
        <v>33</v>
      </c>
      <c r="C271" s="3">
        <v>44288.0</v>
      </c>
      <c r="D271" s="2">
        <v>111.0</v>
      </c>
      <c r="E271" s="2">
        <v>6.3</v>
      </c>
      <c r="F271" s="2" t="s">
        <v>17</v>
      </c>
      <c r="H271" s="6"/>
    </row>
    <row r="272" ht="15.75" customHeight="1">
      <c r="A272" s="2" t="s">
        <v>374</v>
      </c>
      <c r="B272" s="2" t="s">
        <v>375</v>
      </c>
      <c r="C272" s="3">
        <v>44001.0</v>
      </c>
      <c r="D272" s="2">
        <v>107.0</v>
      </c>
      <c r="E272" s="2">
        <v>6.3</v>
      </c>
      <c r="F272" s="2" t="s">
        <v>17</v>
      </c>
      <c r="H272" s="6"/>
    </row>
    <row r="273" ht="15.75" customHeight="1">
      <c r="A273" s="2" t="s">
        <v>376</v>
      </c>
      <c r="B273" s="2" t="s">
        <v>24</v>
      </c>
      <c r="C273" s="3">
        <v>44273.0</v>
      </c>
      <c r="D273" s="2">
        <v>97.0</v>
      </c>
      <c r="E273" s="2">
        <v>6.3</v>
      </c>
      <c r="F273" s="2" t="s">
        <v>69</v>
      </c>
      <c r="H273" s="6"/>
    </row>
    <row r="274" ht="15.75" customHeight="1">
      <c r="A274" s="2" t="s">
        <v>377</v>
      </c>
      <c r="B274" s="2" t="s">
        <v>36</v>
      </c>
      <c r="C274" s="3">
        <v>43203.0</v>
      </c>
      <c r="D274" s="2">
        <v>98.0</v>
      </c>
      <c r="E274" s="2">
        <v>6.3</v>
      </c>
      <c r="F274" s="2" t="s">
        <v>60</v>
      </c>
      <c r="H274" s="6"/>
    </row>
    <row r="275" ht="15.75" customHeight="1">
      <c r="A275" s="2" t="s">
        <v>378</v>
      </c>
      <c r="B275" s="2" t="s">
        <v>33</v>
      </c>
      <c r="C275" s="3">
        <v>44224.0</v>
      </c>
      <c r="D275" s="2">
        <v>90.0</v>
      </c>
      <c r="E275" s="2">
        <v>6.3</v>
      </c>
      <c r="F275" s="2" t="s">
        <v>37</v>
      </c>
      <c r="H275" s="6"/>
    </row>
    <row r="276" ht="15.75" customHeight="1">
      <c r="A276" s="2" t="s">
        <v>379</v>
      </c>
      <c r="B276" s="2" t="s">
        <v>33</v>
      </c>
      <c r="C276" s="3">
        <v>43574.0</v>
      </c>
      <c r="D276" s="2">
        <v>101.0</v>
      </c>
      <c r="E276" s="2">
        <v>6.3</v>
      </c>
      <c r="F276" s="2" t="s">
        <v>20</v>
      </c>
      <c r="H276" s="6"/>
    </row>
    <row r="277" ht="15.75" customHeight="1">
      <c r="A277" s="2" t="s">
        <v>380</v>
      </c>
      <c r="B277" s="2" t="s">
        <v>7</v>
      </c>
      <c r="C277" s="3">
        <v>44342.0</v>
      </c>
      <c r="D277" s="2">
        <v>72.0</v>
      </c>
      <c r="E277" s="2">
        <v>6.3</v>
      </c>
      <c r="F277" s="2" t="s">
        <v>17</v>
      </c>
      <c r="H277" s="6"/>
    </row>
    <row r="278" ht="15.75" customHeight="1">
      <c r="A278" s="2" t="s">
        <v>381</v>
      </c>
      <c r="B278" s="2" t="s">
        <v>33</v>
      </c>
      <c r="C278" s="3">
        <v>44159.0</v>
      </c>
      <c r="D278" s="2">
        <v>83.0</v>
      </c>
      <c r="E278" s="2">
        <v>6.3</v>
      </c>
      <c r="F278" s="2" t="s">
        <v>11</v>
      </c>
      <c r="H278" s="6"/>
    </row>
    <row r="279" ht="15.75" customHeight="1">
      <c r="A279" s="2" t="s">
        <v>382</v>
      </c>
      <c r="B279" s="2" t="s">
        <v>22</v>
      </c>
      <c r="C279" s="3">
        <v>43490.0</v>
      </c>
      <c r="D279" s="2">
        <v>118.0</v>
      </c>
      <c r="E279" s="2">
        <v>6.3</v>
      </c>
      <c r="F279" s="2" t="s">
        <v>17</v>
      </c>
      <c r="H279" s="6"/>
    </row>
    <row r="280" ht="15.75" customHeight="1">
      <c r="A280" s="2" t="s">
        <v>383</v>
      </c>
      <c r="B280" s="2" t="s">
        <v>24</v>
      </c>
      <c r="C280" s="3">
        <v>43455.0</v>
      </c>
      <c r="D280" s="2">
        <v>44.0</v>
      </c>
      <c r="E280" s="2">
        <v>6.3</v>
      </c>
      <c r="F280" s="2" t="s">
        <v>69</v>
      </c>
      <c r="H280" s="6"/>
    </row>
    <row r="281" ht="15.75" customHeight="1">
      <c r="A281" s="2" t="s">
        <v>384</v>
      </c>
      <c r="B281" s="2" t="s">
        <v>385</v>
      </c>
      <c r="C281" s="3">
        <v>42846.0</v>
      </c>
      <c r="D281" s="2">
        <v>113.0</v>
      </c>
      <c r="E281" s="2">
        <v>6.3</v>
      </c>
      <c r="F281" s="2" t="s">
        <v>17</v>
      </c>
      <c r="H281" s="6"/>
    </row>
    <row r="282" ht="15.75" customHeight="1">
      <c r="A282" s="2" t="s">
        <v>386</v>
      </c>
      <c r="B282" s="2" t="s">
        <v>387</v>
      </c>
      <c r="C282" s="3">
        <v>42895.0</v>
      </c>
      <c r="D282" s="2">
        <v>86.0</v>
      </c>
      <c r="E282" s="2">
        <v>6.3</v>
      </c>
      <c r="F282" s="2" t="s">
        <v>17</v>
      </c>
      <c r="H282" s="6"/>
    </row>
    <row r="283" ht="15.75" customHeight="1">
      <c r="A283" s="2" t="s">
        <v>388</v>
      </c>
      <c r="B283" s="2" t="s">
        <v>389</v>
      </c>
      <c r="C283" s="3">
        <v>42713.0</v>
      </c>
      <c r="D283" s="2">
        <v>108.0</v>
      </c>
      <c r="E283" s="2">
        <v>6.3</v>
      </c>
      <c r="F283" s="2" t="s">
        <v>17</v>
      </c>
      <c r="H283" s="6"/>
    </row>
    <row r="284" ht="15.75" customHeight="1">
      <c r="A284" s="2" t="s">
        <v>390</v>
      </c>
      <c r="B284" s="2" t="s">
        <v>391</v>
      </c>
      <c r="C284" s="3">
        <v>43021.0</v>
      </c>
      <c r="D284" s="2">
        <v>85.0</v>
      </c>
      <c r="E284" s="2">
        <v>6.3</v>
      </c>
      <c r="F284" s="2" t="s">
        <v>17</v>
      </c>
      <c r="H284" s="6"/>
    </row>
    <row r="285" ht="15.75" customHeight="1">
      <c r="A285" s="2" t="s">
        <v>392</v>
      </c>
      <c r="B285" s="2" t="s">
        <v>13</v>
      </c>
      <c r="C285" s="3">
        <v>42825.0</v>
      </c>
      <c r="D285" s="2">
        <v>102.0</v>
      </c>
      <c r="E285" s="2">
        <v>6.3</v>
      </c>
      <c r="F285" s="2" t="s">
        <v>17</v>
      </c>
      <c r="H285" s="6"/>
    </row>
    <row r="286" ht="15.75" customHeight="1">
      <c r="A286" s="2" t="s">
        <v>393</v>
      </c>
      <c r="B286" s="2" t="s">
        <v>33</v>
      </c>
      <c r="C286" s="3">
        <v>43749.0</v>
      </c>
      <c r="D286" s="2">
        <v>151.0</v>
      </c>
      <c r="E286" s="2">
        <v>6.3</v>
      </c>
      <c r="F286" s="2" t="s">
        <v>188</v>
      </c>
      <c r="H286" s="6"/>
    </row>
    <row r="287" ht="15.75" customHeight="1">
      <c r="A287" s="2" t="s">
        <v>394</v>
      </c>
      <c r="B287" s="2" t="s">
        <v>139</v>
      </c>
      <c r="C287" s="3">
        <v>43756.0</v>
      </c>
      <c r="D287" s="2">
        <v>98.0</v>
      </c>
      <c r="E287" s="2">
        <v>6.3</v>
      </c>
      <c r="F287" s="2" t="s">
        <v>17</v>
      </c>
      <c r="H287" s="6"/>
    </row>
    <row r="288" ht="15.75" customHeight="1">
      <c r="A288" s="2" t="s">
        <v>395</v>
      </c>
      <c r="B288" s="2" t="s">
        <v>7</v>
      </c>
      <c r="C288" s="3">
        <v>43553.0</v>
      </c>
      <c r="D288" s="2">
        <v>87.0</v>
      </c>
      <c r="E288" s="2">
        <v>6.3</v>
      </c>
      <c r="F288" s="2" t="s">
        <v>17</v>
      </c>
      <c r="H288" s="6"/>
    </row>
    <row r="289" ht="15.75" customHeight="1">
      <c r="A289" s="2" t="s">
        <v>396</v>
      </c>
      <c r="B289" s="2" t="s">
        <v>183</v>
      </c>
      <c r="C289" s="3">
        <v>43168.0</v>
      </c>
      <c r="D289" s="2">
        <v>120.0</v>
      </c>
      <c r="E289" s="2">
        <v>6.3</v>
      </c>
      <c r="F289" s="2" t="s">
        <v>8</v>
      </c>
      <c r="H289" s="6"/>
    </row>
    <row r="290" ht="15.75" customHeight="1">
      <c r="A290" s="2" t="s">
        <v>397</v>
      </c>
      <c r="B290" s="2" t="s">
        <v>10</v>
      </c>
      <c r="C290" s="3">
        <v>43944.0</v>
      </c>
      <c r="D290" s="2">
        <v>134.0</v>
      </c>
      <c r="E290" s="2">
        <v>6.3</v>
      </c>
      <c r="F290" s="2" t="s">
        <v>34</v>
      </c>
      <c r="H290" s="6"/>
    </row>
    <row r="291" ht="15.75" customHeight="1">
      <c r="A291" s="2" t="s">
        <v>398</v>
      </c>
      <c r="B291" s="2" t="s">
        <v>36</v>
      </c>
      <c r="C291" s="3">
        <v>44239.0</v>
      </c>
      <c r="D291" s="2">
        <v>109.0</v>
      </c>
      <c r="E291" s="2">
        <v>6.3</v>
      </c>
      <c r="F291" s="2" t="s">
        <v>17</v>
      </c>
      <c r="H291" s="6"/>
    </row>
    <row r="292" ht="15.75" customHeight="1">
      <c r="A292" s="2" t="s">
        <v>399</v>
      </c>
      <c r="B292" s="2" t="s">
        <v>7</v>
      </c>
      <c r="C292" s="3">
        <v>43705.0</v>
      </c>
      <c r="D292" s="2">
        <v>85.0</v>
      </c>
      <c r="E292" s="2">
        <v>6.3</v>
      </c>
      <c r="F292" s="2" t="s">
        <v>17</v>
      </c>
      <c r="H292" s="6"/>
    </row>
    <row r="293" ht="15.75" customHeight="1">
      <c r="A293" s="2" t="s">
        <v>400</v>
      </c>
      <c r="B293" s="2" t="s">
        <v>33</v>
      </c>
      <c r="C293" s="3">
        <v>43917.0</v>
      </c>
      <c r="D293" s="2">
        <v>103.0</v>
      </c>
      <c r="E293" s="2">
        <v>6.3</v>
      </c>
      <c r="F293" s="2" t="s">
        <v>17</v>
      </c>
      <c r="H293" s="6"/>
    </row>
    <row r="294" ht="15.75" customHeight="1">
      <c r="A294" s="2" t="s">
        <v>401</v>
      </c>
      <c r="B294" s="2" t="s">
        <v>7</v>
      </c>
      <c r="C294" s="3">
        <v>44048.0</v>
      </c>
      <c r="D294" s="2">
        <v>94.0</v>
      </c>
      <c r="E294" s="2">
        <v>6.4</v>
      </c>
      <c r="F294" s="2" t="s">
        <v>60</v>
      </c>
      <c r="H294" s="6"/>
    </row>
    <row r="295" ht="15.75" customHeight="1">
      <c r="A295" s="2" t="s">
        <v>402</v>
      </c>
      <c r="B295" s="2" t="s">
        <v>403</v>
      </c>
      <c r="C295" s="3">
        <v>44186.0</v>
      </c>
      <c r="D295" s="2">
        <v>97.0</v>
      </c>
      <c r="E295" s="2">
        <v>6.4</v>
      </c>
      <c r="F295" s="2" t="s">
        <v>17</v>
      </c>
      <c r="H295" s="6"/>
    </row>
    <row r="296" ht="15.75" customHeight="1">
      <c r="A296" s="2" t="s">
        <v>404</v>
      </c>
      <c r="B296" s="2" t="s">
        <v>252</v>
      </c>
      <c r="C296" s="3">
        <v>42629.0</v>
      </c>
      <c r="D296" s="2">
        <v>88.0</v>
      </c>
      <c r="E296" s="2">
        <v>6.4</v>
      </c>
      <c r="F296" s="2" t="s">
        <v>17</v>
      </c>
      <c r="H296" s="6"/>
    </row>
    <row r="297" ht="15.75" customHeight="1">
      <c r="A297" s="2" t="s">
        <v>405</v>
      </c>
      <c r="B297" s="2" t="s">
        <v>7</v>
      </c>
      <c r="C297" s="3">
        <v>43733.0</v>
      </c>
      <c r="D297" s="2">
        <v>37.0</v>
      </c>
      <c r="E297" s="2">
        <v>6.4</v>
      </c>
      <c r="F297" s="2" t="s">
        <v>63</v>
      </c>
      <c r="H297" s="6"/>
    </row>
    <row r="298" ht="15.75" customHeight="1">
      <c r="A298" s="2" t="s">
        <v>406</v>
      </c>
      <c r="B298" s="2" t="s">
        <v>407</v>
      </c>
      <c r="C298" s="3">
        <v>43823.0</v>
      </c>
      <c r="D298" s="2">
        <v>112.0</v>
      </c>
      <c r="E298" s="2">
        <v>6.4</v>
      </c>
      <c r="F298" s="2" t="s">
        <v>11</v>
      </c>
      <c r="H298" s="6"/>
    </row>
    <row r="299" ht="15.75" customHeight="1">
      <c r="A299" s="2" t="s">
        <v>408</v>
      </c>
      <c r="B299" s="2" t="s">
        <v>282</v>
      </c>
      <c r="C299" s="3">
        <v>43189.0</v>
      </c>
      <c r="D299" s="2">
        <v>102.0</v>
      </c>
      <c r="E299" s="2">
        <v>6.4</v>
      </c>
      <c r="F299" s="2" t="s">
        <v>17</v>
      </c>
      <c r="H299" s="6"/>
    </row>
    <row r="300" ht="15.75" customHeight="1">
      <c r="A300" s="2" t="s">
        <v>409</v>
      </c>
      <c r="B300" s="2" t="s">
        <v>10</v>
      </c>
      <c r="C300" s="3">
        <v>43749.0</v>
      </c>
      <c r="D300" s="2">
        <v>100.0</v>
      </c>
      <c r="E300" s="2">
        <v>6.4</v>
      </c>
      <c r="F300" s="2" t="s">
        <v>17</v>
      </c>
      <c r="H300" s="6"/>
    </row>
    <row r="301" ht="15.75" customHeight="1">
      <c r="A301" s="2" t="s">
        <v>410</v>
      </c>
      <c r="B301" s="2" t="s">
        <v>33</v>
      </c>
      <c r="C301" s="3">
        <v>43147.0</v>
      </c>
      <c r="D301" s="2">
        <v>96.0</v>
      </c>
      <c r="E301" s="2">
        <v>6.4</v>
      </c>
      <c r="F301" s="2" t="s">
        <v>17</v>
      </c>
      <c r="H301" s="6"/>
    </row>
    <row r="302" ht="15.75" customHeight="1">
      <c r="A302" s="2" t="s">
        <v>411</v>
      </c>
      <c r="B302" s="2" t="s">
        <v>36</v>
      </c>
      <c r="C302" s="3">
        <v>43875.0</v>
      </c>
      <c r="D302" s="2">
        <v>113.0</v>
      </c>
      <c r="E302" s="2">
        <v>6.4</v>
      </c>
      <c r="F302" s="2" t="s">
        <v>83</v>
      </c>
      <c r="H302" s="6"/>
    </row>
    <row r="303" ht="15.75" customHeight="1">
      <c r="A303" s="2" t="s">
        <v>412</v>
      </c>
      <c r="B303" s="2" t="s">
        <v>7</v>
      </c>
      <c r="C303" s="3">
        <v>44063.0</v>
      </c>
      <c r="D303" s="2">
        <v>16.0</v>
      </c>
      <c r="E303" s="2">
        <v>6.4</v>
      </c>
      <c r="F303" s="2" t="s">
        <v>17</v>
      </c>
      <c r="H303" s="6"/>
    </row>
    <row r="304" ht="15.75" customHeight="1">
      <c r="A304" s="2" t="s">
        <v>413</v>
      </c>
      <c r="B304" s="2" t="s">
        <v>112</v>
      </c>
      <c r="C304" s="3">
        <v>44238.0</v>
      </c>
      <c r="D304" s="2">
        <v>119.0</v>
      </c>
      <c r="E304" s="2">
        <v>6.4</v>
      </c>
      <c r="F304" s="2" t="s">
        <v>37</v>
      </c>
      <c r="H304" s="6"/>
    </row>
    <row r="305" ht="15.75" customHeight="1">
      <c r="A305" s="2" t="s">
        <v>414</v>
      </c>
      <c r="B305" s="2" t="s">
        <v>7</v>
      </c>
      <c r="C305" s="3">
        <v>43950.0</v>
      </c>
      <c r="D305" s="2">
        <v>97.0</v>
      </c>
      <c r="E305" s="2">
        <v>6.4</v>
      </c>
      <c r="F305" s="2" t="s">
        <v>17</v>
      </c>
      <c r="H305" s="6"/>
    </row>
    <row r="306" ht="15.75" customHeight="1">
      <c r="A306" s="2" t="s">
        <v>415</v>
      </c>
      <c r="B306" s="2" t="s">
        <v>7</v>
      </c>
      <c r="C306" s="3">
        <v>41986.0</v>
      </c>
      <c r="D306" s="2">
        <v>81.0</v>
      </c>
      <c r="E306" s="2">
        <v>6.4</v>
      </c>
      <c r="F306" s="2" t="s">
        <v>17</v>
      </c>
      <c r="H306" s="6"/>
    </row>
    <row r="307" ht="15.75" customHeight="1">
      <c r="A307" s="2" t="s">
        <v>416</v>
      </c>
      <c r="B307" s="2" t="s">
        <v>139</v>
      </c>
      <c r="C307" s="3">
        <v>43364.0</v>
      </c>
      <c r="D307" s="2">
        <v>98.0</v>
      </c>
      <c r="E307" s="2">
        <v>6.4</v>
      </c>
      <c r="F307" s="2" t="s">
        <v>17</v>
      </c>
      <c r="H307" s="6"/>
    </row>
    <row r="308" ht="15.75" customHeight="1">
      <c r="A308" s="2" t="s">
        <v>417</v>
      </c>
      <c r="B308" s="2" t="s">
        <v>418</v>
      </c>
      <c r="C308" s="3">
        <v>44127.0</v>
      </c>
      <c r="D308" s="2">
        <v>95.0</v>
      </c>
      <c r="E308" s="2">
        <v>6.4</v>
      </c>
      <c r="F308" s="2" t="s">
        <v>17</v>
      </c>
      <c r="H308" s="6"/>
    </row>
    <row r="309" ht="15.75" customHeight="1">
      <c r="A309" s="2" t="s">
        <v>419</v>
      </c>
      <c r="B309" s="2" t="s">
        <v>33</v>
      </c>
      <c r="C309" s="3">
        <v>43750.0</v>
      </c>
      <c r="D309" s="2">
        <v>96.0</v>
      </c>
      <c r="E309" s="2">
        <v>6.4</v>
      </c>
      <c r="F309" s="2" t="s">
        <v>60</v>
      </c>
      <c r="H309" s="6"/>
    </row>
    <row r="310" ht="15.75" customHeight="1">
      <c r="A310" s="2" t="s">
        <v>420</v>
      </c>
      <c r="B310" s="2" t="s">
        <v>7</v>
      </c>
      <c r="C310" s="7">
        <v>42993.0</v>
      </c>
      <c r="D310" s="2">
        <v>107.0</v>
      </c>
      <c r="E310" s="2">
        <v>6.4</v>
      </c>
      <c r="F310" s="2" t="s">
        <v>17</v>
      </c>
      <c r="H310" s="6"/>
    </row>
    <row r="311" ht="15.75" customHeight="1">
      <c r="A311" s="2" t="s">
        <v>421</v>
      </c>
      <c r="B311" s="2" t="s">
        <v>422</v>
      </c>
      <c r="C311" s="3">
        <v>43735.0</v>
      </c>
      <c r="D311" s="2">
        <v>41.0</v>
      </c>
      <c r="E311" s="2">
        <v>6.4</v>
      </c>
      <c r="F311" s="2" t="s">
        <v>17</v>
      </c>
      <c r="H311" s="6"/>
    </row>
    <row r="312" ht="15.75" customHeight="1">
      <c r="A312" s="2" t="s">
        <v>423</v>
      </c>
      <c r="B312" s="2" t="s">
        <v>7</v>
      </c>
      <c r="C312" s="3">
        <v>43175.0</v>
      </c>
      <c r="D312" s="2">
        <v>87.0</v>
      </c>
      <c r="E312" s="2">
        <v>6.4</v>
      </c>
      <c r="F312" s="2" t="s">
        <v>17</v>
      </c>
      <c r="H312" s="6"/>
    </row>
    <row r="313" ht="15.75" customHeight="1">
      <c r="A313" s="2" t="s">
        <v>424</v>
      </c>
      <c r="B313" s="2" t="s">
        <v>139</v>
      </c>
      <c r="C313" s="3">
        <v>44210.0</v>
      </c>
      <c r="D313" s="2">
        <v>101.0</v>
      </c>
      <c r="E313" s="2">
        <v>6.4</v>
      </c>
      <c r="F313" s="2" t="s">
        <v>37</v>
      </c>
      <c r="H313" s="6"/>
    </row>
    <row r="314" ht="15.75" customHeight="1">
      <c r="A314" s="2" t="s">
        <v>425</v>
      </c>
      <c r="B314" s="2" t="s">
        <v>7</v>
      </c>
      <c r="C314" s="3">
        <v>42860.0</v>
      </c>
      <c r="D314" s="2">
        <v>97.0</v>
      </c>
      <c r="E314" s="2">
        <v>6.4</v>
      </c>
      <c r="F314" s="2" t="s">
        <v>17</v>
      </c>
      <c r="H314" s="6"/>
    </row>
    <row r="315" ht="15.75" customHeight="1">
      <c r="A315" s="2" t="s">
        <v>426</v>
      </c>
      <c r="B315" s="2" t="s">
        <v>10</v>
      </c>
      <c r="C315" s="3">
        <v>43915.0</v>
      </c>
      <c r="D315" s="2">
        <v>103.0</v>
      </c>
      <c r="E315" s="2">
        <v>6.4</v>
      </c>
      <c r="F315" s="2" t="s">
        <v>11</v>
      </c>
      <c r="H315" s="6"/>
    </row>
    <row r="316" ht="15.75" customHeight="1">
      <c r="A316" s="2" t="s">
        <v>427</v>
      </c>
      <c r="B316" s="2" t="s">
        <v>428</v>
      </c>
      <c r="C316" s="3">
        <v>43943.0</v>
      </c>
      <c r="D316" s="2">
        <v>90.0</v>
      </c>
      <c r="E316" s="2">
        <v>6.4</v>
      </c>
      <c r="F316" s="2" t="s">
        <v>17</v>
      </c>
      <c r="H316" s="6"/>
    </row>
    <row r="317" ht="15.75" customHeight="1">
      <c r="A317" s="2" t="s">
        <v>429</v>
      </c>
      <c r="B317" s="2" t="s">
        <v>101</v>
      </c>
      <c r="C317" s="3">
        <v>43537.0</v>
      </c>
      <c r="D317" s="2">
        <v>125.0</v>
      </c>
      <c r="E317" s="2">
        <v>6.4</v>
      </c>
      <c r="F317" s="2" t="s">
        <v>17</v>
      </c>
      <c r="H317" s="6"/>
    </row>
    <row r="318" ht="15.75" customHeight="1">
      <c r="A318" s="2" t="s">
        <v>430</v>
      </c>
      <c r="B318" s="2" t="s">
        <v>7</v>
      </c>
      <c r="C318" s="3">
        <v>43371.0</v>
      </c>
      <c r="D318" s="2">
        <v>116.0</v>
      </c>
      <c r="E318" s="2">
        <v>6.4</v>
      </c>
      <c r="F318" s="2" t="s">
        <v>431</v>
      </c>
      <c r="H318" s="6"/>
    </row>
    <row r="319" ht="15.75" customHeight="1">
      <c r="A319" s="2" t="s">
        <v>432</v>
      </c>
      <c r="B319" s="2" t="s">
        <v>33</v>
      </c>
      <c r="C319" s="3">
        <v>43532.0</v>
      </c>
      <c r="D319" s="2">
        <v>99.0</v>
      </c>
      <c r="E319" s="2">
        <v>6.4</v>
      </c>
      <c r="F319" s="2" t="s">
        <v>17</v>
      </c>
      <c r="H319" s="6"/>
    </row>
    <row r="320" ht="15.75" customHeight="1">
      <c r="A320" s="2" t="s">
        <v>433</v>
      </c>
      <c r="B320" s="2" t="s">
        <v>434</v>
      </c>
      <c r="C320" s="3">
        <v>43028.0</v>
      </c>
      <c r="D320" s="2">
        <v>82.0</v>
      </c>
      <c r="E320" s="2">
        <v>6.4</v>
      </c>
      <c r="F320" s="2" t="s">
        <v>17</v>
      </c>
      <c r="H320" s="6"/>
    </row>
    <row r="321" ht="15.75" customHeight="1">
      <c r="A321" s="2" t="s">
        <v>435</v>
      </c>
      <c r="B321" s="2" t="s">
        <v>36</v>
      </c>
      <c r="C321" s="3">
        <v>43140.0</v>
      </c>
      <c r="D321" s="2">
        <v>97.0</v>
      </c>
      <c r="E321" s="2">
        <v>6.4</v>
      </c>
      <c r="F321" s="2" t="s">
        <v>17</v>
      </c>
      <c r="H321" s="6"/>
    </row>
    <row r="322" ht="15.75" customHeight="1">
      <c r="A322" s="2" t="s">
        <v>436</v>
      </c>
      <c r="B322" s="2" t="s">
        <v>7</v>
      </c>
      <c r="C322" s="3">
        <v>43766.0</v>
      </c>
      <c r="D322" s="2">
        <v>28.0</v>
      </c>
      <c r="E322" s="2">
        <v>6.5</v>
      </c>
      <c r="F322" s="2" t="s">
        <v>63</v>
      </c>
      <c r="H322" s="6"/>
    </row>
    <row r="323" ht="15.75" customHeight="1">
      <c r="A323" s="2" t="s">
        <v>437</v>
      </c>
      <c r="B323" s="2" t="s">
        <v>206</v>
      </c>
      <c r="C323" s="3">
        <v>43889.0</v>
      </c>
      <c r="D323" s="2">
        <v>108.0</v>
      </c>
      <c r="E323" s="2">
        <v>6.5</v>
      </c>
      <c r="F323" s="2" t="s">
        <v>17</v>
      </c>
      <c r="H323" s="6"/>
    </row>
    <row r="324" ht="15.75" customHeight="1">
      <c r="A324" s="2" t="s">
        <v>438</v>
      </c>
      <c r="B324" s="2" t="s">
        <v>33</v>
      </c>
      <c r="C324" s="3">
        <v>44071.0</v>
      </c>
      <c r="D324" s="2">
        <v>93.0</v>
      </c>
      <c r="E324" s="2">
        <v>6.5</v>
      </c>
      <c r="F324" s="2" t="s">
        <v>17</v>
      </c>
      <c r="H324" s="6"/>
    </row>
    <row r="325" ht="15.75" customHeight="1">
      <c r="A325" s="2" t="s">
        <v>439</v>
      </c>
      <c r="B325" s="2" t="s">
        <v>440</v>
      </c>
      <c r="C325" s="3">
        <v>43909.0</v>
      </c>
      <c r="D325" s="2">
        <v>74.0</v>
      </c>
      <c r="E325" s="2">
        <v>6.5</v>
      </c>
      <c r="F325" s="2" t="s">
        <v>188</v>
      </c>
      <c r="H325" s="6"/>
    </row>
    <row r="326" ht="15.75" customHeight="1">
      <c r="A326" s="2" t="s">
        <v>441</v>
      </c>
      <c r="B326" s="2" t="s">
        <v>7</v>
      </c>
      <c r="C326" s="3">
        <v>43545.0</v>
      </c>
      <c r="D326" s="2">
        <v>60.0</v>
      </c>
      <c r="E326" s="2">
        <v>6.5</v>
      </c>
      <c r="F326" s="2" t="s">
        <v>60</v>
      </c>
      <c r="H326" s="6"/>
    </row>
    <row r="327" ht="15.75" customHeight="1">
      <c r="A327" s="2" t="s">
        <v>442</v>
      </c>
      <c r="B327" s="2" t="s">
        <v>443</v>
      </c>
      <c r="C327" s="3">
        <v>44176.0</v>
      </c>
      <c r="D327" s="2">
        <v>9.0</v>
      </c>
      <c r="E327" s="2">
        <v>6.5</v>
      </c>
      <c r="F327" s="2" t="s">
        <v>17</v>
      </c>
      <c r="H327" s="6"/>
    </row>
    <row r="328" ht="15.75" customHeight="1">
      <c r="A328" s="2" t="s">
        <v>444</v>
      </c>
      <c r="B328" s="2" t="s">
        <v>7</v>
      </c>
      <c r="C328" s="3">
        <v>44303.0</v>
      </c>
      <c r="D328" s="2">
        <v>21.0</v>
      </c>
      <c r="E328" s="2">
        <v>6.5</v>
      </c>
      <c r="F328" s="2" t="s">
        <v>17</v>
      </c>
      <c r="H328" s="6"/>
    </row>
    <row r="329" ht="15.75" customHeight="1">
      <c r="A329" s="2" t="s">
        <v>445</v>
      </c>
      <c r="B329" s="2" t="s">
        <v>24</v>
      </c>
      <c r="C329" s="3">
        <v>43616.0</v>
      </c>
      <c r="D329" s="2">
        <v>100.0</v>
      </c>
      <c r="E329" s="2">
        <v>6.5</v>
      </c>
      <c r="F329" s="2" t="s">
        <v>20</v>
      </c>
      <c r="H329" s="6"/>
    </row>
    <row r="330" ht="15.75" customHeight="1">
      <c r="A330" s="2" t="s">
        <v>446</v>
      </c>
      <c r="B330" s="2" t="s">
        <v>447</v>
      </c>
      <c r="C330" s="3">
        <v>43994.0</v>
      </c>
      <c r="D330" s="2">
        <v>155.0</v>
      </c>
      <c r="E330" s="2">
        <v>6.5</v>
      </c>
      <c r="F330" s="2" t="s">
        <v>17</v>
      </c>
      <c r="H330" s="6"/>
    </row>
    <row r="331" ht="15.75" customHeight="1">
      <c r="A331" s="2" t="s">
        <v>448</v>
      </c>
      <c r="B331" s="2" t="s">
        <v>7</v>
      </c>
      <c r="C331" s="3">
        <v>44293.0</v>
      </c>
      <c r="D331" s="2">
        <v>55.0</v>
      </c>
      <c r="E331" s="2">
        <v>6.5</v>
      </c>
      <c r="F331" s="2" t="s">
        <v>17</v>
      </c>
      <c r="H331" s="6"/>
    </row>
    <row r="332" ht="15.75" customHeight="1">
      <c r="A332" s="2" t="s">
        <v>449</v>
      </c>
      <c r="B332" s="2" t="s">
        <v>407</v>
      </c>
      <c r="C332" s="3">
        <v>44008.0</v>
      </c>
      <c r="D332" s="2">
        <v>123.0</v>
      </c>
      <c r="E332" s="2">
        <v>6.5</v>
      </c>
      <c r="F332" s="2" t="s">
        <v>17</v>
      </c>
      <c r="H332" s="6"/>
    </row>
    <row r="333" ht="15.75" customHeight="1">
      <c r="A333" s="2" t="s">
        <v>450</v>
      </c>
      <c r="B333" s="2" t="s">
        <v>16</v>
      </c>
      <c r="C333" s="3">
        <v>43007.0</v>
      </c>
      <c r="D333" s="2">
        <v>103.0</v>
      </c>
      <c r="E333" s="2">
        <v>6.5</v>
      </c>
      <c r="F333" s="2" t="s">
        <v>17</v>
      </c>
      <c r="H333" s="6"/>
    </row>
    <row r="334" ht="15.75" customHeight="1">
      <c r="A334" s="2" t="s">
        <v>451</v>
      </c>
      <c r="B334" s="2" t="s">
        <v>10</v>
      </c>
      <c r="C334" s="3">
        <v>44134.0</v>
      </c>
      <c r="D334" s="2">
        <v>93.0</v>
      </c>
      <c r="E334" s="2">
        <v>6.5</v>
      </c>
      <c r="F334" s="2" t="s">
        <v>17</v>
      </c>
      <c r="H334" s="6"/>
    </row>
    <row r="335" ht="15.75" customHeight="1">
      <c r="A335" s="2" t="s">
        <v>452</v>
      </c>
      <c r="B335" s="2" t="s">
        <v>453</v>
      </c>
      <c r="C335" s="3">
        <v>44148.0</v>
      </c>
      <c r="D335" s="2">
        <v>119.0</v>
      </c>
      <c r="E335" s="2">
        <v>6.5</v>
      </c>
      <c r="F335" s="2" t="s">
        <v>17</v>
      </c>
      <c r="H335" s="6"/>
    </row>
    <row r="336" ht="15.75" customHeight="1">
      <c r="A336" s="2" t="s">
        <v>454</v>
      </c>
      <c r="B336" s="2" t="s">
        <v>7</v>
      </c>
      <c r="C336" s="3">
        <v>43630.0</v>
      </c>
      <c r="D336" s="2">
        <v>40.0</v>
      </c>
      <c r="E336" s="2">
        <v>6.5</v>
      </c>
      <c r="F336" s="2" t="s">
        <v>455</v>
      </c>
      <c r="H336" s="6"/>
    </row>
    <row r="337" ht="15.75" customHeight="1">
      <c r="A337" s="2" t="s">
        <v>456</v>
      </c>
      <c r="B337" s="2" t="s">
        <v>33</v>
      </c>
      <c r="C337" s="3">
        <v>43266.0</v>
      </c>
      <c r="D337" s="2">
        <v>120.0</v>
      </c>
      <c r="E337" s="2">
        <v>6.5</v>
      </c>
      <c r="F337" s="2" t="s">
        <v>20</v>
      </c>
      <c r="H337" s="6"/>
    </row>
    <row r="338" ht="15.75" customHeight="1">
      <c r="A338" s="2" t="s">
        <v>457</v>
      </c>
      <c r="B338" s="2" t="s">
        <v>33</v>
      </c>
      <c r="C338" s="3">
        <v>44323.0</v>
      </c>
      <c r="D338" s="2">
        <v>98.0</v>
      </c>
      <c r="E338" s="2">
        <v>6.5</v>
      </c>
      <c r="F338" s="2" t="s">
        <v>17</v>
      </c>
      <c r="H338" s="6"/>
    </row>
    <row r="339" ht="15.75" customHeight="1">
      <c r="A339" s="2" t="s">
        <v>458</v>
      </c>
      <c r="B339" s="2" t="s">
        <v>331</v>
      </c>
      <c r="C339" s="3">
        <v>43441.0</v>
      </c>
      <c r="D339" s="2">
        <v>104.0</v>
      </c>
      <c r="E339" s="2">
        <v>6.5</v>
      </c>
      <c r="F339" s="2" t="s">
        <v>17</v>
      </c>
      <c r="H339" s="6"/>
    </row>
    <row r="340" ht="15.75" customHeight="1">
      <c r="A340" s="2" t="s">
        <v>459</v>
      </c>
      <c r="B340" s="2" t="s">
        <v>33</v>
      </c>
      <c r="C340" s="3">
        <v>44006.0</v>
      </c>
      <c r="D340" s="2">
        <v>91.0</v>
      </c>
      <c r="E340" s="2">
        <v>6.5</v>
      </c>
      <c r="F340" s="2" t="s">
        <v>11</v>
      </c>
      <c r="H340" s="6"/>
    </row>
    <row r="341" ht="15.75" customHeight="1">
      <c r="A341" s="2" t="s">
        <v>460</v>
      </c>
      <c r="B341" s="2" t="s">
        <v>7</v>
      </c>
      <c r="C341" s="3">
        <v>42909.0</v>
      </c>
      <c r="D341" s="2">
        <v>95.0</v>
      </c>
      <c r="E341" s="2">
        <v>6.5</v>
      </c>
      <c r="F341" s="2" t="s">
        <v>17</v>
      </c>
      <c r="H341" s="6"/>
    </row>
    <row r="342" ht="15.75" customHeight="1">
      <c r="A342" s="2" t="s">
        <v>461</v>
      </c>
      <c r="B342" s="2" t="s">
        <v>462</v>
      </c>
      <c r="C342" s="3">
        <v>44328.0</v>
      </c>
      <c r="D342" s="2">
        <v>101.0</v>
      </c>
      <c r="E342" s="2">
        <v>6.5</v>
      </c>
      <c r="F342" s="2" t="s">
        <v>60</v>
      </c>
      <c r="H342" s="6"/>
    </row>
    <row r="343" ht="15.75" customHeight="1">
      <c r="A343" s="2" t="s">
        <v>463</v>
      </c>
      <c r="B343" s="2" t="s">
        <v>36</v>
      </c>
      <c r="C343" s="3">
        <v>43266.0</v>
      </c>
      <c r="D343" s="2">
        <v>105.0</v>
      </c>
      <c r="E343" s="2">
        <v>6.5</v>
      </c>
      <c r="F343" s="2" t="s">
        <v>17</v>
      </c>
      <c r="H343" s="6"/>
    </row>
    <row r="344" ht="15.75" customHeight="1">
      <c r="A344" s="2" t="s">
        <v>464</v>
      </c>
      <c r="B344" s="2" t="s">
        <v>24</v>
      </c>
      <c r="C344" s="3">
        <v>42944.0</v>
      </c>
      <c r="D344" s="2">
        <v>83.0</v>
      </c>
      <c r="E344" s="2">
        <v>6.5</v>
      </c>
      <c r="F344" s="2" t="s">
        <v>17</v>
      </c>
      <c r="H344" s="6"/>
    </row>
    <row r="345" ht="15.75" customHeight="1">
      <c r="A345" s="2" t="s">
        <v>465</v>
      </c>
      <c r="B345" s="2" t="s">
        <v>33</v>
      </c>
      <c r="C345" s="3">
        <v>43931.0</v>
      </c>
      <c r="D345" s="2">
        <v>91.0</v>
      </c>
      <c r="E345" s="2">
        <v>6.5</v>
      </c>
      <c r="F345" s="2" t="s">
        <v>466</v>
      </c>
      <c r="H345" s="6"/>
    </row>
    <row r="346" ht="15.75" customHeight="1">
      <c r="A346" s="2" t="s">
        <v>467</v>
      </c>
      <c r="B346" s="2" t="s">
        <v>206</v>
      </c>
      <c r="C346" s="3">
        <v>42846.0</v>
      </c>
      <c r="D346" s="2">
        <v>83.0</v>
      </c>
      <c r="E346" s="2">
        <v>6.5</v>
      </c>
      <c r="F346" s="2" t="s">
        <v>17</v>
      </c>
      <c r="H346" s="6"/>
    </row>
    <row r="347" ht="15.75" customHeight="1">
      <c r="A347" s="2" t="s">
        <v>468</v>
      </c>
      <c r="B347" s="2" t="s">
        <v>469</v>
      </c>
      <c r="C347" s="3">
        <v>43850.0</v>
      </c>
      <c r="D347" s="2">
        <v>17.0</v>
      </c>
      <c r="E347" s="2">
        <v>6.5</v>
      </c>
      <c r="F347" s="2" t="s">
        <v>17</v>
      </c>
      <c r="H347" s="6"/>
    </row>
    <row r="348" ht="15.75" customHeight="1">
      <c r="A348" s="2" t="s">
        <v>470</v>
      </c>
      <c r="B348" s="2" t="s">
        <v>471</v>
      </c>
      <c r="C348" s="3">
        <v>44281.0</v>
      </c>
      <c r="D348" s="2">
        <v>86.0</v>
      </c>
      <c r="E348" s="2">
        <v>6.6</v>
      </c>
      <c r="F348" s="2" t="s">
        <v>17</v>
      </c>
      <c r="H348" s="6"/>
    </row>
    <row r="349" ht="15.75" customHeight="1">
      <c r="A349" s="2" t="s">
        <v>472</v>
      </c>
      <c r="B349" s="2" t="s">
        <v>238</v>
      </c>
      <c r="C349" s="3">
        <v>43455.0</v>
      </c>
      <c r="D349" s="2">
        <v>124.0</v>
      </c>
      <c r="E349" s="2">
        <v>6.6</v>
      </c>
      <c r="F349" s="2" t="s">
        <v>17</v>
      </c>
      <c r="H349" s="6"/>
    </row>
    <row r="350" ht="15.75" customHeight="1">
      <c r="A350" s="2" t="s">
        <v>473</v>
      </c>
      <c r="B350" s="2" t="s">
        <v>65</v>
      </c>
      <c r="C350" s="3">
        <v>44006.0</v>
      </c>
      <c r="D350" s="2">
        <v>94.0</v>
      </c>
      <c r="E350" s="2">
        <v>6.6</v>
      </c>
      <c r="F350" s="2" t="s">
        <v>20</v>
      </c>
      <c r="H350" s="6"/>
    </row>
    <row r="351" ht="15.75" customHeight="1">
      <c r="A351" s="2" t="s">
        <v>474</v>
      </c>
      <c r="B351" s="2" t="s">
        <v>36</v>
      </c>
      <c r="C351" s="3">
        <v>44253.0</v>
      </c>
      <c r="D351" s="2">
        <v>102.0</v>
      </c>
      <c r="E351" s="2">
        <v>6.6</v>
      </c>
      <c r="F351" s="2" t="s">
        <v>11</v>
      </c>
      <c r="H351" s="6"/>
    </row>
    <row r="352" ht="15.75" customHeight="1">
      <c r="A352" s="2" t="s">
        <v>475</v>
      </c>
      <c r="B352" s="2" t="s">
        <v>206</v>
      </c>
      <c r="C352" s="3">
        <v>43623.0</v>
      </c>
      <c r="D352" s="2">
        <v>118.0</v>
      </c>
      <c r="E352" s="2">
        <v>6.6</v>
      </c>
      <c r="F352" s="2" t="s">
        <v>11</v>
      </c>
      <c r="H352" s="6"/>
    </row>
    <row r="353" ht="15.75" customHeight="1">
      <c r="A353" s="2" t="s">
        <v>476</v>
      </c>
      <c r="B353" s="2" t="s">
        <v>7</v>
      </c>
      <c r="C353" s="3">
        <v>42601.0</v>
      </c>
      <c r="D353" s="2">
        <v>79.0</v>
      </c>
      <c r="E353" s="2">
        <v>6.6</v>
      </c>
      <c r="F353" s="2" t="s">
        <v>17</v>
      </c>
      <c r="H353" s="6"/>
    </row>
    <row r="354" ht="15.75" customHeight="1">
      <c r="A354" s="2" t="s">
        <v>477</v>
      </c>
      <c r="B354" s="2" t="s">
        <v>238</v>
      </c>
      <c r="C354" s="3">
        <v>44078.0</v>
      </c>
      <c r="D354" s="2">
        <v>134.0</v>
      </c>
      <c r="E354" s="2">
        <v>6.6</v>
      </c>
      <c r="F354" s="2" t="s">
        <v>17</v>
      </c>
      <c r="H354" s="6"/>
    </row>
    <row r="355" ht="15.75" customHeight="1">
      <c r="A355" s="2" t="s">
        <v>478</v>
      </c>
      <c r="B355" s="2" t="s">
        <v>7</v>
      </c>
      <c r="C355" s="3">
        <v>43763.0</v>
      </c>
      <c r="D355" s="2">
        <v>126.0</v>
      </c>
      <c r="E355" s="2">
        <v>6.6</v>
      </c>
      <c r="F355" s="2" t="s">
        <v>17</v>
      </c>
      <c r="H355" s="6"/>
    </row>
    <row r="356" ht="15.75" customHeight="1">
      <c r="A356" s="2" t="s">
        <v>479</v>
      </c>
      <c r="B356" s="2" t="s">
        <v>33</v>
      </c>
      <c r="C356" s="3">
        <v>44323.0</v>
      </c>
      <c r="D356" s="2">
        <v>98.0</v>
      </c>
      <c r="E356" s="2">
        <v>6.6</v>
      </c>
      <c r="F356" s="2" t="s">
        <v>20</v>
      </c>
      <c r="H356" s="6"/>
    </row>
    <row r="357" ht="15.75" customHeight="1">
      <c r="A357" s="2" t="s">
        <v>480</v>
      </c>
      <c r="B357" s="2" t="s">
        <v>7</v>
      </c>
      <c r="C357" s="3">
        <v>43280.0</v>
      </c>
      <c r="D357" s="2">
        <v>89.0</v>
      </c>
      <c r="E357" s="2">
        <v>6.6</v>
      </c>
      <c r="F357" s="2" t="s">
        <v>17</v>
      </c>
      <c r="H357" s="6"/>
    </row>
    <row r="358" ht="15.75" customHeight="1">
      <c r="A358" s="2" t="s">
        <v>481</v>
      </c>
      <c r="B358" s="2" t="s">
        <v>7</v>
      </c>
      <c r="C358" s="3">
        <v>43441.0</v>
      </c>
      <c r="D358" s="2">
        <v>58.0</v>
      </c>
      <c r="E358" s="2">
        <v>6.6</v>
      </c>
      <c r="F358" s="2" t="s">
        <v>17</v>
      </c>
      <c r="H358" s="6"/>
    </row>
    <row r="359" ht="15.75" customHeight="1">
      <c r="A359" s="2" t="s">
        <v>482</v>
      </c>
      <c r="B359" s="2" t="s">
        <v>7</v>
      </c>
      <c r="C359" s="3">
        <v>44158.0</v>
      </c>
      <c r="D359" s="2">
        <v>83.0</v>
      </c>
      <c r="E359" s="2">
        <v>6.6</v>
      </c>
      <c r="F359" s="2" t="s">
        <v>17</v>
      </c>
      <c r="H359" s="6"/>
    </row>
    <row r="360" ht="15.75" customHeight="1">
      <c r="A360" s="2" t="s">
        <v>483</v>
      </c>
      <c r="B360" s="2" t="s">
        <v>134</v>
      </c>
      <c r="C360" s="3">
        <v>44232.0</v>
      </c>
      <c r="D360" s="2">
        <v>136.0</v>
      </c>
      <c r="E360" s="2">
        <v>6.6</v>
      </c>
      <c r="F360" s="2" t="s">
        <v>34</v>
      </c>
      <c r="H360" s="6"/>
    </row>
    <row r="361" ht="15.75" customHeight="1">
      <c r="A361" s="2" t="s">
        <v>484</v>
      </c>
      <c r="B361" s="2" t="s">
        <v>7</v>
      </c>
      <c r="C361" s="3">
        <v>43441.0</v>
      </c>
      <c r="D361" s="2">
        <v>98.0</v>
      </c>
      <c r="E361" s="2">
        <v>6.6</v>
      </c>
      <c r="F361" s="2" t="s">
        <v>17</v>
      </c>
      <c r="H361" s="6"/>
    </row>
    <row r="362" ht="15.75" customHeight="1">
      <c r="A362" s="2" t="s">
        <v>485</v>
      </c>
      <c r="B362" s="2" t="s">
        <v>486</v>
      </c>
      <c r="C362" s="3">
        <v>43357.0</v>
      </c>
      <c r="D362" s="2">
        <v>114.0</v>
      </c>
      <c r="E362" s="2">
        <v>6.6</v>
      </c>
      <c r="F362" s="2" t="s">
        <v>17</v>
      </c>
      <c r="H362" s="6"/>
    </row>
    <row r="363" ht="15.75" customHeight="1">
      <c r="A363" s="2" t="s">
        <v>487</v>
      </c>
      <c r="B363" s="2" t="s">
        <v>183</v>
      </c>
      <c r="C363" s="3">
        <v>44063.0</v>
      </c>
      <c r="D363" s="2">
        <v>99.0</v>
      </c>
      <c r="E363" s="2">
        <v>6.6</v>
      </c>
      <c r="F363" s="2" t="s">
        <v>11</v>
      </c>
      <c r="H363" s="6"/>
    </row>
    <row r="364" ht="15.75" customHeight="1">
      <c r="A364" s="2" t="s">
        <v>488</v>
      </c>
      <c r="B364" s="2" t="s">
        <v>486</v>
      </c>
      <c r="C364" s="3">
        <v>43677.0</v>
      </c>
      <c r="D364" s="2">
        <v>130.0</v>
      </c>
      <c r="E364" s="2">
        <v>6.6</v>
      </c>
      <c r="F364" s="2" t="s">
        <v>17</v>
      </c>
      <c r="H364" s="6"/>
    </row>
    <row r="365" ht="15.75" customHeight="1">
      <c r="A365" s="2" t="s">
        <v>489</v>
      </c>
      <c r="B365" s="2" t="s">
        <v>7</v>
      </c>
      <c r="C365" s="3">
        <v>44211.0</v>
      </c>
      <c r="D365" s="2">
        <v>32.0</v>
      </c>
      <c r="E365" s="2">
        <v>6.6</v>
      </c>
      <c r="F365" s="2" t="s">
        <v>17</v>
      </c>
      <c r="H365" s="6"/>
    </row>
    <row r="366" ht="15.75" customHeight="1">
      <c r="A366" s="2" t="s">
        <v>490</v>
      </c>
      <c r="B366" s="2" t="s">
        <v>491</v>
      </c>
      <c r="C366" s="3">
        <v>44000.0</v>
      </c>
      <c r="D366" s="2">
        <v>104.0</v>
      </c>
      <c r="E366" s="2">
        <v>6.7</v>
      </c>
      <c r="F366" s="2" t="s">
        <v>188</v>
      </c>
      <c r="H366" s="6"/>
    </row>
    <row r="367" ht="15.75" customHeight="1">
      <c r="A367" s="2" t="s">
        <v>492</v>
      </c>
      <c r="B367" s="2" t="s">
        <v>33</v>
      </c>
      <c r="C367" s="3">
        <v>44302.0</v>
      </c>
      <c r="D367" s="2">
        <v>142.0</v>
      </c>
      <c r="E367" s="2">
        <v>6.7</v>
      </c>
      <c r="F367" s="2" t="s">
        <v>20</v>
      </c>
      <c r="H367" s="6"/>
    </row>
    <row r="368" ht="15.75" customHeight="1">
      <c r="A368" s="2" t="s">
        <v>493</v>
      </c>
      <c r="B368" s="2" t="s">
        <v>494</v>
      </c>
      <c r="C368" s="3">
        <v>44302.0</v>
      </c>
      <c r="D368" s="2">
        <v>92.0</v>
      </c>
      <c r="E368" s="2">
        <v>6.7</v>
      </c>
      <c r="F368" s="2" t="s">
        <v>17</v>
      </c>
      <c r="H368" s="6"/>
    </row>
    <row r="369" ht="15.75" customHeight="1">
      <c r="A369" s="2" t="s">
        <v>495</v>
      </c>
      <c r="B369" s="2" t="s">
        <v>7</v>
      </c>
      <c r="C369" s="3">
        <v>43789.0</v>
      </c>
      <c r="D369" s="2">
        <v>86.0</v>
      </c>
      <c r="E369" s="2">
        <v>6.7</v>
      </c>
      <c r="F369" s="2" t="s">
        <v>17</v>
      </c>
      <c r="H369" s="6"/>
    </row>
    <row r="370" ht="15.75" customHeight="1">
      <c r="A370" s="2" t="s">
        <v>496</v>
      </c>
      <c r="B370" s="2" t="s">
        <v>440</v>
      </c>
      <c r="C370" s="3">
        <v>42875.0</v>
      </c>
      <c r="D370" s="2">
        <v>106.0</v>
      </c>
      <c r="E370" s="2">
        <v>6.7</v>
      </c>
      <c r="F370" s="2" t="s">
        <v>188</v>
      </c>
      <c r="H370" s="6"/>
    </row>
    <row r="371" ht="15.75" customHeight="1">
      <c r="A371" s="2" t="s">
        <v>497</v>
      </c>
      <c r="B371" s="2" t="s">
        <v>33</v>
      </c>
      <c r="C371" s="3">
        <v>44343.0</v>
      </c>
      <c r="D371" s="2">
        <v>95.0</v>
      </c>
      <c r="E371" s="2">
        <v>6.7</v>
      </c>
      <c r="F371" s="2" t="s">
        <v>17</v>
      </c>
      <c r="H371" s="6"/>
    </row>
    <row r="372" ht="15.75" customHeight="1">
      <c r="A372" s="2" t="s">
        <v>498</v>
      </c>
      <c r="B372" s="2" t="s">
        <v>7</v>
      </c>
      <c r="C372" s="3">
        <v>42902.0</v>
      </c>
      <c r="D372" s="2">
        <v>91.0</v>
      </c>
      <c r="E372" s="2">
        <v>6.7</v>
      </c>
      <c r="F372" s="2" t="s">
        <v>17</v>
      </c>
      <c r="H372" s="6"/>
    </row>
    <row r="373" ht="15.75" customHeight="1">
      <c r="A373" s="2" t="s">
        <v>499</v>
      </c>
      <c r="B373" s="2" t="s">
        <v>7</v>
      </c>
      <c r="C373" s="3">
        <v>44207.0</v>
      </c>
      <c r="D373" s="2">
        <v>89.0</v>
      </c>
      <c r="E373" s="2">
        <v>6.7</v>
      </c>
      <c r="F373" s="2" t="s">
        <v>17</v>
      </c>
      <c r="H373" s="6"/>
    </row>
    <row r="374" ht="15.75" customHeight="1">
      <c r="A374" s="2" t="s">
        <v>500</v>
      </c>
      <c r="B374" s="2" t="s">
        <v>22</v>
      </c>
      <c r="C374" s="3">
        <v>43945.0</v>
      </c>
      <c r="D374" s="2">
        <v>117.0</v>
      </c>
      <c r="E374" s="2">
        <v>6.7</v>
      </c>
      <c r="F374" s="2" t="s">
        <v>17</v>
      </c>
      <c r="H374" s="6"/>
    </row>
    <row r="375" ht="15.75" customHeight="1">
      <c r="A375" s="2" t="s">
        <v>501</v>
      </c>
      <c r="B375" s="2" t="s">
        <v>7</v>
      </c>
      <c r="C375" s="3">
        <v>44176.0</v>
      </c>
      <c r="D375" s="2">
        <v>90.0</v>
      </c>
      <c r="E375" s="2">
        <v>6.7</v>
      </c>
      <c r="F375" s="2" t="s">
        <v>17</v>
      </c>
      <c r="H375" s="6"/>
    </row>
    <row r="376" ht="15.75" customHeight="1">
      <c r="A376" s="2" t="s">
        <v>502</v>
      </c>
      <c r="B376" s="2" t="s">
        <v>33</v>
      </c>
      <c r="C376" s="3">
        <v>44159.0</v>
      </c>
      <c r="D376" s="2">
        <v>117.0</v>
      </c>
      <c r="E376" s="2">
        <v>6.7</v>
      </c>
      <c r="F376" s="2" t="s">
        <v>17</v>
      </c>
      <c r="H376" s="6"/>
    </row>
    <row r="377" ht="15.75" customHeight="1">
      <c r="A377" s="2" t="s">
        <v>503</v>
      </c>
      <c r="B377" s="2" t="s">
        <v>7</v>
      </c>
      <c r="C377" s="3">
        <v>44089.0</v>
      </c>
      <c r="D377" s="2">
        <v>80.0</v>
      </c>
      <c r="E377" s="2">
        <v>6.7</v>
      </c>
      <c r="F377" s="2" t="s">
        <v>504</v>
      </c>
      <c r="H377" s="6"/>
    </row>
    <row r="378" ht="15.75" customHeight="1">
      <c r="A378" s="2" t="s">
        <v>505</v>
      </c>
      <c r="B378" s="2" t="s">
        <v>33</v>
      </c>
      <c r="C378" s="3">
        <v>42769.0</v>
      </c>
      <c r="D378" s="2">
        <v>87.0</v>
      </c>
      <c r="E378" s="2">
        <v>6.7</v>
      </c>
      <c r="F378" s="2" t="s">
        <v>17</v>
      </c>
      <c r="H378" s="6"/>
    </row>
    <row r="379" ht="15.75" customHeight="1">
      <c r="A379" s="2" t="s">
        <v>506</v>
      </c>
      <c r="B379" s="2" t="s">
        <v>24</v>
      </c>
      <c r="C379" s="3">
        <v>44168.0</v>
      </c>
      <c r="D379" s="2">
        <v>101.0</v>
      </c>
      <c r="E379" s="2">
        <v>6.7</v>
      </c>
      <c r="F379" s="2" t="s">
        <v>69</v>
      </c>
      <c r="H379" s="6"/>
    </row>
    <row r="380" ht="15.75" customHeight="1">
      <c r="A380" s="2" t="s">
        <v>507</v>
      </c>
      <c r="B380" s="2" t="s">
        <v>7</v>
      </c>
      <c r="C380" s="3">
        <v>43766.0</v>
      </c>
      <c r="D380" s="2">
        <v>19.0</v>
      </c>
      <c r="E380" s="2">
        <v>6.7</v>
      </c>
      <c r="F380" s="2" t="s">
        <v>188</v>
      </c>
      <c r="H380" s="6"/>
    </row>
    <row r="381" ht="15.75" customHeight="1">
      <c r="A381" s="2" t="s">
        <v>508</v>
      </c>
      <c r="B381" s="2" t="s">
        <v>112</v>
      </c>
      <c r="C381" s="3">
        <v>44232.0</v>
      </c>
      <c r="D381" s="2">
        <v>106.0</v>
      </c>
      <c r="E381" s="2">
        <v>6.7</v>
      </c>
      <c r="F381" s="2" t="s">
        <v>17</v>
      </c>
      <c r="H381" s="6"/>
    </row>
    <row r="382" ht="15.75" customHeight="1">
      <c r="A382" s="2" t="s">
        <v>509</v>
      </c>
      <c r="B382" s="2" t="s">
        <v>510</v>
      </c>
      <c r="C382" s="3">
        <v>42773.0</v>
      </c>
      <c r="D382" s="2">
        <v>54.0</v>
      </c>
      <c r="E382" s="2">
        <v>6.7</v>
      </c>
      <c r="F382" s="2" t="s">
        <v>17</v>
      </c>
      <c r="H382" s="6"/>
    </row>
    <row r="383" ht="15.75" customHeight="1">
      <c r="A383" s="2" t="s">
        <v>511</v>
      </c>
      <c r="B383" s="2" t="s">
        <v>33</v>
      </c>
      <c r="C383" s="3">
        <v>44258.0</v>
      </c>
      <c r="D383" s="2">
        <v>111.0</v>
      </c>
      <c r="E383" s="2">
        <v>6.7</v>
      </c>
      <c r="F383" s="2" t="s">
        <v>17</v>
      </c>
      <c r="H383" s="6"/>
    </row>
    <row r="384" ht="15.75" customHeight="1">
      <c r="A384" s="2" t="s">
        <v>512</v>
      </c>
      <c r="B384" s="2" t="s">
        <v>33</v>
      </c>
      <c r="C384" s="3">
        <v>44295.0</v>
      </c>
      <c r="D384" s="2">
        <v>132.0</v>
      </c>
      <c r="E384" s="2">
        <v>6.7</v>
      </c>
      <c r="F384" s="2" t="s">
        <v>34</v>
      </c>
      <c r="H384" s="6"/>
    </row>
    <row r="385" ht="15.75" customHeight="1">
      <c r="A385" s="2" t="s">
        <v>513</v>
      </c>
      <c r="B385" s="2" t="s">
        <v>33</v>
      </c>
      <c r="C385" s="3">
        <v>44267.0</v>
      </c>
      <c r="D385" s="2">
        <v>97.0</v>
      </c>
      <c r="E385" s="2">
        <v>6.7</v>
      </c>
      <c r="F385" s="2" t="s">
        <v>25</v>
      </c>
      <c r="H385" s="6"/>
    </row>
    <row r="386" ht="15.75" customHeight="1">
      <c r="A386" s="2" t="s">
        <v>514</v>
      </c>
      <c r="B386" s="2" t="s">
        <v>7</v>
      </c>
      <c r="C386" s="3">
        <v>43656.0</v>
      </c>
      <c r="D386" s="2">
        <v>106.0</v>
      </c>
      <c r="E386" s="2">
        <v>6.7</v>
      </c>
      <c r="F386" s="2" t="s">
        <v>11</v>
      </c>
      <c r="H386" s="6"/>
    </row>
    <row r="387" ht="15.75" customHeight="1">
      <c r="A387" s="2" t="s">
        <v>515</v>
      </c>
      <c r="B387" s="2" t="s">
        <v>139</v>
      </c>
      <c r="C387" s="3">
        <v>42580.0</v>
      </c>
      <c r="D387" s="2">
        <v>111.0</v>
      </c>
      <c r="E387" s="2">
        <v>6.7</v>
      </c>
      <c r="F387" s="2" t="s">
        <v>17</v>
      </c>
      <c r="H387" s="6"/>
    </row>
    <row r="388" ht="15.75" customHeight="1">
      <c r="A388" s="2" t="s">
        <v>516</v>
      </c>
      <c r="B388" s="2" t="s">
        <v>517</v>
      </c>
      <c r="C388" s="3">
        <v>44022.0</v>
      </c>
      <c r="D388" s="2">
        <v>124.0</v>
      </c>
      <c r="E388" s="2">
        <v>6.7</v>
      </c>
      <c r="F388" s="2" t="s">
        <v>17</v>
      </c>
      <c r="H388" s="6"/>
    </row>
    <row r="389" ht="15.75" customHeight="1">
      <c r="A389" s="2" t="s">
        <v>518</v>
      </c>
      <c r="B389" s="2" t="s">
        <v>7</v>
      </c>
      <c r="C389" s="7">
        <v>42566.0</v>
      </c>
      <c r="D389" s="2">
        <v>116.0</v>
      </c>
      <c r="E389" s="2">
        <v>6.7</v>
      </c>
      <c r="F389" s="2" t="s">
        <v>17</v>
      </c>
      <c r="H389" s="6"/>
    </row>
    <row r="390" ht="15.75" customHeight="1">
      <c r="A390" s="2" t="s">
        <v>519</v>
      </c>
      <c r="B390" s="2" t="s">
        <v>33</v>
      </c>
      <c r="C390" s="3">
        <v>43756.0</v>
      </c>
      <c r="D390" s="2">
        <v>112.0</v>
      </c>
      <c r="E390" s="2">
        <v>6.7</v>
      </c>
      <c r="F390" s="2" t="s">
        <v>20</v>
      </c>
      <c r="H390" s="6"/>
    </row>
    <row r="391" ht="15.75" customHeight="1">
      <c r="A391" s="8">
        <v>44764.0</v>
      </c>
      <c r="B391" s="2" t="s">
        <v>33</v>
      </c>
      <c r="C391" s="3">
        <v>43383.0</v>
      </c>
      <c r="D391" s="2">
        <v>144.0</v>
      </c>
      <c r="E391" s="2">
        <v>6.8</v>
      </c>
      <c r="F391" s="2" t="s">
        <v>17</v>
      </c>
      <c r="H391" s="6"/>
    </row>
    <row r="392" ht="15.75" customHeight="1">
      <c r="A392" s="2" t="s">
        <v>520</v>
      </c>
      <c r="B392" s="2" t="s">
        <v>33</v>
      </c>
      <c r="C392" s="3">
        <v>42671.0</v>
      </c>
      <c r="D392" s="2">
        <v>76.0</v>
      </c>
      <c r="E392" s="2">
        <v>6.8</v>
      </c>
      <c r="F392" s="2" t="s">
        <v>11</v>
      </c>
      <c r="H392" s="6"/>
    </row>
    <row r="393" ht="15.75" customHeight="1">
      <c r="A393" s="2" t="s">
        <v>521</v>
      </c>
      <c r="B393" s="2" t="s">
        <v>522</v>
      </c>
      <c r="C393" s="3">
        <v>43126.0</v>
      </c>
      <c r="D393" s="2">
        <v>101.0</v>
      </c>
      <c r="E393" s="2">
        <v>6.8</v>
      </c>
      <c r="F393" s="2" t="s">
        <v>17</v>
      </c>
      <c r="H393" s="6"/>
    </row>
    <row r="394" ht="15.75" customHeight="1">
      <c r="A394" s="2" t="s">
        <v>523</v>
      </c>
      <c r="B394" s="2" t="s">
        <v>7</v>
      </c>
      <c r="C394" s="3">
        <v>43910.0</v>
      </c>
      <c r="D394" s="2">
        <v>92.0</v>
      </c>
      <c r="E394" s="2">
        <v>6.8</v>
      </c>
      <c r="F394" s="2" t="s">
        <v>11</v>
      </c>
      <c r="H394" s="6"/>
    </row>
    <row r="395" ht="15.75" customHeight="1">
      <c r="A395" s="2" t="s">
        <v>524</v>
      </c>
      <c r="B395" s="2" t="s">
        <v>7</v>
      </c>
      <c r="C395" s="3">
        <v>44095.0</v>
      </c>
      <c r="D395" s="2">
        <v>19.0</v>
      </c>
      <c r="E395" s="2">
        <v>6.8</v>
      </c>
      <c r="F395" s="2" t="s">
        <v>17</v>
      </c>
      <c r="H395" s="6"/>
    </row>
    <row r="396" ht="15.75" customHeight="1">
      <c r="A396" s="2" t="s">
        <v>525</v>
      </c>
      <c r="B396" s="2" t="s">
        <v>7</v>
      </c>
      <c r="C396" s="3">
        <v>43588.0</v>
      </c>
      <c r="D396" s="2">
        <v>39.0</v>
      </c>
      <c r="E396" s="2">
        <v>6.8</v>
      </c>
      <c r="F396" s="2" t="s">
        <v>526</v>
      </c>
      <c r="H396" s="6"/>
    </row>
    <row r="397" ht="15.75" customHeight="1">
      <c r="A397" s="2" t="s">
        <v>527</v>
      </c>
      <c r="B397" s="2" t="s">
        <v>36</v>
      </c>
      <c r="C397" s="3">
        <v>43616.0</v>
      </c>
      <c r="D397" s="2">
        <v>102.0</v>
      </c>
      <c r="E397" s="2">
        <v>6.8</v>
      </c>
      <c r="F397" s="2" t="s">
        <v>17</v>
      </c>
      <c r="H397" s="6"/>
    </row>
    <row r="398" ht="15.75" customHeight="1">
      <c r="A398" s="2" t="s">
        <v>528</v>
      </c>
      <c r="B398" s="2" t="s">
        <v>7</v>
      </c>
      <c r="C398" s="3">
        <v>43957.0</v>
      </c>
      <c r="D398" s="2">
        <v>89.0</v>
      </c>
      <c r="E398" s="2">
        <v>6.8</v>
      </c>
      <c r="F398" s="2" t="s">
        <v>17</v>
      </c>
      <c r="H398" s="6"/>
    </row>
    <row r="399" ht="15.75" customHeight="1">
      <c r="A399" s="2" t="s">
        <v>529</v>
      </c>
      <c r="B399" s="2" t="s">
        <v>24</v>
      </c>
      <c r="C399" s="3">
        <v>43315.0</v>
      </c>
      <c r="D399" s="2">
        <v>105.0</v>
      </c>
      <c r="E399" s="2">
        <v>6.8</v>
      </c>
      <c r="F399" s="2" t="s">
        <v>20</v>
      </c>
      <c r="H399" s="6"/>
    </row>
    <row r="400" ht="15.75" customHeight="1">
      <c r="A400" s="2" t="s">
        <v>530</v>
      </c>
      <c r="B400" s="2" t="s">
        <v>10</v>
      </c>
      <c r="C400" s="3">
        <v>43280.0</v>
      </c>
      <c r="D400" s="2">
        <v>101.0</v>
      </c>
      <c r="E400" s="2">
        <v>6.8</v>
      </c>
      <c r="F400" s="2" t="s">
        <v>17</v>
      </c>
      <c r="H400" s="6"/>
    </row>
    <row r="401" ht="15.75" customHeight="1">
      <c r="A401" s="2" t="s">
        <v>531</v>
      </c>
      <c r="B401" s="2" t="s">
        <v>24</v>
      </c>
      <c r="C401" s="3">
        <v>44192.0</v>
      </c>
      <c r="D401" s="2">
        <v>70.0</v>
      </c>
      <c r="E401" s="2">
        <v>6.8</v>
      </c>
      <c r="F401" s="2" t="s">
        <v>17</v>
      </c>
      <c r="H401" s="6"/>
    </row>
    <row r="402" ht="15.75" customHeight="1">
      <c r="A402" s="2" t="s">
        <v>532</v>
      </c>
      <c r="B402" s="2" t="s">
        <v>7</v>
      </c>
      <c r="C402" s="3">
        <v>44091.0</v>
      </c>
      <c r="D402" s="2">
        <v>96.0</v>
      </c>
      <c r="E402" s="2">
        <v>6.8</v>
      </c>
      <c r="F402" s="2" t="s">
        <v>60</v>
      </c>
      <c r="H402" s="6"/>
    </row>
    <row r="403" ht="15.75" customHeight="1">
      <c r="A403" s="2" t="s">
        <v>533</v>
      </c>
      <c r="B403" s="2" t="s">
        <v>7</v>
      </c>
      <c r="C403" s="3">
        <v>43962.0</v>
      </c>
      <c r="D403" s="2">
        <v>85.0</v>
      </c>
      <c r="E403" s="2">
        <v>6.8</v>
      </c>
      <c r="F403" s="2" t="s">
        <v>17</v>
      </c>
      <c r="H403" s="6"/>
    </row>
    <row r="404" ht="15.75" customHeight="1">
      <c r="A404" s="2" t="s">
        <v>534</v>
      </c>
      <c r="B404" s="2" t="s">
        <v>7</v>
      </c>
      <c r="C404" s="3">
        <v>42990.0</v>
      </c>
      <c r="D404" s="2">
        <v>39.0</v>
      </c>
      <c r="E404" s="2">
        <v>6.8</v>
      </c>
      <c r="F404" s="2" t="s">
        <v>17</v>
      </c>
      <c r="H404" s="6"/>
    </row>
    <row r="405" ht="15.75" customHeight="1">
      <c r="A405" s="2" t="s">
        <v>535</v>
      </c>
      <c r="B405" s="2" t="s">
        <v>7</v>
      </c>
      <c r="C405" s="3">
        <v>43210.0</v>
      </c>
      <c r="D405" s="2">
        <v>79.0</v>
      </c>
      <c r="E405" s="2">
        <v>6.8</v>
      </c>
      <c r="F405" s="2" t="s">
        <v>17</v>
      </c>
      <c r="H405" s="6"/>
    </row>
    <row r="406" ht="15.75" customHeight="1">
      <c r="A406" s="2" t="s">
        <v>536</v>
      </c>
      <c r="B406" s="2" t="s">
        <v>7</v>
      </c>
      <c r="C406" s="3">
        <v>43060.0</v>
      </c>
      <c r="D406" s="2">
        <v>73.0</v>
      </c>
      <c r="E406" s="2">
        <v>6.8</v>
      </c>
      <c r="F406" s="2" t="s">
        <v>17</v>
      </c>
      <c r="H406" s="6"/>
    </row>
    <row r="407" ht="15.75" customHeight="1">
      <c r="A407" s="2" t="s">
        <v>537</v>
      </c>
      <c r="B407" s="2" t="s">
        <v>33</v>
      </c>
      <c r="C407" s="3">
        <v>44106.0</v>
      </c>
      <c r="D407" s="2">
        <v>114.0</v>
      </c>
      <c r="E407" s="2">
        <v>6.8</v>
      </c>
      <c r="F407" s="2" t="s">
        <v>20</v>
      </c>
      <c r="H407" s="6"/>
    </row>
    <row r="408" ht="15.75" customHeight="1">
      <c r="A408" s="2" t="s">
        <v>538</v>
      </c>
      <c r="B408" s="2" t="s">
        <v>33</v>
      </c>
      <c r="C408" s="3">
        <v>44104.0</v>
      </c>
      <c r="D408" s="2">
        <v>121.0</v>
      </c>
      <c r="E408" s="2">
        <v>6.8</v>
      </c>
      <c r="F408" s="2" t="s">
        <v>17</v>
      </c>
      <c r="H408" s="6"/>
    </row>
    <row r="409" ht="15.75" customHeight="1">
      <c r="A409" s="2" t="s">
        <v>539</v>
      </c>
      <c r="B409" s="2" t="s">
        <v>117</v>
      </c>
      <c r="C409" s="3">
        <v>44104.0</v>
      </c>
      <c r="D409" s="2">
        <v>28.0</v>
      </c>
      <c r="E409" s="2">
        <v>6.8</v>
      </c>
      <c r="F409" s="2" t="s">
        <v>17</v>
      </c>
      <c r="H409" s="6"/>
    </row>
    <row r="410" ht="15.75" customHeight="1">
      <c r="A410" s="2" t="s">
        <v>540</v>
      </c>
      <c r="B410" s="2" t="s">
        <v>33</v>
      </c>
      <c r="C410" s="3">
        <v>44148.0</v>
      </c>
      <c r="D410" s="2">
        <v>95.0</v>
      </c>
      <c r="E410" s="2">
        <v>6.8</v>
      </c>
      <c r="F410" s="2" t="s">
        <v>14</v>
      </c>
      <c r="H410" s="6"/>
    </row>
    <row r="411" ht="15.75" customHeight="1">
      <c r="A411" s="2" t="s">
        <v>541</v>
      </c>
      <c r="B411" s="2" t="s">
        <v>33</v>
      </c>
      <c r="C411" s="3">
        <v>43406.0</v>
      </c>
      <c r="D411" s="2">
        <v>122.0</v>
      </c>
      <c r="E411" s="2">
        <v>6.8</v>
      </c>
      <c r="F411" s="2" t="s">
        <v>17</v>
      </c>
      <c r="H411" s="6"/>
    </row>
    <row r="412" ht="15.75" customHeight="1">
      <c r="A412" s="2" t="s">
        <v>542</v>
      </c>
      <c r="B412" s="2" t="s">
        <v>7</v>
      </c>
      <c r="C412" s="3">
        <v>43140.0</v>
      </c>
      <c r="D412" s="2">
        <v>23.0</v>
      </c>
      <c r="E412" s="2">
        <v>6.8</v>
      </c>
      <c r="F412" s="2" t="s">
        <v>543</v>
      </c>
      <c r="H412" s="6"/>
    </row>
    <row r="413" ht="15.75" customHeight="1">
      <c r="A413" s="2" t="s">
        <v>544</v>
      </c>
      <c r="B413" s="2" t="s">
        <v>33</v>
      </c>
      <c r="C413" s="3">
        <v>42930.0</v>
      </c>
      <c r="D413" s="2">
        <v>107.0</v>
      </c>
      <c r="E413" s="2">
        <v>6.8</v>
      </c>
      <c r="F413" s="2" t="s">
        <v>17</v>
      </c>
      <c r="H413" s="6"/>
    </row>
    <row r="414" ht="15.75" customHeight="1">
      <c r="A414" s="2" t="s">
        <v>545</v>
      </c>
      <c r="B414" s="2" t="s">
        <v>7</v>
      </c>
      <c r="C414" s="3">
        <v>44202.0</v>
      </c>
      <c r="D414" s="2">
        <v>98.0</v>
      </c>
      <c r="E414" s="2">
        <v>6.8</v>
      </c>
      <c r="F414" s="2" t="s">
        <v>60</v>
      </c>
      <c r="H414" s="6"/>
    </row>
    <row r="415" ht="15.75" customHeight="1">
      <c r="A415" s="2" t="s">
        <v>546</v>
      </c>
      <c r="B415" s="2" t="s">
        <v>10</v>
      </c>
      <c r="C415" s="3">
        <v>44189.0</v>
      </c>
      <c r="D415" s="2">
        <v>108.0</v>
      </c>
      <c r="E415" s="2">
        <v>6.9</v>
      </c>
      <c r="F415" s="2" t="s">
        <v>20</v>
      </c>
      <c r="H415" s="6"/>
    </row>
    <row r="416" ht="15.75" customHeight="1">
      <c r="A416" s="2" t="s">
        <v>547</v>
      </c>
      <c r="B416" s="2" t="s">
        <v>7</v>
      </c>
      <c r="C416" s="3">
        <v>42643.0</v>
      </c>
      <c r="D416" s="2">
        <v>92.0</v>
      </c>
      <c r="E416" s="2">
        <v>6.9</v>
      </c>
      <c r="F416" s="2" t="s">
        <v>17</v>
      </c>
      <c r="H416" s="6"/>
    </row>
    <row r="417" ht="15.75" customHeight="1">
      <c r="A417" s="2" t="s">
        <v>548</v>
      </c>
      <c r="B417" s="2" t="s">
        <v>7</v>
      </c>
      <c r="C417" s="3">
        <v>44112.0</v>
      </c>
      <c r="D417" s="2">
        <v>100.0</v>
      </c>
      <c r="E417" s="2">
        <v>6.9</v>
      </c>
      <c r="F417" s="2" t="s">
        <v>60</v>
      </c>
      <c r="H417" s="6"/>
    </row>
    <row r="418" ht="15.75" customHeight="1">
      <c r="A418" s="2" t="s">
        <v>549</v>
      </c>
      <c r="B418" s="2" t="s">
        <v>7</v>
      </c>
      <c r="C418" s="3">
        <v>44256.0</v>
      </c>
      <c r="D418" s="2">
        <v>97.0</v>
      </c>
      <c r="E418" s="2">
        <v>6.9</v>
      </c>
      <c r="F418" s="2" t="s">
        <v>17</v>
      </c>
      <c r="H418" s="6"/>
    </row>
    <row r="419" ht="15.75" customHeight="1">
      <c r="A419" s="2" t="s">
        <v>550</v>
      </c>
      <c r="B419" s="2" t="s">
        <v>443</v>
      </c>
      <c r="C419" s="3">
        <v>44193.0</v>
      </c>
      <c r="D419" s="2">
        <v>7.0</v>
      </c>
      <c r="E419" s="2">
        <v>6.9</v>
      </c>
      <c r="F419" s="2" t="s">
        <v>17</v>
      </c>
      <c r="H419" s="6"/>
    </row>
    <row r="420" ht="15.75" customHeight="1">
      <c r="A420" s="2" t="s">
        <v>551</v>
      </c>
      <c r="B420" s="2" t="s">
        <v>33</v>
      </c>
      <c r="C420" s="3">
        <v>42790.0</v>
      </c>
      <c r="D420" s="2">
        <v>96.0</v>
      </c>
      <c r="E420" s="2">
        <v>6.9</v>
      </c>
      <c r="F420" s="2" t="s">
        <v>17</v>
      </c>
      <c r="H420" s="6"/>
    </row>
    <row r="421" ht="15.75" customHeight="1">
      <c r="A421" s="2" t="s">
        <v>552</v>
      </c>
      <c r="B421" s="2" t="s">
        <v>7</v>
      </c>
      <c r="C421" s="3">
        <v>42874.0</v>
      </c>
      <c r="D421" s="2">
        <v>100.0</v>
      </c>
      <c r="E421" s="2">
        <v>6.9</v>
      </c>
      <c r="F421" s="2" t="s">
        <v>69</v>
      </c>
      <c r="H421" s="6"/>
    </row>
    <row r="422" ht="15.75" customHeight="1">
      <c r="A422" s="2" t="s">
        <v>553</v>
      </c>
      <c r="B422" s="2" t="s">
        <v>247</v>
      </c>
      <c r="C422" s="3">
        <v>44169.0</v>
      </c>
      <c r="D422" s="2">
        <v>132.0</v>
      </c>
      <c r="E422" s="2">
        <v>6.9</v>
      </c>
      <c r="F422" s="2" t="s">
        <v>17</v>
      </c>
      <c r="H422" s="6"/>
    </row>
    <row r="423" ht="15.75" customHeight="1">
      <c r="A423" s="2" t="s">
        <v>554</v>
      </c>
      <c r="B423" s="2" t="s">
        <v>206</v>
      </c>
      <c r="C423" s="3">
        <v>43007.0</v>
      </c>
      <c r="D423" s="2">
        <v>103.0</v>
      </c>
      <c r="E423" s="2">
        <v>6.9</v>
      </c>
      <c r="F423" s="2" t="s">
        <v>17</v>
      </c>
      <c r="H423" s="6"/>
    </row>
    <row r="424" ht="15.75" customHeight="1">
      <c r="A424" s="2" t="s">
        <v>555</v>
      </c>
      <c r="B424" s="2" t="s">
        <v>556</v>
      </c>
      <c r="C424" s="3">
        <v>43413.0</v>
      </c>
      <c r="D424" s="2">
        <v>121.0</v>
      </c>
      <c r="E424" s="2">
        <v>6.9</v>
      </c>
      <c r="F424" s="2" t="s">
        <v>17</v>
      </c>
      <c r="H424" s="6"/>
    </row>
    <row r="425" ht="15.75" customHeight="1">
      <c r="A425" s="2" t="s">
        <v>557</v>
      </c>
      <c r="B425" s="2" t="s">
        <v>139</v>
      </c>
      <c r="C425" s="3">
        <v>44281.0</v>
      </c>
      <c r="D425" s="2">
        <v>114.0</v>
      </c>
      <c r="E425" s="2">
        <v>6.9</v>
      </c>
      <c r="F425" s="2" t="s">
        <v>20</v>
      </c>
      <c r="H425" s="6"/>
    </row>
    <row r="426" ht="15.75" customHeight="1">
      <c r="A426" s="2" t="s">
        <v>558</v>
      </c>
      <c r="B426" s="2" t="s">
        <v>7</v>
      </c>
      <c r="C426" s="3">
        <v>43385.0</v>
      </c>
      <c r="D426" s="2">
        <v>57.0</v>
      </c>
      <c r="E426" s="2">
        <v>6.9</v>
      </c>
      <c r="F426" s="2" t="s">
        <v>17</v>
      </c>
      <c r="H426" s="6"/>
    </row>
    <row r="427" ht="15.75" customHeight="1">
      <c r="A427" s="2" t="s">
        <v>559</v>
      </c>
      <c r="B427" s="2" t="s">
        <v>7</v>
      </c>
      <c r="C427" s="3">
        <v>43140.0</v>
      </c>
      <c r="D427" s="2">
        <v>95.0</v>
      </c>
      <c r="E427" s="2">
        <v>6.9</v>
      </c>
      <c r="F427" s="2" t="s">
        <v>17</v>
      </c>
      <c r="H427" s="6"/>
    </row>
    <row r="428" ht="15.75" customHeight="1">
      <c r="A428" s="2" t="s">
        <v>560</v>
      </c>
      <c r="B428" s="2" t="s">
        <v>7</v>
      </c>
      <c r="C428" s="3">
        <v>43985.0</v>
      </c>
      <c r="D428" s="2">
        <v>83.0</v>
      </c>
      <c r="E428" s="2">
        <v>6.9</v>
      </c>
      <c r="F428" s="2" t="s">
        <v>17</v>
      </c>
      <c r="H428" s="6"/>
    </row>
    <row r="429" ht="15.75" customHeight="1">
      <c r="A429" s="2" t="s">
        <v>561</v>
      </c>
      <c r="B429" s="2" t="s">
        <v>7</v>
      </c>
      <c r="C429" s="3">
        <v>44022.0</v>
      </c>
      <c r="D429" s="2">
        <v>17.0</v>
      </c>
      <c r="E429" s="2">
        <v>6.9</v>
      </c>
      <c r="F429" s="2" t="s">
        <v>17</v>
      </c>
      <c r="H429" s="6"/>
    </row>
    <row r="430" ht="15.75" customHeight="1">
      <c r="A430" s="2" t="s">
        <v>562</v>
      </c>
      <c r="B430" s="2" t="s">
        <v>206</v>
      </c>
      <c r="C430" s="3">
        <v>43952.0</v>
      </c>
      <c r="D430" s="2">
        <v>105.0</v>
      </c>
      <c r="E430" s="2">
        <v>6.9</v>
      </c>
      <c r="F430" s="2" t="s">
        <v>17</v>
      </c>
      <c r="H430" s="6"/>
    </row>
    <row r="431" ht="15.75" customHeight="1">
      <c r="A431" s="2" t="s">
        <v>563</v>
      </c>
      <c r="B431" s="2" t="s">
        <v>183</v>
      </c>
      <c r="C431" s="3">
        <v>43553.0</v>
      </c>
      <c r="D431" s="2">
        <v>131.0</v>
      </c>
      <c r="E431" s="2">
        <v>6.9</v>
      </c>
      <c r="F431" s="2" t="s">
        <v>17</v>
      </c>
      <c r="H431" s="6"/>
    </row>
    <row r="432" ht="15.75" customHeight="1">
      <c r="A432" s="2" t="s">
        <v>564</v>
      </c>
      <c r="B432" s="2" t="s">
        <v>171</v>
      </c>
      <c r="C432" s="3">
        <v>43608.0</v>
      </c>
      <c r="D432" s="2">
        <v>30.0</v>
      </c>
      <c r="E432" s="2">
        <v>6.9</v>
      </c>
      <c r="F432" s="2" t="s">
        <v>17</v>
      </c>
      <c r="H432" s="6"/>
    </row>
    <row r="433" ht="15.75" customHeight="1">
      <c r="A433" s="2" t="s">
        <v>565</v>
      </c>
      <c r="B433" s="2" t="s">
        <v>139</v>
      </c>
      <c r="C433" s="3">
        <v>43021.0</v>
      </c>
      <c r="D433" s="2">
        <v>112.0</v>
      </c>
      <c r="E433" s="2">
        <v>6.9</v>
      </c>
      <c r="F433" s="2" t="s">
        <v>17</v>
      </c>
      <c r="H433" s="6"/>
    </row>
    <row r="434" ht="15.75" customHeight="1">
      <c r="A434" s="2" t="s">
        <v>566</v>
      </c>
      <c r="B434" s="2" t="s">
        <v>7</v>
      </c>
      <c r="C434" s="3">
        <v>43385.0</v>
      </c>
      <c r="D434" s="2">
        <v>86.0</v>
      </c>
      <c r="E434" s="2">
        <v>7.0</v>
      </c>
      <c r="F434" s="2" t="s">
        <v>17</v>
      </c>
      <c r="H434" s="6"/>
    </row>
    <row r="435" ht="15.75" customHeight="1">
      <c r="A435" s="2" t="s">
        <v>567</v>
      </c>
      <c r="B435" s="2" t="s">
        <v>7</v>
      </c>
      <c r="C435" s="3">
        <v>43000.0</v>
      </c>
      <c r="D435" s="2">
        <v>100.0</v>
      </c>
      <c r="E435" s="2">
        <v>7.0</v>
      </c>
      <c r="F435" s="2" t="s">
        <v>17</v>
      </c>
      <c r="H435" s="6"/>
    </row>
    <row r="436" ht="15.75" customHeight="1">
      <c r="A436" s="2" t="s">
        <v>568</v>
      </c>
      <c r="B436" s="2" t="s">
        <v>117</v>
      </c>
      <c r="C436" s="3">
        <v>44138.0</v>
      </c>
      <c r="D436" s="2">
        <v>14.0</v>
      </c>
      <c r="E436" s="2">
        <v>7.0</v>
      </c>
      <c r="F436" s="2" t="s">
        <v>17</v>
      </c>
      <c r="H436" s="6"/>
    </row>
    <row r="437" ht="15.75" customHeight="1">
      <c r="A437" s="2" t="s">
        <v>569</v>
      </c>
      <c r="B437" s="2" t="s">
        <v>7</v>
      </c>
      <c r="C437" s="3">
        <v>43021.0</v>
      </c>
      <c r="D437" s="2">
        <v>109.0</v>
      </c>
      <c r="E437" s="2">
        <v>7.0</v>
      </c>
      <c r="F437" s="2" t="s">
        <v>17</v>
      </c>
      <c r="H437" s="6"/>
    </row>
    <row r="438" ht="15.75" customHeight="1">
      <c r="A438" s="2" t="s">
        <v>570</v>
      </c>
      <c r="B438" s="2" t="s">
        <v>7</v>
      </c>
      <c r="C438" s="3">
        <v>43789.0</v>
      </c>
      <c r="D438" s="2">
        <v>28.0</v>
      </c>
      <c r="E438" s="2">
        <v>7.0</v>
      </c>
      <c r="F438" s="2" t="s">
        <v>11</v>
      </c>
      <c r="H438" s="6"/>
    </row>
    <row r="439" ht="15.75" customHeight="1">
      <c r="A439" s="2" t="s">
        <v>571</v>
      </c>
      <c r="B439" s="2" t="s">
        <v>7</v>
      </c>
      <c r="C439" s="3">
        <v>43723.0</v>
      </c>
      <c r="D439" s="2">
        <v>64.0</v>
      </c>
      <c r="E439" s="2">
        <v>7.0</v>
      </c>
      <c r="F439" s="2" t="s">
        <v>11</v>
      </c>
      <c r="H439" s="6"/>
    </row>
    <row r="440" ht="15.75" customHeight="1">
      <c r="A440" s="2" t="s">
        <v>572</v>
      </c>
      <c r="B440" s="2" t="s">
        <v>33</v>
      </c>
      <c r="C440" s="3">
        <v>44183.0</v>
      </c>
      <c r="D440" s="2">
        <v>94.0</v>
      </c>
      <c r="E440" s="2">
        <v>7.0</v>
      </c>
      <c r="F440" s="2" t="s">
        <v>17</v>
      </c>
      <c r="H440" s="6"/>
    </row>
    <row r="441" ht="15.75" customHeight="1">
      <c r="A441" s="2" t="s">
        <v>573</v>
      </c>
      <c r="B441" s="2" t="s">
        <v>117</v>
      </c>
      <c r="C441" s="3">
        <v>44183.0</v>
      </c>
      <c r="D441" s="2">
        <v>31.0</v>
      </c>
      <c r="E441" s="2">
        <v>7.0</v>
      </c>
      <c r="F441" s="2" t="s">
        <v>17</v>
      </c>
      <c r="H441" s="6"/>
    </row>
    <row r="442" ht="15.75" customHeight="1">
      <c r="A442" s="2" t="s">
        <v>574</v>
      </c>
      <c r="B442" s="2" t="s">
        <v>7</v>
      </c>
      <c r="C442" s="3">
        <v>44272.0</v>
      </c>
      <c r="D442" s="2">
        <v>99.0</v>
      </c>
      <c r="E442" s="2">
        <v>7.0</v>
      </c>
      <c r="F442" s="2" t="s">
        <v>17</v>
      </c>
      <c r="H442" s="6"/>
    </row>
    <row r="443" ht="15.75" customHeight="1">
      <c r="A443" s="2" t="s">
        <v>575</v>
      </c>
      <c r="B443" s="2" t="s">
        <v>7</v>
      </c>
      <c r="C443" s="3">
        <v>44250.0</v>
      </c>
      <c r="D443" s="2">
        <v>108.0</v>
      </c>
      <c r="E443" s="2">
        <v>7.0</v>
      </c>
      <c r="F443" s="2" t="s">
        <v>17</v>
      </c>
      <c r="H443" s="6"/>
    </row>
    <row r="444" ht="15.75" customHeight="1">
      <c r="A444" s="2" t="s">
        <v>576</v>
      </c>
      <c r="B444" s="2" t="s">
        <v>7</v>
      </c>
      <c r="C444" s="3">
        <v>43581.0</v>
      </c>
      <c r="D444" s="2">
        <v>48.0</v>
      </c>
      <c r="E444" s="2">
        <v>7.0</v>
      </c>
      <c r="F444" s="2" t="s">
        <v>17</v>
      </c>
      <c r="H444" s="6"/>
    </row>
    <row r="445" ht="15.75" customHeight="1">
      <c r="A445" s="2" t="s">
        <v>577</v>
      </c>
      <c r="B445" s="2" t="s">
        <v>7</v>
      </c>
      <c r="C445" s="3">
        <v>43602.0</v>
      </c>
      <c r="D445" s="2">
        <v>84.0</v>
      </c>
      <c r="E445" s="2">
        <v>7.0</v>
      </c>
      <c r="F445" s="2" t="s">
        <v>17</v>
      </c>
      <c r="H445" s="6"/>
    </row>
    <row r="446" ht="15.75" customHeight="1">
      <c r="A446" s="2" t="s">
        <v>578</v>
      </c>
      <c r="B446" s="2" t="s">
        <v>7</v>
      </c>
      <c r="C446" s="3">
        <v>43546.0</v>
      </c>
      <c r="D446" s="2">
        <v>70.0</v>
      </c>
      <c r="E446" s="2">
        <v>7.0</v>
      </c>
      <c r="F446" s="2" t="s">
        <v>17</v>
      </c>
      <c r="H446" s="6"/>
    </row>
    <row r="447" ht="15.75" customHeight="1">
      <c r="A447" s="2" t="s">
        <v>579</v>
      </c>
      <c r="B447" s="2" t="s">
        <v>7</v>
      </c>
      <c r="C447" s="3">
        <v>42979.0</v>
      </c>
      <c r="D447" s="2">
        <v>27.0</v>
      </c>
      <c r="E447" s="2">
        <v>7.0</v>
      </c>
      <c r="F447" s="2" t="s">
        <v>17</v>
      </c>
      <c r="H447" s="6"/>
    </row>
    <row r="448" ht="15.75" customHeight="1">
      <c r="A448" s="2" t="s">
        <v>580</v>
      </c>
      <c r="B448" s="2" t="s">
        <v>581</v>
      </c>
      <c r="C448" s="3">
        <v>43686.0</v>
      </c>
      <c r="D448" s="2">
        <v>45.0</v>
      </c>
      <c r="E448" s="2">
        <v>7.0</v>
      </c>
      <c r="F448" s="2" t="s">
        <v>17</v>
      </c>
      <c r="H448" s="6"/>
    </row>
    <row r="449" ht="15.75" customHeight="1">
      <c r="A449" s="2" t="s">
        <v>582</v>
      </c>
      <c r="B449" s="2" t="s">
        <v>24</v>
      </c>
      <c r="C449" s="3">
        <v>44174.0</v>
      </c>
      <c r="D449" s="2">
        <v>117.0</v>
      </c>
      <c r="E449" s="2">
        <v>7.0</v>
      </c>
      <c r="F449" s="2" t="s">
        <v>14</v>
      </c>
      <c r="H449" s="6"/>
    </row>
    <row r="450" ht="15.75" customHeight="1">
      <c r="A450" s="2" t="s">
        <v>583</v>
      </c>
      <c r="B450" s="2" t="s">
        <v>584</v>
      </c>
      <c r="C450" s="3">
        <v>43426.0</v>
      </c>
      <c r="D450" s="2">
        <v>104.0</v>
      </c>
      <c r="E450" s="2">
        <v>7.0</v>
      </c>
      <c r="F450" s="2" t="s">
        <v>17</v>
      </c>
      <c r="H450" s="6"/>
    </row>
    <row r="451" ht="15.75" customHeight="1">
      <c r="A451" s="2" t="s">
        <v>585</v>
      </c>
      <c r="B451" s="2" t="s">
        <v>247</v>
      </c>
      <c r="C451" s="3">
        <v>43546.0</v>
      </c>
      <c r="D451" s="2">
        <v>108.0</v>
      </c>
      <c r="E451" s="2">
        <v>7.0</v>
      </c>
      <c r="F451" s="2" t="s">
        <v>17</v>
      </c>
      <c r="H451" s="6"/>
    </row>
    <row r="452" ht="15.75" customHeight="1">
      <c r="A452" s="2" t="s">
        <v>586</v>
      </c>
      <c r="B452" s="2" t="s">
        <v>101</v>
      </c>
      <c r="C452" s="3">
        <v>43392.0</v>
      </c>
      <c r="D452" s="2">
        <v>121.0</v>
      </c>
      <c r="E452" s="2">
        <v>7.0</v>
      </c>
      <c r="F452" s="2" t="s">
        <v>37</v>
      </c>
      <c r="H452" s="6"/>
    </row>
    <row r="453" ht="15.75" customHeight="1">
      <c r="A453" s="2" t="s">
        <v>587</v>
      </c>
      <c r="B453" s="2" t="s">
        <v>117</v>
      </c>
      <c r="C453" s="3">
        <v>42761.0</v>
      </c>
      <c r="D453" s="2">
        <v>36.0</v>
      </c>
      <c r="E453" s="2">
        <v>7.1</v>
      </c>
      <c r="F453" s="2" t="s">
        <v>17</v>
      </c>
      <c r="H453" s="6"/>
    </row>
    <row r="454" ht="15.75" customHeight="1">
      <c r="A454" s="2" t="s">
        <v>588</v>
      </c>
      <c r="B454" s="2" t="s">
        <v>114</v>
      </c>
      <c r="C454" s="3">
        <v>43434.0</v>
      </c>
      <c r="D454" s="2">
        <v>30.0</v>
      </c>
      <c r="E454" s="2">
        <v>7.1</v>
      </c>
      <c r="F454" s="2" t="s">
        <v>17</v>
      </c>
      <c r="H454" s="6"/>
    </row>
    <row r="455" ht="15.75" customHeight="1">
      <c r="A455" s="2" t="s">
        <v>589</v>
      </c>
      <c r="B455" s="2" t="s">
        <v>114</v>
      </c>
      <c r="C455" s="3">
        <v>44166.0</v>
      </c>
      <c r="D455" s="2">
        <v>47.0</v>
      </c>
      <c r="E455" s="2">
        <v>7.1</v>
      </c>
      <c r="F455" s="2" t="s">
        <v>17</v>
      </c>
      <c r="H455" s="6"/>
    </row>
    <row r="456" ht="15.75" customHeight="1">
      <c r="A456" s="2" t="s">
        <v>590</v>
      </c>
      <c r="B456" s="2" t="s">
        <v>33</v>
      </c>
      <c r="C456" s="3">
        <v>43635.0</v>
      </c>
      <c r="D456" s="2">
        <v>110.0</v>
      </c>
      <c r="E456" s="2">
        <v>7.1</v>
      </c>
      <c r="F456" s="2" t="s">
        <v>17</v>
      </c>
      <c r="H456" s="6"/>
    </row>
    <row r="457" ht="15.75" customHeight="1">
      <c r="A457" s="2" t="s">
        <v>591</v>
      </c>
      <c r="B457" s="2" t="s">
        <v>7</v>
      </c>
      <c r="C457" s="3">
        <v>43943.0</v>
      </c>
      <c r="D457" s="2">
        <v>92.0</v>
      </c>
      <c r="E457" s="2">
        <v>7.1</v>
      </c>
      <c r="F457" s="2" t="s">
        <v>17</v>
      </c>
      <c r="H457" s="6"/>
    </row>
    <row r="458" ht="15.75" customHeight="1">
      <c r="A458" s="2" t="s">
        <v>592</v>
      </c>
      <c r="B458" s="2" t="s">
        <v>7</v>
      </c>
      <c r="C458" s="3">
        <v>44162.0</v>
      </c>
      <c r="D458" s="2">
        <v>80.0</v>
      </c>
      <c r="E458" s="2">
        <v>7.1</v>
      </c>
      <c r="F458" s="2" t="s">
        <v>17</v>
      </c>
      <c r="H458" s="6"/>
    </row>
    <row r="459" ht="15.75" customHeight="1">
      <c r="A459" s="2" t="s">
        <v>593</v>
      </c>
      <c r="B459" s="2" t="s">
        <v>594</v>
      </c>
      <c r="C459" s="3">
        <v>43392.0</v>
      </c>
      <c r="D459" s="2">
        <v>49.0</v>
      </c>
      <c r="E459" s="2">
        <v>7.1</v>
      </c>
      <c r="F459" s="2" t="s">
        <v>17</v>
      </c>
      <c r="H459" s="6"/>
    </row>
    <row r="460" ht="15.75" customHeight="1">
      <c r="A460" s="2" t="s">
        <v>595</v>
      </c>
      <c r="B460" s="2" t="s">
        <v>7</v>
      </c>
      <c r="C460" s="3">
        <v>43826.0</v>
      </c>
      <c r="D460" s="2">
        <v>73.0</v>
      </c>
      <c r="E460" s="2">
        <v>7.1</v>
      </c>
      <c r="F460" s="2" t="s">
        <v>11</v>
      </c>
      <c r="H460" s="6"/>
    </row>
    <row r="461" ht="15.75" customHeight="1">
      <c r="A461" s="2" t="s">
        <v>596</v>
      </c>
      <c r="B461" s="2" t="s">
        <v>7</v>
      </c>
      <c r="C461" s="3">
        <v>43224.0</v>
      </c>
      <c r="D461" s="2">
        <v>40.0</v>
      </c>
      <c r="E461" s="2">
        <v>7.1</v>
      </c>
      <c r="F461" s="2" t="s">
        <v>17</v>
      </c>
      <c r="H461" s="6"/>
    </row>
    <row r="462" ht="15.75" customHeight="1">
      <c r="A462" s="2" t="s">
        <v>597</v>
      </c>
      <c r="B462" s="2" t="s">
        <v>7</v>
      </c>
      <c r="C462" s="3">
        <v>43718.0</v>
      </c>
      <c r="D462" s="2">
        <v>96.0</v>
      </c>
      <c r="E462" s="2">
        <v>7.1</v>
      </c>
      <c r="F462" s="2" t="s">
        <v>17</v>
      </c>
      <c r="H462" s="6"/>
    </row>
    <row r="463" ht="15.75" customHeight="1">
      <c r="A463" s="2" t="s">
        <v>598</v>
      </c>
      <c r="B463" s="2" t="s">
        <v>183</v>
      </c>
      <c r="C463" s="3">
        <v>44330.0</v>
      </c>
      <c r="D463" s="2">
        <v>106.0</v>
      </c>
      <c r="E463" s="2">
        <v>7.1</v>
      </c>
      <c r="F463" s="2" t="s">
        <v>57</v>
      </c>
      <c r="H463" s="6"/>
    </row>
    <row r="464" ht="15.75" customHeight="1">
      <c r="A464" s="2" t="s">
        <v>599</v>
      </c>
      <c r="B464" s="2" t="s">
        <v>7</v>
      </c>
      <c r="C464" s="3">
        <v>43575.0</v>
      </c>
      <c r="D464" s="2">
        <v>97.0</v>
      </c>
      <c r="E464" s="2">
        <v>7.1</v>
      </c>
      <c r="F464" s="2" t="s">
        <v>17</v>
      </c>
      <c r="H464" s="6"/>
    </row>
    <row r="465" ht="15.75" customHeight="1">
      <c r="A465" s="2" t="s">
        <v>600</v>
      </c>
      <c r="B465" s="2" t="s">
        <v>7</v>
      </c>
      <c r="C465" s="3">
        <v>44131.0</v>
      </c>
      <c r="D465" s="2">
        <v>94.0</v>
      </c>
      <c r="E465" s="2">
        <v>7.1</v>
      </c>
      <c r="F465" s="2" t="s">
        <v>11</v>
      </c>
      <c r="H465" s="6"/>
    </row>
    <row r="466" ht="15.75" customHeight="1">
      <c r="A466" s="2" t="s">
        <v>601</v>
      </c>
      <c r="B466" s="2" t="s">
        <v>7</v>
      </c>
      <c r="C466" s="3">
        <v>42881.0</v>
      </c>
      <c r="D466" s="2">
        <v>78.0</v>
      </c>
      <c r="E466" s="2">
        <v>7.1</v>
      </c>
      <c r="F466" s="2" t="s">
        <v>17</v>
      </c>
      <c r="H466" s="6"/>
    </row>
    <row r="467" ht="15.75" customHeight="1">
      <c r="A467" s="2" t="s">
        <v>602</v>
      </c>
      <c r="B467" s="2" t="s">
        <v>7</v>
      </c>
      <c r="C467" s="3">
        <v>42265.0</v>
      </c>
      <c r="D467" s="2">
        <v>81.0</v>
      </c>
      <c r="E467" s="2">
        <v>7.1</v>
      </c>
      <c r="F467" s="2" t="s">
        <v>17</v>
      </c>
      <c r="H467" s="6"/>
    </row>
    <row r="468" ht="15.75" customHeight="1">
      <c r="A468" s="2" t="s">
        <v>603</v>
      </c>
      <c r="B468" s="2" t="s">
        <v>7</v>
      </c>
      <c r="C468" s="3">
        <v>43586.0</v>
      </c>
      <c r="D468" s="2">
        <v>87.0</v>
      </c>
      <c r="E468" s="2">
        <v>7.1</v>
      </c>
      <c r="F468" s="2" t="s">
        <v>17</v>
      </c>
      <c r="H468" s="6"/>
    </row>
    <row r="469" ht="15.75" customHeight="1">
      <c r="A469" s="2" t="s">
        <v>604</v>
      </c>
      <c r="B469" s="2" t="s">
        <v>264</v>
      </c>
      <c r="C469" s="3">
        <v>43417.0</v>
      </c>
      <c r="D469" s="2">
        <v>91.0</v>
      </c>
      <c r="E469" s="2">
        <v>7.1</v>
      </c>
      <c r="F469" s="2" t="s">
        <v>17</v>
      </c>
      <c r="H469" s="6"/>
    </row>
    <row r="470" ht="15.75" customHeight="1">
      <c r="A470" s="2" t="s">
        <v>605</v>
      </c>
      <c r="B470" s="2" t="s">
        <v>7</v>
      </c>
      <c r="C470" s="3">
        <v>42447.0</v>
      </c>
      <c r="D470" s="2">
        <v>91.0</v>
      </c>
      <c r="E470" s="2">
        <v>7.1</v>
      </c>
      <c r="F470" s="2" t="s">
        <v>17</v>
      </c>
      <c r="H470" s="6"/>
    </row>
    <row r="471" ht="15.75" customHeight="1">
      <c r="A471" s="2" t="s">
        <v>606</v>
      </c>
      <c r="B471" s="2" t="s">
        <v>7</v>
      </c>
      <c r="C471" s="3">
        <v>43028.0</v>
      </c>
      <c r="D471" s="2">
        <v>95.0</v>
      </c>
      <c r="E471" s="2">
        <v>7.1</v>
      </c>
      <c r="F471" s="2" t="s">
        <v>17</v>
      </c>
      <c r="H471" s="6"/>
    </row>
    <row r="472" ht="15.75" customHeight="1">
      <c r="A472" s="2" t="s">
        <v>607</v>
      </c>
      <c r="B472" s="2" t="s">
        <v>33</v>
      </c>
      <c r="C472" s="3">
        <v>44203.0</v>
      </c>
      <c r="D472" s="2">
        <v>126.0</v>
      </c>
      <c r="E472" s="2">
        <v>7.1</v>
      </c>
      <c r="F472" s="2" t="s">
        <v>17</v>
      </c>
      <c r="H472" s="6"/>
    </row>
    <row r="473" ht="15.75" customHeight="1">
      <c r="A473" s="2" t="s">
        <v>608</v>
      </c>
      <c r="B473" s="2" t="s">
        <v>7</v>
      </c>
      <c r="C473" s="3">
        <v>43196.0</v>
      </c>
      <c r="D473" s="2">
        <v>31.0</v>
      </c>
      <c r="E473" s="2">
        <v>7.1</v>
      </c>
      <c r="F473" s="2" t="s">
        <v>17</v>
      </c>
      <c r="H473" s="6"/>
    </row>
    <row r="474" ht="15.75" customHeight="1">
      <c r="A474" s="2" t="s">
        <v>609</v>
      </c>
      <c r="B474" s="2" t="s">
        <v>7</v>
      </c>
      <c r="C474" s="3">
        <v>43406.0</v>
      </c>
      <c r="D474" s="2">
        <v>58.0</v>
      </c>
      <c r="E474" s="2">
        <v>7.1</v>
      </c>
      <c r="F474" s="2" t="s">
        <v>17</v>
      </c>
      <c r="H474" s="6"/>
    </row>
    <row r="475" ht="15.75" customHeight="1">
      <c r="A475" s="2" t="s">
        <v>610</v>
      </c>
      <c r="B475" s="2" t="s">
        <v>7</v>
      </c>
      <c r="C475" s="3">
        <v>44119.0</v>
      </c>
      <c r="D475" s="2">
        <v>41.0</v>
      </c>
      <c r="E475" s="2">
        <v>7.1</v>
      </c>
      <c r="F475" s="2" t="s">
        <v>611</v>
      </c>
      <c r="H475" s="6"/>
    </row>
    <row r="476" ht="15.75" customHeight="1">
      <c r="A476" s="2" t="s">
        <v>612</v>
      </c>
      <c r="B476" s="2" t="s">
        <v>238</v>
      </c>
      <c r="C476" s="3">
        <v>44090.0</v>
      </c>
      <c r="D476" s="2">
        <v>138.0</v>
      </c>
      <c r="E476" s="2">
        <v>7.1</v>
      </c>
      <c r="F476" s="2" t="s">
        <v>17</v>
      </c>
      <c r="H476" s="6"/>
    </row>
    <row r="477" ht="15.75" customHeight="1">
      <c r="A477" s="2" t="s">
        <v>613</v>
      </c>
      <c r="B477" s="2" t="s">
        <v>33</v>
      </c>
      <c r="C477" s="3">
        <v>44225.0</v>
      </c>
      <c r="D477" s="2">
        <v>112.0</v>
      </c>
      <c r="E477" s="2">
        <v>7.1</v>
      </c>
      <c r="F477" s="2" t="s">
        <v>17</v>
      </c>
      <c r="H477" s="6"/>
    </row>
    <row r="478" ht="15.75" customHeight="1">
      <c r="A478" s="2" t="s">
        <v>614</v>
      </c>
      <c r="B478" s="2" t="s">
        <v>7</v>
      </c>
      <c r="C478" s="3">
        <v>43670.0</v>
      </c>
      <c r="D478" s="2">
        <v>114.0</v>
      </c>
      <c r="E478" s="2">
        <v>7.1</v>
      </c>
      <c r="F478" s="2" t="s">
        <v>17</v>
      </c>
      <c r="H478" s="6"/>
    </row>
    <row r="479" ht="15.75" customHeight="1">
      <c r="A479" s="2" t="s">
        <v>615</v>
      </c>
      <c r="B479" s="2" t="s">
        <v>33</v>
      </c>
      <c r="C479" s="3">
        <v>44218.0</v>
      </c>
      <c r="D479" s="2">
        <v>125.0</v>
      </c>
      <c r="E479" s="2">
        <v>7.1</v>
      </c>
      <c r="F479" s="2" t="s">
        <v>17</v>
      </c>
      <c r="H479" s="6"/>
    </row>
    <row r="480" ht="15.75" customHeight="1">
      <c r="A480" s="2" t="s">
        <v>616</v>
      </c>
      <c r="B480" s="2" t="s">
        <v>36</v>
      </c>
      <c r="C480" s="3">
        <v>43329.0</v>
      </c>
      <c r="D480" s="2">
        <v>99.0</v>
      </c>
      <c r="E480" s="2">
        <v>7.1</v>
      </c>
      <c r="F480" s="2" t="s">
        <v>17</v>
      </c>
      <c r="H480" s="6"/>
    </row>
    <row r="481" ht="15.75" customHeight="1">
      <c r="A481" s="2" t="s">
        <v>617</v>
      </c>
      <c r="B481" s="2" t="s">
        <v>7</v>
      </c>
      <c r="C481" s="3">
        <v>44104.0</v>
      </c>
      <c r="D481" s="2">
        <v>82.0</v>
      </c>
      <c r="E481" s="2">
        <v>7.2</v>
      </c>
      <c r="F481" s="2" t="s">
        <v>17</v>
      </c>
      <c r="H481" s="6"/>
    </row>
    <row r="482" ht="15.75" customHeight="1">
      <c r="A482" s="2" t="s">
        <v>618</v>
      </c>
      <c r="B482" s="2" t="s">
        <v>7</v>
      </c>
      <c r="C482" s="3">
        <v>42636.0</v>
      </c>
      <c r="D482" s="2">
        <v>98.0</v>
      </c>
      <c r="E482" s="2">
        <v>7.2</v>
      </c>
      <c r="F482" s="2" t="s">
        <v>17</v>
      </c>
      <c r="H482" s="6"/>
    </row>
    <row r="483" ht="15.75" customHeight="1">
      <c r="A483" s="2" t="s">
        <v>619</v>
      </c>
      <c r="B483" s="2" t="s">
        <v>33</v>
      </c>
      <c r="C483" s="3">
        <v>42993.0</v>
      </c>
      <c r="D483" s="2">
        <v>136.0</v>
      </c>
      <c r="E483" s="2">
        <v>7.2</v>
      </c>
      <c r="F483" s="2" t="s">
        <v>620</v>
      </c>
      <c r="H483" s="6"/>
    </row>
    <row r="484" ht="15.75" customHeight="1">
      <c r="A484" s="2" t="s">
        <v>621</v>
      </c>
      <c r="B484" s="2" t="s">
        <v>7</v>
      </c>
      <c r="C484" s="3">
        <v>43483.0</v>
      </c>
      <c r="D484" s="2">
        <v>97.0</v>
      </c>
      <c r="E484" s="2">
        <v>7.2</v>
      </c>
      <c r="F484" s="2" t="s">
        <v>17</v>
      </c>
      <c r="H484" s="6"/>
    </row>
    <row r="485" ht="15.75" customHeight="1">
      <c r="A485" s="2" t="s">
        <v>622</v>
      </c>
      <c r="B485" s="2" t="s">
        <v>7</v>
      </c>
      <c r="C485" s="3">
        <v>42671.0</v>
      </c>
      <c r="D485" s="2">
        <v>107.0</v>
      </c>
      <c r="E485" s="2">
        <v>7.2</v>
      </c>
      <c r="F485" s="2" t="s">
        <v>17</v>
      </c>
      <c r="H485" s="6"/>
    </row>
    <row r="486" ht="15.75" customHeight="1">
      <c r="A486" s="2" t="s">
        <v>623</v>
      </c>
      <c r="B486" s="2" t="s">
        <v>7</v>
      </c>
      <c r="C486" s="3">
        <v>43931.0</v>
      </c>
      <c r="D486" s="2">
        <v>92.0</v>
      </c>
      <c r="E486" s="2">
        <v>7.2</v>
      </c>
      <c r="F486" s="2" t="s">
        <v>17</v>
      </c>
      <c r="H486" s="6"/>
    </row>
    <row r="487" ht="15.75" customHeight="1">
      <c r="A487" s="2" t="s">
        <v>624</v>
      </c>
      <c r="B487" s="2" t="s">
        <v>7</v>
      </c>
      <c r="C487" s="3">
        <v>43167.0</v>
      </c>
      <c r="D487" s="2">
        <v>39.0</v>
      </c>
      <c r="E487" s="2">
        <v>7.2</v>
      </c>
      <c r="F487" s="2" t="s">
        <v>625</v>
      </c>
      <c r="H487" s="6"/>
    </row>
    <row r="488" ht="15.75" customHeight="1">
      <c r="A488" s="2" t="s">
        <v>626</v>
      </c>
      <c r="B488" s="2" t="s">
        <v>36</v>
      </c>
      <c r="C488" s="3">
        <v>43145.0</v>
      </c>
      <c r="D488" s="2">
        <v>133.0</v>
      </c>
      <c r="E488" s="2">
        <v>7.2</v>
      </c>
      <c r="F488" s="2" t="s">
        <v>20</v>
      </c>
      <c r="H488" s="6"/>
    </row>
    <row r="489" ht="15.75" customHeight="1">
      <c r="A489" s="2" t="s">
        <v>627</v>
      </c>
      <c r="B489" s="2" t="s">
        <v>628</v>
      </c>
      <c r="C489" s="3">
        <v>43518.0</v>
      </c>
      <c r="D489" s="2">
        <v>89.0</v>
      </c>
      <c r="E489" s="2">
        <v>7.2</v>
      </c>
      <c r="F489" s="2" t="s">
        <v>17</v>
      </c>
      <c r="H489" s="6"/>
    </row>
    <row r="490" ht="15.75" customHeight="1">
      <c r="A490" s="2" t="s">
        <v>629</v>
      </c>
      <c r="B490" s="2" t="s">
        <v>33</v>
      </c>
      <c r="C490" s="3">
        <v>43378.0</v>
      </c>
      <c r="D490" s="2">
        <v>124.0</v>
      </c>
      <c r="E490" s="2">
        <v>7.2</v>
      </c>
      <c r="F490" s="2" t="s">
        <v>17</v>
      </c>
      <c r="H490" s="6"/>
    </row>
    <row r="491" ht="15.75" customHeight="1">
      <c r="A491" s="2" t="s">
        <v>630</v>
      </c>
      <c r="B491" s="2" t="s">
        <v>631</v>
      </c>
      <c r="C491" s="3">
        <v>43756.0</v>
      </c>
      <c r="D491" s="2">
        <v>99.0</v>
      </c>
      <c r="E491" s="2">
        <v>7.2</v>
      </c>
      <c r="F491" s="2" t="s">
        <v>11</v>
      </c>
      <c r="H491" s="6"/>
    </row>
    <row r="492" ht="15.75" customHeight="1">
      <c r="A492" s="2" t="s">
        <v>632</v>
      </c>
      <c r="B492" s="2" t="s">
        <v>33</v>
      </c>
      <c r="C492" s="3">
        <v>43221.0</v>
      </c>
      <c r="D492" s="2">
        <v>101.0</v>
      </c>
      <c r="E492" s="2">
        <v>7.2</v>
      </c>
      <c r="F492" s="2" t="s">
        <v>633</v>
      </c>
      <c r="H492" s="6"/>
    </row>
    <row r="493" ht="15.75" customHeight="1">
      <c r="A493" s="2" t="s">
        <v>634</v>
      </c>
      <c r="B493" s="2" t="s">
        <v>183</v>
      </c>
      <c r="C493" s="3">
        <v>43483.0</v>
      </c>
      <c r="D493" s="2">
        <v>97.0</v>
      </c>
      <c r="E493" s="2">
        <v>7.2</v>
      </c>
      <c r="F493" s="2" t="s">
        <v>20</v>
      </c>
      <c r="H493" s="6"/>
    </row>
    <row r="494" ht="15.75" customHeight="1">
      <c r="A494" s="2" t="s">
        <v>635</v>
      </c>
      <c r="B494" s="2" t="s">
        <v>24</v>
      </c>
      <c r="C494" s="3">
        <v>44113.0</v>
      </c>
      <c r="D494" s="2">
        <v>124.0</v>
      </c>
      <c r="E494" s="2">
        <v>7.2</v>
      </c>
      <c r="F494" s="2" t="s">
        <v>17</v>
      </c>
      <c r="H494" s="6"/>
    </row>
    <row r="495" ht="15.75" customHeight="1">
      <c r="A495" s="2" t="s">
        <v>636</v>
      </c>
      <c r="B495" s="2" t="s">
        <v>33</v>
      </c>
      <c r="C495" s="3">
        <v>44316.0</v>
      </c>
      <c r="D495" s="2">
        <v>129.0</v>
      </c>
      <c r="E495" s="2">
        <v>7.2</v>
      </c>
      <c r="F495" s="2" t="s">
        <v>123</v>
      </c>
      <c r="H495" s="6"/>
    </row>
    <row r="496" ht="15.75" customHeight="1">
      <c r="A496" s="2" t="s">
        <v>637</v>
      </c>
      <c r="B496" s="2" t="s">
        <v>7</v>
      </c>
      <c r="C496" s="3">
        <v>43635.0</v>
      </c>
      <c r="D496" s="2">
        <v>121.0</v>
      </c>
      <c r="E496" s="2">
        <v>7.2</v>
      </c>
      <c r="F496" s="2" t="s">
        <v>69</v>
      </c>
      <c r="H496" s="6"/>
    </row>
    <row r="497" ht="15.75" customHeight="1">
      <c r="A497" s="2" t="s">
        <v>638</v>
      </c>
      <c r="B497" s="2" t="s">
        <v>639</v>
      </c>
      <c r="C497" s="3">
        <v>43770.0</v>
      </c>
      <c r="D497" s="2">
        <v>140.0</v>
      </c>
      <c r="E497" s="2">
        <v>7.2</v>
      </c>
      <c r="F497" s="2" t="s">
        <v>17</v>
      </c>
      <c r="H497" s="6"/>
    </row>
    <row r="498" ht="15.75" customHeight="1">
      <c r="A498" s="2" t="s">
        <v>640</v>
      </c>
      <c r="B498" s="2" t="s">
        <v>641</v>
      </c>
      <c r="C498" s="3">
        <v>43767.0</v>
      </c>
      <c r="D498" s="2">
        <v>13.0</v>
      </c>
      <c r="E498" s="2">
        <v>7.2</v>
      </c>
      <c r="F498" s="2" t="s">
        <v>17</v>
      </c>
      <c r="H498" s="6"/>
    </row>
    <row r="499" ht="15.75" customHeight="1">
      <c r="A499" s="2" t="s">
        <v>642</v>
      </c>
      <c r="B499" s="2" t="s">
        <v>385</v>
      </c>
      <c r="C499" s="3">
        <v>42650.0</v>
      </c>
      <c r="D499" s="2">
        <v>108.0</v>
      </c>
      <c r="E499" s="2">
        <v>7.2</v>
      </c>
      <c r="F499" s="2" t="s">
        <v>17</v>
      </c>
      <c r="H499" s="6"/>
    </row>
    <row r="500" ht="15.75" customHeight="1">
      <c r="A500" s="2" t="s">
        <v>643</v>
      </c>
      <c r="B500" s="2" t="s">
        <v>7</v>
      </c>
      <c r="C500" s="3">
        <v>43322.0</v>
      </c>
      <c r="D500" s="2">
        <v>11.0</v>
      </c>
      <c r="E500" s="2">
        <v>7.2</v>
      </c>
      <c r="F500" s="2" t="s">
        <v>17</v>
      </c>
      <c r="H500" s="6"/>
    </row>
    <row r="501" ht="15.75" customHeight="1">
      <c r="A501" s="2" t="s">
        <v>644</v>
      </c>
      <c r="B501" s="2" t="s">
        <v>247</v>
      </c>
      <c r="C501" s="3">
        <v>43763.0</v>
      </c>
      <c r="D501" s="2">
        <v>118.0</v>
      </c>
      <c r="E501" s="2">
        <v>7.3</v>
      </c>
      <c r="F501" s="2" t="s">
        <v>17</v>
      </c>
      <c r="H501" s="6"/>
    </row>
    <row r="502" ht="15.75" customHeight="1">
      <c r="A502" s="2" t="s">
        <v>645</v>
      </c>
      <c r="B502" s="2" t="s">
        <v>183</v>
      </c>
      <c r="C502" s="3">
        <v>43749.0</v>
      </c>
      <c r="D502" s="2">
        <v>121.0</v>
      </c>
      <c r="E502" s="2">
        <v>7.3</v>
      </c>
      <c r="F502" s="2" t="s">
        <v>17</v>
      </c>
      <c r="H502" s="6"/>
    </row>
    <row r="503" ht="15.75" customHeight="1">
      <c r="A503" s="2" t="s">
        <v>646</v>
      </c>
      <c r="B503" s="2" t="s">
        <v>7</v>
      </c>
      <c r="C503" s="3">
        <v>42626.0</v>
      </c>
      <c r="D503" s="2">
        <v>24.0</v>
      </c>
      <c r="E503" s="2">
        <v>7.3</v>
      </c>
      <c r="F503" s="2" t="s">
        <v>17</v>
      </c>
      <c r="H503" s="6"/>
    </row>
    <row r="504" ht="15.75" customHeight="1">
      <c r="A504" s="2" t="s">
        <v>647</v>
      </c>
      <c r="B504" s="2" t="s">
        <v>7</v>
      </c>
      <c r="C504" s="3">
        <v>44029.0</v>
      </c>
      <c r="D504" s="2">
        <v>100.0</v>
      </c>
      <c r="E504" s="2">
        <v>7.3</v>
      </c>
      <c r="F504" s="2" t="s">
        <v>17</v>
      </c>
      <c r="H504" s="6"/>
    </row>
    <row r="505" ht="15.75" customHeight="1">
      <c r="A505" s="2" t="s">
        <v>648</v>
      </c>
      <c r="B505" s="2" t="s">
        <v>7</v>
      </c>
      <c r="C505" s="3">
        <v>42867.0</v>
      </c>
      <c r="D505" s="2">
        <v>101.0</v>
      </c>
      <c r="E505" s="2">
        <v>7.3</v>
      </c>
      <c r="F505" s="2" t="s">
        <v>17</v>
      </c>
      <c r="H505" s="6"/>
    </row>
    <row r="506" ht="15.75" customHeight="1">
      <c r="A506" s="2" t="s">
        <v>649</v>
      </c>
      <c r="B506" s="2" t="s">
        <v>33</v>
      </c>
      <c r="C506" s="3">
        <v>43978.0</v>
      </c>
      <c r="D506" s="2">
        <v>105.0</v>
      </c>
      <c r="E506" s="2">
        <v>7.3</v>
      </c>
      <c r="F506" s="2" t="s">
        <v>11</v>
      </c>
      <c r="H506" s="6"/>
    </row>
    <row r="507" ht="15.75" customHeight="1">
      <c r="A507" s="2" t="s">
        <v>650</v>
      </c>
      <c r="B507" s="2" t="s">
        <v>7</v>
      </c>
      <c r="C507" s="3">
        <v>44020.0</v>
      </c>
      <c r="D507" s="2">
        <v>96.0</v>
      </c>
      <c r="E507" s="2">
        <v>7.3</v>
      </c>
      <c r="F507" s="2" t="s">
        <v>651</v>
      </c>
      <c r="H507" s="6"/>
    </row>
    <row r="508" ht="15.75" customHeight="1">
      <c r="A508" s="2" t="s">
        <v>652</v>
      </c>
      <c r="B508" s="2" t="s">
        <v>114</v>
      </c>
      <c r="C508" s="3">
        <v>44117.0</v>
      </c>
      <c r="D508" s="2">
        <v>47.0</v>
      </c>
      <c r="E508" s="2">
        <v>7.3</v>
      </c>
      <c r="F508" s="2" t="s">
        <v>17</v>
      </c>
      <c r="H508" s="6"/>
    </row>
    <row r="509" ht="15.75" customHeight="1">
      <c r="A509" s="2" t="s">
        <v>653</v>
      </c>
      <c r="B509" s="2" t="s">
        <v>654</v>
      </c>
      <c r="C509" s="3">
        <v>42914.0</v>
      </c>
      <c r="D509" s="2">
        <v>121.0</v>
      </c>
      <c r="E509" s="2">
        <v>7.3</v>
      </c>
      <c r="F509" s="2" t="s">
        <v>655</v>
      </c>
      <c r="H509" s="6"/>
    </row>
    <row r="510" ht="15.75" customHeight="1">
      <c r="A510" s="2" t="s">
        <v>656</v>
      </c>
      <c r="B510" s="2" t="s">
        <v>183</v>
      </c>
      <c r="C510" s="3">
        <v>43355.0</v>
      </c>
      <c r="D510" s="2">
        <v>100.0</v>
      </c>
      <c r="E510" s="2">
        <v>7.3</v>
      </c>
      <c r="F510" s="2" t="s">
        <v>14</v>
      </c>
      <c r="H510" s="6"/>
    </row>
    <row r="511" ht="15.75" customHeight="1">
      <c r="A511" s="2" t="s">
        <v>657</v>
      </c>
      <c r="B511" s="2" t="s">
        <v>10</v>
      </c>
      <c r="C511" s="3">
        <v>44043.0</v>
      </c>
      <c r="D511" s="2">
        <v>149.0</v>
      </c>
      <c r="E511" s="2">
        <v>7.3</v>
      </c>
      <c r="F511" s="2" t="s">
        <v>20</v>
      </c>
      <c r="H511" s="6"/>
    </row>
    <row r="512" ht="15.75" customHeight="1">
      <c r="A512" s="2" t="s">
        <v>658</v>
      </c>
      <c r="B512" s="2" t="s">
        <v>7</v>
      </c>
      <c r="C512" s="3">
        <v>43476.0</v>
      </c>
      <c r="D512" s="2">
        <v>64.0</v>
      </c>
      <c r="E512" s="2">
        <v>7.3</v>
      </c>
      <c r="F512" s="2" t="s">
        <v>63</v>
      </c>
      <c r="H512" s="6"/>
    </row>
    <row r="513" ht="15.75" customHeight="1">
      <c r="A513" s="2" t="s">
        <v>659</v>
      </c>
      <c r="B513" s="2" t="s">
        <v>7</v>
      </c>
      <c r="C513" s="3">
        <v>43504.0</v>
      </c>
      <c r="D513" s="2">
        <v>64.0</v>
      </c>
      <c r="E513" s="2">
        <v>7.3</v>
      </c>
      <c r="F513" s="2" t="s">
        <v>17</v>
      </c>
      <c r="H513" s="6"/>
    </row>
    <row r="514" ht="15.75" customHeight="1">
      <c r="A514" s="2" t="s">
        <v>660</v>
      </c>
      <c r="B514" s="2" t="s">
        <v>7</v>
      </c>
      <c r="C514" s="3">
        <v>44132.0</v>
      </c>
      <c r="D514" s="2">
        <v>114.0</v>
      </c>
      <c r="E514" s="2">
        <v>7.3</v>
      </c>
      <c r="F514" s="2" t="s">
        <v>661</v>
      </c>
      <c r="H514" s="6"/>
    </row>
    <row r="515" ht="15.75" customHeight="1">
      <c r="A515" s="2" t="s">
        <v>662</v>
      </c>
      <c r="B515" s="2" t="s">
        <v>443</v>
      </c>
      <c r="C515" s="3">
        <v>43898.0</v>
      </c>
      <c r="D515" s="2">
        <v>15.0</v>
      </c>
      <c r="E515" s="2">
        <v>7.3</v>
      </c>
      <c r="F515" s="2" t="s">
        <v>17</v>
      </c>
      <c r="H515" s="6"/>
    </row>
    <row r="516" ht="15.75" customHeight="1">
      <c r="A516" s="2" t="s">
        <v>663</v>
      </c>
      <c r="B516" s="2" t="s">
        <v>7</v>
      </c>
      <c r="C516" s="3">
        <v>42657.0</v>
      </c>
      <c r="D516" s="2">
        <v>79.0</v>
      </c>
      <c r="E516" s="2">
        <v>7.3</v>
      </c>
      <c r="F516" s="2" t="s">
        <v>526</v>
      </c>
      <c r="H516" s="6"/>
    </row>
    <row r="517" ht="15.75" customHeight="1">
      <c r="A517" s="2" t="s">
        <v>664</v>
      </c>
      <c r="B517" s="2" t="s">
        <v>7</v>
      </c>
      <c r="C517" s="3">
        <v>42489.0</v>
      </c>
      <c r="D517" s="2">
        <v>90.0</v>
      </c>
      <c r="E517" s="2">
        <v>7.3</v>
      </c>
      <c r="F517" s="2" t="s">
        <v>665</v>
      </c>
      <c r="H517" s="6"/>
    </row>
    <row r="518" ht="15.75" customHeight="1">
      <c r="A518" s="2" t="s">
        <v>666</v>
      </c>
      <c r="B518" s="2" t="s">
        <v>92</v>
      </c>
      <c r="C518" s="3">
        <v>43420.0</v>
      </c>
      <c r="D518" s="2">
        <v>132.0</v>
      </c>
      <c r="E518" s="2">
        <v>7.3</v>
      </c>
      <c r="F518" s="2" t="s">
        <v>17</v>
      </c>
      <c r="H518" s="6"/>
    </row>
    <row r="519" ht="15.75" customHeight="1">
      <c r="A519" s="2" t="s">
        <v>667</v>
      </c>
      <c r="B519" s="2" t="s">
        <v>7</v>
      </c>
      <c r="C519" s="3">
        <v>43014.0</v>
      </c>
      <c r="D519" s="2">
        <v>105.0</v>
      </c>
      <c r="E519" s="2">
        <v>7.3</v>
      </c>
      <c r="F519" s="2" t="s">
        <v>17</v>
      </c>
      <c r="H519" s="6"/>
    </row>
    <row r="520" ht="15.75" customHeight="1">
      <c r="A520" s="2" t="s">
        <v>668</v>
      </c>
      <c r="B520" s="2" t="s">
        <v>139</v>
      </c>
      <c r="C520" s="3">
        <v>42545.0</v>
      </c>
      <c r="D520" s="2">
        <v>97.0</v>
      </c>
      <c r="E520" s="2">
        <v>7.3</v>
      </c>
      <c r="F520" s="2" t="s">
        <v>17</v>
      </c>
      <c r="H520" s="6"/>
    </row>
    <row r="521" ht="15.75" customHeight="1">
      <c r="A521" s="2" t="s">
        <v>669</v>
      </c>
      <c r="B521" s="2" t="s">
        <v>7</v>
      </c>
      <c r="C521" s="3">
        <v>42146.0</v>
      </c>
      <c r="D521" s="2">
        <v>83.0</v>
      </c>
      <c r="E521" s="2">
        <v>7.3</v>
      </c>
      <c r="F521" s="2" t="s">
        <v>17</v>
      </c>
      <c r="H521" s="6"/>
    </row>
    <row r="522" ht="15.75" customHeight="1">
      <c r="A522" s="2" t="s">
        <v>670</v>
      </c>
      <c r="B522" s="2" t="s">
        <v>7</v>
      </c>
      <c r="C522" s="3">
        <v>43698.0</v>
      </c>
      <c r="D522" s="2">
        <v>110.0</v>
      </c>
      <c r="E522" s="2">
        <v>7.4</v>
      </c>
      <c r="F522" s="2" t="s">
        <v>17</v>
      </c>
      <c r="H522" s="6"/>
    </row>
    <row r="523" ht="15.75" customHeight="1">
      <c r="A523" s="2" t="s">
        <v>671</v>
      </c>
      <c r="B523" s="2" t="s">
        <v>7</v>
      </c>
      <c r="C523" s="3">
        <v>43770.0</v>
      </c>
      <c r="D523" s="2">
        <v>39.0</v>
      </c>
      <c r="E523" s="2">
        <v>7.4</v>
      </c>
      <c r="F523" s="2" t="s">
        <v>17</v>
      </c>
      <c r="H523" s="6"/>
    </row>
    <row r="524" ht="15.75" customHeight="1">
      <c r="A524" s="2" t="s">
        <v>672</v>
      </c>
      <c r="B524" s="2" t="s">
        <v>7</v>
      </c>
      <c r="C524" s="3">
        <v>43007.0</v>
      </c>
      <c r="D524" s="2">
        <v>40.0</v>
      </c>
      <c r="E524" s="2">
        <v>7.4</v>
      </c>
      <c r="F524" s="2" t="s">
        <v>17</v>
      </c>
      <c r="H524" s="6"/>
    </row>
    <row r="525" ht="15.75" customHeight="1">
      <c r="A525" s="2" t="s">
        <v>673</v>
      </c>
      <c r="B525" s="2" t="s">
        <v>7</v>
      </c>
      <c r="C525" s="3">
        <v>43861.0</v>
      </c>
      <c r="D525" s="2">
        <v>85.0</v>
      </c>
      <c r="E525" s="2">
        <v>7.4</v>
      </c>
      <c r="F525" s="2" t="s">
        <v>17</v>
      </c>
      <c r="H525" s="6"/>
    </row>
    <row r="526" ht="15.75" customHeight="1">
      <c r="A526" s="2" t="s">
        <v>674</v>
      </c>
      <c r="B526" s="2" t="s">
        <v>7</v>
      </c>
      <c r="C526" s="3">
        <v>43508.0</v>
      </c>
      <c r="D526" s="2">
        <v>26.0</v>
      </c>
      <c r="E526" s="2">
        <v>7.4</v>
      </c>
      <c r="F526" s="2" t="s">
        <v>625</v>
      </c>
      <c r="H526" s="6"/>
    </row>
    <row r="527" ht="15.75" customHeight="1">
      <c r="A527" s="2" t="s">
        <v>675</v>
      </c>
      <c r="B527" s="2" t="s">
        <v>403</v>
      </c>
      <c r="C527" s="3">
        <v>44160.0</v>
      </c>
      <c r="D527" s="2">
        <v>87.0</v>
      </c>
      <c r="E527" s="2">
        <v>7.4</v>
      </c>
      <c r="F527" s="2" t="s">
        <v>17</v>
      </c>
      <c r="H527" s="6"/>
    </row>
    <row r="528" ht="15.75" customHeight="1">
      <c r="A528" s="2" t="s">
        <v>676</v>
      </c>
      <c r="B528" s="2" t="s">
        <v>7</v>
      </c>
      <c r="C528" s="3">
        <v>43399.0</v>
      </c>
      <c r="D528" s="2">
        <v>97.0</v>
      </c>
      <c r="E528" s="2">
        <v>7.4</v>
      </c>
      <c r="F528" s="2" t="s">
        <v>17</v>
      </c>
      <c r="H528" s="6"/>
    </row>
    <row r="529" ht="15.75" customHeight="1">
      <c r="A529" s="2" t="s">
        <v>677</v>
      </c>
      <c r="B529" s="2" t="s">
        <v>7</v>
      </c>
      <c r="C529" s="3">
        <v>43623.0</v>
      </c>
      <c r="D529" s="2">
        <v>118.0</v>
      </c>
      <c r="E529" s="2">
        <v>7.4</v>
      </c>
      <c r="F529" s="2" t="s">
        <v>17</v>
      </c>
      <c r="H529" s="6"/>
    </row>
    <row r="530" ht="15.75" customHeight="1">
      <c r="A530" s="2" t="s">
        <v>678</v>
      </c>
      <c r="B530" s="2" t="s">
        <v>117</v>
      </c>
      <c r="C530" s="3">
        <v>43796.0</v>
      </c>
      <c r="D530" s="2">
        <v>23.0</v>
      </c>
      <c r="E530" s="2">
        <v>7.4</v>
      </c>
      <c r="F530" s="2" t="s">
        <v>17</v>
      </c>
      <c r="H530" s="6"/>
    </row>
    <row r="531" ht="15.75" customHeight="1">
      <c r="A531" s="2" t="s">
        <v>679</v>
      </c>
      <c r="B531" s="2" t="s">
        <v>7</v>
      </c>
      <c r="C531" s="3">
        <v>44041.0</v>
      </c>
      <c r="D531" s="2">
        <v>40.0</v>
      </c>
      <c r="E531" s="2">
        <v>7.4</v>
      </c>
      <c r="F531" s="2" t="s">
        <v>17</v>
      </c>
      <c r="H531" s="6"/>
    </row>
    <row r="532" ht="15.75" customHeight="1">
      <c r="A532" s="2" t="s">
        <v>680</v>
      </c>
      <c r="B532" s="2" t="s">
        <v>7</v>
      </c>
      <c r="C532" s="3">
        <v>43406.0</v>
      </c>
      <c r="D532" s="2">
        <v>98.0</v>
      </c>
      <c r="E532" s="2">
        <v>7.4</v>
      </c>
      <c r="F532" s="2" t="s">
        <v>17</v>
      </c>
      <c r="H532" s="6"/>
    </row>
    <row r="533" ht="15.75" customHeight="1">
      <c r="A533" s="2" t="s">
        <v>681</v>
      </c>
      <c r="B533" s="2" t="s">
        <v>7</v>
      </c>
      <c r="C533" s="3">
        <v>42202.0</v>
      </c>
      <c r="D533" s="2">
        <v>80.0</v>
      </c>
      <c r="E533" s="2">
        <v>7.4</v>
      </c>
      <c r="F533" s="2" t="s">
        <v>17</v>
      </c>
      <c r="H533" s="6"/>
    </row>
    <row r="534" ht="15.75" customHeight="1">
      <c r="A534" s="2" t="s">
        <v>682</v>
      </c>
      <c r="B534" s="2" t="s">
        <v>403</v>
      </c>
      <c r="C534" s="3">
        <v>43061.0</v>
      </c>
      <c r="D534" s="2">
        <v>108.0</v>
      </c>
      <c r="E534" s="2">
        <v>7.5</v>
      </c>
      <c r="F534" s="2" t="s">
        <v>17</v>
      </c>
      <c r="H534" s="6"/>
    </row>
    <row r="535" ht="15.75" customHeight="1">
      <c r="A535" s="2" t="s">
        <v>683</v>
      </c>
      <c r="B535" s="2" t="s">
        <v>7</v>
      </c>
      <c r="C535" s="3">
        <v>44118.0</v>
      </c>
      <c r="D535" s="2">
        <v>79.0</v>
      </c>
      <c r="E535" s="2">
        <v>7.5</v>
      </c>
      <c r="F535" s="2" t="s">
        <v>34</v>
      </c>
      <c r="H535" s="6"/>
    </row>
    <row r="536" ht="15.75" customHeight="1">
      <c r="A536" s="2" t="s">
        <v>684</v>
      </c>
      <c r="B536" s="2" t="s">
        <v>7</v>
      </c>
      <c r="C536" s="3">
        <v>43350.0</v>
      </c>
      <c r="D536" s="2">
        <v>74.0</v>
      </c>
      <c r="E536" s="2">
        <v>7.5</v>
      </c>
      <c r="F536" s="2" t="s">
        <v>17</v>
      </c>
      <c r="H536" s="6"/>
    </row>
    <row r="537" ht="15.75" customHeight="1">
      <c r="A537" s="2" t="s">
        <v>685</v>
      </c>
      <c r="B537" s="2" t="s">
        <v>7</v>
      </c>
      <c r="C537" s="3">
        <v>44106.0</v>
      </c>
      <c r="D537" s="2">
        <v>90.0</v>
      </c>
      <c r="E537" s="2">
        <v>7.5</v>
      </c>
      <c r="F537" s="2" t="s">
        <v>17</v>
      </c>
      <c r="H537" s="6"/>
    </row>
    <row r="538" ht="15.75" customHeight="1">
      <c r="A538" s="2" t="s">
        <v>686</v>
      </c>
      <c r="B538" s="2" t="s">
        <v>7</v>
      </c>
      <c r="C538" s="3">
        <v>43572.0</v>
      </c>
      <c r="D538" s="2">
        <v>137.0</v>
      </c>
      <c r="E538" s="2">
        <v>7.5</v>
      </c>
      <c r="F538" s="2" t="s">
        <v>17</v>
      </c>
      <c r="H538" s="6"/>
    </row>
    <row r="539" ht="15.75" customHeight="1">
      <c r="A539" s="2" t="s">
        <v>687</v>
      </c>
      <c r="B539" s="2" t="s">
        <v>688</v>
      </c>
      <c r="C539" s="3">
        <v>43693.0</v>
      </c>
      <c r="D539" s="2">
        <v>71.0</v>
      </c>
      <c r="E539" s="2">
        <v>7.5</v>
      </c>
      <c r="F539" s="2" t="s">
        <v>17</v>
      </c>
      <c r="H539" s="6"/>
    </row>
    <row r="540" ht="15.75" customHeight="1">
      <c r="A540" s="2" t="s">
        <v>689</v>
      </c>
      <c r="B540" s="2" t="s">
        <v>7</v>
      </c>
      <c r="C540" s="7">
        <v>43035.0</v>
      </c>
      <c r="D540" s="2">
        <v>98.0</v>
      </c>
      <c r="E540" s="2">
        <v>7.5</v>
      </c>
      <c r="F540" s="2" t="s">
        <v>17</v>
      </c>
      <c r="H540" s="6"/>
    </row>
    <row r="541" ht="15.75" customHeight="1">
      <c r="A541" s="2" t="s">
        <v>690</v>
      </c>
      <c r="B541" s="2" t="s">
        <v>136</v>
      </c>
      <c r="C541" s="3">
        <v>43823.0</v>
      </c>
      <c r="D541" s="2">
        <v>70.0</v>
      </c>
      <c r="E541" s="2">
        <v>7.5</v>
      </c>
      <c r="F541" s="2" t="s">
        <v>17</v>
      </c>
      <c r="H541" s="6"/>
    </row>
    <row r="542" ht="15.75" customHeight="1">
      <c r="A542" s="2" t="s">
        <v>691</v>
      </c>
      <c r="B542" s="2" t="s">
        <v>7</v>
      </c>
      <c r="C542" s="3">
        <v>43356.0</v>
      </c>
      <c r="D542" s="2">
        <v>99.0</v>
      </c>
      <c r="E542" s="2">
        <v>7.5</v>
      </c>
      <c r="F542" s="2" t="s">
        <v>17</v>
      </c>
      <c r="H542" s="6"/>
    </row>
    <row r="543" ht="15.75" customHeight="1">
      <c r="A543" s="2" t="s">
        <v>692</v>
      </c>
      <c r="B543" s="2" t="s">
        <v>7</v>
      </c>
      <c r="C543" s="7">
        <v>42629.0</v>
      </c>
      <c r="D543" s="2">
        <v>40.0</v>
      </c>
      <c r="E543" s="2">
        <v>7.5</v>
      </c>
      <c r="F543" s="2" t="s">
        <v>17</v>
      </c>
      <c r="H543" s="6"/>
    </row>
    <row r="544" ht="15.75" customHeight="1">
      <c r="A544" s="2" t="s">
        <v>693</v>
      </c>
      <c r="B544" s="2" t="s">
        <v>7</v>
      </c>
      <c r="C544" s="3">
        <v>44006.0</v>
      </c>
      <c r="D544" s="2">
        <v>104.0</v>
      </c>
      <c r="E544" s="2">
        <v>7.6</v>
      </c>
      <c r="F544" s="2" t="s">
        <v>17</v>
      </c>
      <c r="H544" s="6"/>
    </row>
    <row r="545" ht="15.75" customHeight="1">
      <c r="A545" s="2" t="s">
        <v>694</v>
      </c>
      <c r="B545" s="2" t="s">
        <v>695</v>
      </c>
      <c r="C545" s="3">
        <v>44147.0</v>
      </c>
      <c r="D545" s="2">
        <v>149.0</v>
      </c>
      <c r="E545" s="2">
        <v>7.6</v>
      </c>
      <c r="F545" s="2" t="s">
        <v>20</v>
      </c>
      <c r="H545" s="6"/>
    </row>
    <row r="546" ht="15.75" customHeight="1">
      <c r="A546" s="2" t="s">
        <v>696</v>
      </c>
      <c r="B546" s="2" t="s">
        <v>7</v>
      </c>
      <c r="C546" s="3">
        <v>43364.0</v>
      </c>
      <c r="D546" s="2">
        <v>124.0</v>
      </c>
      <c r="E546" s="2">
        <v>7.6</v>
      </c>
      <c r="F546" s="2" t="s">
        <v>17</v>
      </c>
      <c r="H546" s="6"/>
    </row>
    <row r="547" ht="15.75" customHeight="1">
      <c r="A547" s="2" t="s">
        <v>697</v>
      </c>
      <c r="B547" s="2" t="s">
        <v>7</v>
      </c>
      <c r="C547" s="3">
        <v>43628.0</v>
      </c>
      <c r="D547" s="2">
        <v>144.0</v>
      </c>
      <c r="E547" s="2">
        <v>7.6</v>
      </c>
      <c r="F547" s="2" t="s">
        <v>17</v>
      </c>
      <c r="H547" s="6"/>
    </row>
    <row r="548" ht="15.75" customHeight="1">
      <c r="A548" s="2" t="s">
        <v>698</v>
      </c>
      <c r="B548" s="2" t="s">
        <v>7</v>
      </c>
      <c r="C548" s="3">
        <v>43756.0</v>
      </c>
      <c r="D548" s="2">
        <v>85.0</v>
      </c>
      <c r="E548" s="2">
        <v>7.6</v>
      </c>
      <c r="F548" s="2" t="s">
        <v>17</v>
      </c>
      <c r="H548" s="6"/>
    </row>
    <row r="549" ht="15.75" customHeight="1">
      <c r="A549" s="2" t="s">
        <v>699</v>
      </c>
      <c r="B549" s="2" t="s">
        <v>7</v>
      </c>
      <c r="C549" s="3">
        <v>43308.0</v>
      </c>
      <c r="D549" s="2">
        <v>100.0</v>
      </c>
      <c r="E549" s="2">
        <v>7.6</v>
      </c>
      <c r="F549" s="2" t="s">
        <v>17</v>
      </c>
      <c r="H549" s="6"/>
    </row>
    <row r="550" ht="15.75" customHeight="1">
      <c r="A550" s="2" t="s">
        <v>700</v>
      </c>
      <c r="B550" s="2" t="s">
        <v>7</v>
      </c>
      <c r="C550" s="3">
        <v>44083.0</v>
      </c>
      <c r="D550" s="2">
        <v>94.0</v>
      </c>
      <c r="E550" s="2">
        <v>7.6</v>
      </c>
      <c r="F550" s="2" t="s">
        <v>17</v>
      </c>
      <c r="H550" s="6"/>
    </row>
    <row r="551" ht="15.75" customHeight="1">
      <c r="A551" s="2" t="s">
        <v>701</v>
      </c>
      <c r="B551" s="2" t="s">
        <v>33</v>
      </c>
      <c r="C551" s="3">
        <v>43819.0</v>
      </c>
      <c r="D551" s="2">
        <v>125.0</v>
      </c>
      <c r="E551" s="2">
        <v>7.6</v>
      </c>
      <c r="F551" s="2" t="s">
        <v>17</v>
      </c>
      <c r="H551" s="6"/>
    </row>
    <row r="552" ht="15.75" customHeight="1">
      <c r="A552" s="2" t="s">
        <v>702</v>
      </c>
      <c r="B552" s="2" t="s">
        <v>7</v>
      </c>
      <c r="C552" s="3">
        <v>42181.0</v>
      </c>
      <c r="D552" s="2">
        <v>84.0</v>
      </c>
      <c r="E552" s="2">
        <v>7.6</v>
      </c>
      <c r="F552" s="2" t="s">
        <v>17</v>
      </c>
      <c r="H552" s="6"/>
    </row>
    <row r="553" ht="15.75" customHeight="1">
      <c r="A553" s="2" t="s">
        <v>703</v>
      </c>
      <c r="B553" s="2" t="s">
        <v>33</v>
      </c>
      <c r="C553" s="3">
        <v>43882.0</v>
      </c>
      <c r="D553" s="2">
        <v>117.0</v>
      </c>
      <c r="E553" s="2">
        <v>7.6</v>
      </c>
      <c r="F553" s="2" t="s">
        <v>20</v>
      </c>
      <c r="H553" s="6"/>
    </row>
    <row r="554" ht="15.75" customHeight="1">
      <c r="A554" s="2" t="s">
        <v>704</v>
      </c>
      <c r="B554" s="2" t="s">
        <v>705</v>
      </c>
      <c r="C554" s="3">
        <v>43643.0</v>
      </c>
      <c r="D554" s="2">
        <v>15.0</v>
      </c>
      <c r="E554" s="2">
        <v>7.7</v>
      </c>
      <c r="F554" s="2" t="s">
        <v>17</v>
      </c>
      <c r="H554" s="6"/>
    </row>
    <row r="555" ht="15.75" customHeight="1">
      <c r="A555" s="2" t="s">
        <v>706</v>
      </c>
      <c r="B555" s="2" t="s">
        <v>447</v>
      </c>
      <c r="C555" s="3">
        <v>42293.0</v>
      </c>
      <c r="D555" s="2">
        <v>136.0</v>
      </c>
      <c r="E555" s="2">
        <v>7.7</v>
      </c>
      <c r="F555" s="2" t="s">
        <v>707</v>
      </c>
      <c r="H555" s="6"/>
    </row>
    <row r="556" ht="15.75" customHeight="1">
      <c r="A556" s="2" t="s">
        <v>708</v>
      </c>
      <c r="B556" s="2" t="s">
        <v>7</v>
      </c>
      <c r="C556" s="3">
        <v>43574.0</v>
      </c>
      <c r="D556" s="2">
        <v>76.0</v>
      </c>
      <c r="E556" s="2">
        <v>7.7</v>
      </c>
      <c r="F556" s="2" t="s">
        <v>17</v>
      </c>
      <c r="H556" s="6"/>
    </row>
    <row r="557" ht="15.75" customHeight="1">
      <c r="A557" s="2" t="s">
        <v>709</v>
      </c>
      <c r="B557" s="2" t="s">
        <v>7</v>
      </c>
      <c r="C557" s="3">
        <v>43915.0</v>
      </c>
      <c r="D557" s="2">
        <v>108.0</v>
      </c>
      <c r="E557" s="2">
        <v>7.7</v>
      </c>
      <c r="F557" s="2" t="s">
        <v>17</v>
      </c>
      <c r="H557" s="6"/>
    </row>
    <row r="558" ht="15.75" customHeight="1">
      <c r="A558" s="2" t="s">
        <v>710</v>
      </c>
      <c r="B558" s="2" t="s">
        <v>7</v>
      </c>
      <c r="C558" s="3">
        <v>43056.0</v>
      </c>
      <c r="D558" s="2">
        <v>94.0</v>
      </c>
      <c r="E558" s="2">
        <v>7.7</v>
      </c>
      <c r="F558" s="2" t="s">
        <v>17</v>
      </c>
      <c r="H558" s="6"/>
    </row>
    <row r="559" ht="15.75" customHeight="1">
      <c r="A559" s="2" t="s">
        <v>711</v>
      </c>
      <c r="B559" s="2" t="s">
        <v>403</v>
      </c>
      <c r="C559" s="3">
        <v>42655.0</v>
      </c>
      <c r="D559" s="2">
        <v>90.0</v>
      </c>
      <c r="E559" s="2">
        <v>7.7</v>
      </c>
      <c r="F559" s="2" t="s">
        <v>17</v>
      </c>
      <c r="H559" s="6"/>
    </row>
    <row r="560" ht="15.75" customHeight="1">
      <c r="A560" s="2" t="s">
        <v>712</v>
      </c>
      <c r="B560" s="2" t="s">
        <v>641</v>
      </c>
      <c r="C560" s="3">
        <v>43872.0</v>
      </c>
      <c r="D560" s="2">
        <v>72.0</v>
      </c>
      <c r="E560" s="2">
        <v>7.7</v>
      </c>
      <c r="F560" s="2" t="s">
        <v>11</v>
      </c>
      <c r="H560" s="6"/>
    </row>
    <row r="561" ht="15.75" customHeight="1">
      <c r="A561" s="2" t="s">
        <v>713</v>
      </c>
      <c r="B561" s="2" t="s">
        <v>33</v>
      </c>
      <c r="C561" s="3">
        <v>43448.0</v>
      </c>
      <c r="D561" s="2">
        <v>135.0</v>
      </c>
      <c r="E561" s="2">
        <v>7.7</v>
      </c>
      <c r="F561" s="2" t="s">
        <v>11</v>
      </c>
      <c r="H561" s="6"/>
    </row>
    <row r="562" ht="15.75" customHeight="1">
      <c r="A562" s="2" t="s">
        <v>714</v>
      </c>
      <c r="B562" s="2" t="s">
        <v>443</v>
      </c>
      <c r="C562" s="3">
        <v>44155.0</v>
      </c>
      <c r="D562" s="2">
        <v>12.0</v>
      </c>
      <c r="E562" s="2">
        <v>7.8</v>
      </c>
      <c r="F562" s="2" t="s">
        <v>17</v>
      </c>
      <c r="H562" s="6"/>
    </row>
    <row r="563" ht="15.75" customHeight="1">
      <c r="A563" s="2" t="s">
        <v>715</v>
      </c>
      <c r="B563" s="2" t="s">
        <v>183</v>
      </c>
      <c r="C563" s="3">
        <v>43796.0</v>
      </c>
      <c r="D563" s="2">
        <v>209.0</v>
      </c>
      <c r="E563" s="2">
        <v>7.8</v>
      </c>
      <c r="F563" s="2" t="s">
        <v>17</v>
      </c>
      <c r="H563" s="6"/>
    </row>
    <row r="564" ht="15.75" customHeight="1">
      <c r="A564" s="2" t="s">
        <v>716</v>
      </c>
      <c r="B564" s="2" t="s">
        <v>33</v>
      </c>
      <c r="C564" s="3">
        <v>44120.0</v>
      </c>
      <c r="D564" s="2">
        <v>130.0</v>
      </c>
      <c r="E564" s="2">
        <v>7.8</v>
      </c>
      <c r="F564" s="2" t="s">
        <v>17</v>
      </c>
      <c r="H564" s="6"/>
    </row>
    <row r="565" ht="15.75" customHeight="1">
      <c r="A565" s="2" t="s">
        <v>717</v>
      </c>
      <c r="B565" s="2" t="s">
        <v>7</v>
      </c>
      <c r="C565" s="3">
        <v>43950.0</v>
      </c>
      <c r="D565" s="2">
        <v>82.0</v>
      </c>
      <c r="E565" s="2">
        <v>7.9</v>
      </c>
      <c r="F565" s="2" t="s">
        <v>17</v>
      </c>
      <c r="H565" s="6"/>
    </row>
    <row r="566" ht="15.75" customHeight="1">
      <c r="A566" s="2" t="s">
        <v>718</v>
      </c>
      <c r="B566" s="2" t="s">
        <v>7</v>
      </c>
      <c r="C566" s="3">
        <v>42951.0</v>
      </c>
      <c r="D566" s="2">
        <v>120.0</v>
      </c>
      <c r="E566" s="2">
        <v>7.9</v>
      </c>
      <c r="F566" s="2" t="s">
        <v>17</v>
      </c>
      <c r="H566" s="6"/>
    </row>
    <row r="567" ht="15.75" customHeight="1">
      <c r="A567" s="2" t="s">
        <v>719</v>
      </c>
      <c r="B567" s="2" t="s">
        <v>33</v>
      </c>
      <c r="C567" s="3">
        <v>43805.0</v>
      </c>
      <c r="D567" s="2">
        <v>136.0</v>
      </c>
      <c r="E567" s="2">
        <v>7.9</v>
      </c>
      <c r="F567" s="2" t="s">
        <v>17</v>
      </c>
      <c r="H567" s="6"/>
    </row>
    <row r="568" ht="15.75" customHeight="1">
      <c r="A568" s="2" t="s">
        <v>720</v>
      </c>
      <c r="B568" s="2" t="s">
        <v>7</v>
      </c>
      <c r="C568" s="3">
        <v>42678.0</v>
      </c>
      <c r="D568" s="2">
        <v>112.0</v>
      </c>
      <c r="E568" s="2">
        <v>7.9</v>
      </c>
      <c r="F568" s="2" t="s">
        <v>17</v>
      </c>
      <c r="H568" s="6"/>
    </row>
    <row r="569" ht="15.75" customHeight="1">
      <c r="A569" s="2" t="s">
        <v>721</v>
      </c>
      <c r="B569" s="2" t="s">
        <v>7</v>
      </c>
      <c r="C569" s="3">
        <v>43455.0</v>
      </c>
      <c r="D569" s="2">
        <v>105.0</v>
      </c>
      <c r="E569" s="2">
        <v>8.0</v>
      </c>
      <c r="F569" s="2" t="s">
        <v>17</v>
      </c>
      <c r="H569" s="6"/>
    </row>
    <row r="570" ht="15.75" customHeight="1">
      <c r="A570" s="2" t="s">
        <v>722</v>
      </c>
      <c r="B570" s="2" t="s">
        <v>7</v>
      </c>
      <c r="C570" s="3">
        <v>42930.0</v>
      </c>
      <c r="D570" s="2">
        <v>89.0</v>
      </c>
      <c r="E570" s="2">
        <v>8.1</v>
      </c>
      <c r="F570" s="2" t="s">
        <v>17</v>
      </c>
      <c r="H570" s="6"/>
    </row>
    <row r="571" ht="15.75" customHeight="1">
      <c r="A571" s="2" t="s">
        <v>723</v>
      </c>
      <c r="B571" s="2" t="s">
        <v>7</v>
      </c>
      <c r="C571" s="3">
        <v>44081.0</v>
      </c>
      <c r="D571" s="2">
        <v>85.0</v>
      </c>
      <c r="E571" s="2">
        <v>8.1</v>
      </c>
      <c r="F571" s="2" t="s">
        <v>17</v>
      </c>
      <c r="H571" s="6"/>
    </row>
    <row r="572" ht="15.75" customHeight="1">
      <c r="A572" s="2" t="s">
        <v>724</v>
      </c>
      <c r="B572" s="2" t="s">
        <v>7</v>
      </c>
      <c r="C572" s="3">
        <v>44069.0</v>
      </c>
      <c r="D572" s="2">
        <v>106.0</v>
      </c>
      <c r="E572" s="2">
        <v>8.1</v>
      </c>
      <c r="F572" s="2" t="s">
        <v>17</v>
      </c>
      <c r="H572" s="6"/>
    </row>
    <row r="573" ht="15.75" customHeight="1">
      <c r="A573" s="2" t="s">
        <v>725</v>
      </c>
      <c r="B573" s="2" t="s">
        <v>7</v>
      </c>
      <c r="C573" s="3">
        <v>42650.0</v>
      </c>
      <c r="D573" s="2">
        <v>100.0</v>
      </c>
      <c r="E573" s="2">
        <v>8.2</v>
      </c>
      <c r="F573" s="2" t="s">
        <v>17</v>
      </c>
      <c r="H573" s="6"/>
    </row>
    <row r="574" ht="15.75" customHeight="1">
      <c r="A574" s="2" t="s">
        <v>726</v>
      </c>
      <c r="B574" s="2" t="s">
        <v>7</v>
      </c>
      <c r="C574" s="3">
        <v>44001.0</v>
      </c>
      <c r="D574" s="2">
        <v>107.0</v>
      </c>
      <c r="E574" s="2">
        <v>8.2</v>
      </c>
      <c r="F574" s="2" t="s">
        <v>17</v>
      </c>
      <c r="H574" s="6"/>
    </row>
    <row r="575" ht="15.75" customHeight="1">
      <c r="A575" s="2" t="s">
        <v>727</v>
      </c>
      <c r="B575" s="2" t="s">
        <v>728</v>
      </c>
      <c r="C575" s="3">
        <v>43784.0</v>
      </c>
      <c r="D575" s="2">
        <v>97.0</v>
      </c>
      <c r="E575" s="2">
        <v>8.2</v>
      </c>
      <c r="F575" s="2" t="s">
        <v>17</v>
      </c>
      <c r="H575" s="6"/>
    </row>
    <row r="576" ht="15.75" customHeight="1">
      <c r="A576" s="2" t="s">
        <v>729</v>
      </c>
      <c r="B576" s="2" t="s">
        <v>7</v>
      </c>
      <c r="C576" s="3">
        <v>44279.0</v>
      </c>
      <c r="D576" s="2">
        <v>89.0</v>
      </c>
      <c r="E576" s="2">
        <v>8.2</v>
      </c>
      <c r="F576" s="2" t="s">
        <v>17</v>
      </c>
      <c r="H576" s="6"/>
    </row>
    <row r="577" ht="15.75" customHeight="1">
      <c r="A577" s="2" t="s">
        <v>730</v>
      </c>
      <c r="B577" s="2" t="s">
        <v>7</v>
      </c>
      <c r="C577" s="3">
        <v>44118.0</v>
      </c>
      <c r="D577" s="2">
        <v>109.0</v>
      </c>
      <c r="E577" s="2">
        <v>8.2</v>
      </c>
      <c r="F577" s="2" t="s">
        <v>11</v>
      </c>
      <c r="H577" s="6"/>
    </row>
    <row r="578" ht="15.75" customHeight="1">
      <c r="A578" s="2" t="s">
        <v>731</v>
      </c>
      <c r="B578" s="2" t="s">
        <v>7</v>
      </c>
      <c r="C578" s="3">
        <v>43063.0</v>
      </c>
      <c r="D578" s="2">
        <v>114.0</v>
      </c>
      <c r="E578" s="2">
        <v>8.3</v>
      </c>
      <c r="F578" s="2" t="s">
        <v>17</v>
      </c>
      <c r="H578" s="6"/>
    </row>
    <row r="579" ht="15.75" customHeight="1">
      <c r="A579" s="2" t="s">
        <v>732</v>
      </c>
      <c r="B579" s="2" t="s">
        <v>7</v>
      </c>
      <c r="C579" s="3">
        <v>43761.0</v>
      </c>
      <c r="D579" s="2">
        <v>51.0</v>
      </c>
      <c r="E579" s="2">
        <v>8.3</v>
      </c>
      <c r="F579" s="2" t="s">
        <v>17</v>
      </c>
      <c r="H579" s="6"/>
    </row>
    <row r="580" ht="15.75" customHeight="1">
      <c r="A580" s="2" t="s">
        <v>733</v>
      </c>
      <c r="B580" s="2" t="s">
        <v>403</v>
      </c>
      <c r="C580" s="3">
        <v>43971.0</v>
      </c>
      <c r="D580" s="2">
        <v>85.0</v>
      </c>
      <c r="E580" s="2">
        <v>8.4</v>
      </c>
      <c r="F580" s="2" t="s">
        <v>17</v>
      </c>
      <c r="H580" s="6"/>
    </row>
    <row r="581" ht="15.75" customHeight="1">
      <c r="A581" s="2" t="s">
        <v>734</v>
      </c>
      <c r="B581" s="2" t="s">
        <v>403</v>
      </c>
      <c r="C581" s="3">
        <v>43465.0</v>
      </c>
      <c r="D581" s="2">
        <v>125.0</v>
      </c>
      <c r="E581" s="2">
        <v>8.4</v>
      </c>
      <c r="F581" s="2" t="s">
        <v>17</v>
      </c>
      <c r="H581" s="6"/>
    </row>
    <row r="582" ht="15.75" customHeight="1">
      <c r="A582" s="2" t="s">
        <v>735</v>
      </c>
      <c r="B582" s="2" t="s">
        <v>7</v>
      </c>
      <c r="C582" s="3">
        <v>42286.0</v>
      </c>
      <c r="D582" s="2">
        <v>91.0</v>
      </c>
      <c r="E582" s="2">
        <v>8.4</v>
      </c>
      <c r="F582" s="2" t="s">
        <v>736</v>
      </c>
      <c r="H582" s="6"/>
    </row>
    <row r="583" ht="15.75" customHeight="1">
      <c r="A583" s="2" t="s">
        <v>737</v>
      </c>
      <c r="B583" s="2" t="s">
        <v>264</v>
      </c>
      <c r="C583" s="3">
        <v>43450.0</v>
      </c>
      <c r="D583" s="2">
        <v>153.0</v>
      </c>
      <c r="E583" s="2">
        <v>8.5</v>
      </c>
      <c r="F583" s="2" t="s">
        <v>17</v>
      </c>
      <c r="H583" s="6"/>
    </row>
    <row r="584" ht="15.75" customHeight="1">
      <c r="A584" s="2" t="s">
        <v>738</v>
      </c>
      <c r="B584" s="2" t="s">
        <v>7</v>
      </c>
      <c r="C584" s="3">
        <v>44173.0</v>
      </c>
      <c r="D584" s="2">
        <v>89.0</v>
      </c>
      <c r="E584" s="2">
        <v>8.6</v>
      </c>
      <c r="F584" s="2" t="s">
        <v>69</v>
      </c>
      <c r="H584" s="6"/>
    </row>
    <row r="585" ht="15.75" customHeight="1">
      <c r="A585" s="2" t="s">
        <v>739</v>
      </c>
      <c r="B585" s="2" t="s">
        <v>7</v>
      </c>
      <c r="C585" s="3">
        <v>44108.0</v>
      </c>
      <c r="D585" s="2">
        <v>83.0</v>
      </c>
      <c r="E585" s="2">
        <v>9.0</v>
      </c>
      <c r="F585" s="2" t="s">
        <v>17</v>
      </c>
      <c r="H585" s="6"/>
    </row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25.63"/>
    <col customWidth="1" min="3" max="3" width="25.5"/>
    <col customWidth="1" min="4" max="5" width="12.63"/>
    <col customWidth="1" min="6" max="6" width="21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9" t="s">
        <v>3</v>
      </c>
      <c r="J1" s="9" t="s">
        <v>4</v>
      </c>
    </row>
    <row r="2" ht="15.75" customHeight="1">
      <c r="A2" s="2" t="s">
        <v>6</v>
      </c>
      <c r="B2" s="2" t="s">
        <v>7</v>
      </c>
      <c r="C2" s="3">
        <v>43682.0</v>
      </c>
      <c r="D2" s="2">
        <v>58.0</v>
      </c>
      <c r="E2" s="2">
        <v>2.5</v>
      </c>
      <c r="F2" s="2" t="s">
        <v>8</v>
      </c>
      <c r="H2" s="23" t="s">
        <v>758</v>
      </c>
      <c r="I2" s="22">
        <f t="shared" ref="I2:J2" si="1">SUM(D2:D585)</f>
        <v>54649</v>
      </c>
      <c r="J2" s="22">
        <f t="shared" si="1"/>
        <v>3662.7</v>
      </c>
      <c r="K2" s="21"/>
      <c r="L2" s="21"/>
      <c r="M2" s="21"/>
    </row>
    <row r="3" ht="15.75" customHeight="1">
      <c r="A3" s="2" t="s">
        <v>9</v>
      </c>
      <c r="B3" s="2" t="s">
        <v>10</v>
      </c>
      <c r="C3" s="3">
        <v>44064.0</v>
      </c>
      <c r="D3" s="2">
        <v>81.0</v>
      </c>
      <c r="E3" s="2">
        <v>2.6</v>
      </c>
      <c r="F3" s="2" t="s">
        <v>11</v>
      </c>
      <c r="H3" s="23" t="s">
        <v>759</v>
      </c>
      <c r="I3" s="23">
        <f t="shared" ref="I3:J3" si="2">AVERAGE(D2:D585)</f>
        <v>93.57705479</v>
      </c>
      <c r="J3" s="23">
        <f t="shared" si="2"/>
        <v>6.271746575</v>
      </c>
      <c r="K3" s="23"/>
      <c r="L3" s="23"/>
      <c r="M3" s="23"/>
    </row>
    <row r="4" ht="15.75" customHeight="1">
      <c r="A4" s="2" t="s">
        <v>12</v>
      </c>
      <c r="B4" s="2" t="s">
        <v>13</v>
      </c>
      <c r="C4" s="3">
        <v>43825.0</v>
      </c>
      <c r="D4" s="2">
        <v>79.0</v>
      </c>
      <c r="E4" s="2">
        <v>2.6</v>
      </c>
      <c r="F4" s="2" t="s">
        <v>14</v>
      </c>
      <c r="H4" s="25" t="s">
        <v>760</v>
      </c>
      <c r="I4" s="12">
        <f t="shared" ref="I4:J4" si="3">MEDIAN(D2:D585)</f>
        <v>97</v>
      </c>
      <c r="J4" s="12">
        <f t="shared" si="3"/>
        <v>6.35</v>
      </c>
    </row>
    <row r="5" ht="15.75" customHeight="1">
      <c r="A5" s="2" t="s">
        <v>15</v>
      </c>
      <c r="B5" s="2" t="s">
        <v>16</v>
      </c>
      <c r="C5" s="3">
        <v>43119.0</v>
      </c>
      <c r="D5" s="2">
        <v>94.0</v>
      </c>
      <c r="E5" s="2">
        <v>3.2</v>
      </c>
      <c r="F5" s="2" t="s">
        <v>17</v>
      </c>
      <c r="H5" s="25" t="s">
        <v>761</v>
      </c>
      <c r="I5" s="12">
        <f t="shared" ref="I5:J5" si="4">MODE(D2:D585)</f>
        <v>97</v>
      </c>
      <c r="J5" s="12">
        <f t="shared" si="4"/>
        <v>5.8</v>
      </c>
    </row>
    <row r="6" ht="15.75" customHeight="1">
      <c r="A6" s="2" t="s">
        <v>18</v>
      </c>
      <c r="B6" s="2" t="s">
        <v>19</v>
      </c>
      <c r="C6" s="3">
        <v>44134.0</v>
      </c>
      <c r="D6" s="2">
        <v>90.0</v>
      </c>
      <c r="E6" s="2">
        <v>3.4</v>
      </c>
      <c r="F6" s="2" t="s">
        <v>20</v>
      </c>
      <c r="H6" s="25" t="s">
        <v>762</v>
      </c>
      <c r="I6" s="12">
        <f t="shared" ref="I6:J6" si="5">STDEV(D2:D585)</f>
        <v>27.76168283</v>
      </c>
      <c r="J6" s="12">
        <f t="shared" si="5"/>
        <v>0.9792563938</v>
      </c>
    </row>
    <row r="7" ht="15.75" customHeight="1">
      <c r="A7" s="2" t="s">
        <v>21</v>
      </c>
      <c r="B7" s="2" t="s">
        <v>22</v>
      </c>
      <c r="C7" s="3">
        <v>43770.0</v>
      </c>
      <c r="D7" s="2">
        <v>147.0</v>
      </c>
      <c r="E7" s="2">
        <v>3.5</v>
      </c>
      <c r="F7" s="2" t="s">
        <v>20</v>
      </c>
      <c r="H7" s="25" t="s">
        <v>763</v>
      </c>
      <c r="I7" s="12">
        <f t="shared" ref="I7:J7" si="6">VARP(D2:D585)</f>
        <v>769.3913228</v>
      </c>
      <c r="J7" s="12">
        <f t="shared" si="6"/>
        <v>0.9573010591</v>
      </c>
    </row>
    <row r="8" ht="15.75" customHeight="1">
      <c r="A8" s="2" t="s">
        <v>23</v>
      </c>
      <c r="B8" s="2" t="s">
        <v>24</v>
      </c>
      <c r="C8" s="3">
        <v>44169.0</v>
      </c>
      <c r="D8" s="2">
        <v>112.0</v>
      </c>
      <c r="E8" s="2">
        <v>3.7</v>
      </c>
      <c r="F8" s="2" t="s">
        <v>25</v>
      </c>
      <c r="H8" s="6"/>
    </row>
    <row r="9" ht="15.75" customHeight="1">
      <c r="A9" s="2" t="s">
        <v>26</v>
      </c>
      <c r="B9" s="2" t="s">
        <v>27</v>
      </c>
      <c r="C9" s="3">
        <v>43987.0</v>
      </c>
      <c r="D9" s="2">
        <v>149.0</v>
      </c>
      <c r="E9" s="2">
        <v>3.7</v>
      </c>
      <c r="F9" s="2" t="s">
        <v>17</v>
      </c>
      <c r="H9" s="6"/>
    </row>
    <row r="10" ht="15.75" customHeight="1">
      <c r="A10" s="2" t="s">
        <v>28</v>
      </c>
      <c r="B10" s="2" t="s">
        <v>29</v>
      </c>
      <c r="C10" s="3">
        <v>43182.0</v>
      </c>
      <c r="D10" s="2">
        <v>73.0</v>
      </c>
      <c r="E10" s="2">
        <v>3.9</v>
      </c>
      <c r="F10" s="2" t="s">
        <v>17</v>
      </c>
      <c r="H10" s="6"/>
    </row>
    <row r="11" ht="15.75" customHeight="1">
      <c r="A11" s="2" t="s">
        <v>30</v>
      </c>
      <c r="B11" s="2" t="s">
        <v>24</v>
      </c>
      <c r="C11" s="3">
        <v>44334.0</v>
      </c>
      <c r="D11" s="2">
        <v>139.0</v>
      </c>
      <c r="E11" s="2">
        <v>4.1</v>
      </c>
      <c r="F11" s="2" t="s">
        <v>20</v>
      </c>
      <c r="H11" s="6"/>
    </row>
    <row r="12" ht="15.75" customHeight="1">
      <c r="A12" s="2" t="s">
        <v>31</v>
      </c>
      <c r="B12" s="2" t="s">
        <v>7</v>
      </c>
      <c r="C12" s="3">
        <v>44308.0</v>
      </c>
      <c r="D12" s="2">
        <v>58.0</v>
      </c>
      <c r="E12" s="2">
        <v>4.1</v>
      </c>
      <c r="F12" s="2" t="s">
        <v>17</v>
      </c>
      <c r="H12" s="6"/>
    </row>
    <row r="13" ht="15.75" customHeight="1">
      <c r="A13" s="2" t="s">
        <v>32</v>
      </c>
      <c r="B13" s="2" t="s">
        <v>33</v>
      </c>
      <c r="C13" s="3">
        <v>44162.0</v>
      </c>
      <c r="D13" s="2">
        <v>112.0</v>
      </c>
      <c r="E13" s="2">
        <v>4.1</v>
      </c>
      <c r="F13" s="2" t="s">
        <v>34</v>
      </c>
      <c r="H13" s="6"/>
    </row>
    <row r="14" ht="15.75" customHeight="1">
      <c r="A14" s="2" t="s">
        <v>35</v>
      </c>
      <c r="B14" s="2" t="s">
        <v>36</v>
      </c>
      <c r="C14" s="3">
        <v>44092.0</v>
      </c>
      <c r="D14" s="2">
        <v>97.0</v>
      </c>
      <c r="E14" s="2">
        <v>4.1</v>
      </c>
      <c r="F14" s="2" t="s">
        <v>37</v>
      </c>
      <c r="H14" s="6"/>
    </row>
    <row r="15" ht="15.75" customHeight="1">
      <c r="A15" s="2" t="s">
        <v>38</v>
      </c>
      <c r="B15" s="2" t="s">
        <v>39</v>
      </c>
      <c r="C15" s="3">
        <v>44105.0</v>
      </c>
      <c r="D15" s="2">
        <v>101.0</v>
      </c>
      <c r="E15" s="2">
        <v>4.2</v>
      </c>
      <c r="F15" s="2" t="s">
        <v>40</v>
      </c>
      <c r="H15" s="6"/>
    </row>
    <row r="16" ht="15.75" customHeight="1">
      <c r="A16" s="2" t="s">
        <v>41</v>
      </c>
      <c r="B16" s="2" t="s">
        <v>10</v>
      </c>
      <c r="C16" s="3">
        <v>42696.0</v>
      </c>
      <c r="D16" s="2">
        <v>90.0</v>
      </c>
      <c r="E16" s="2">
        <v>4.2</v>
      </c>
      <c r="F16" s="2" t="s">
        <v>17</v>
      </c>
      <c r="H16" s="6"/>
    </row>
    <row r="17" ht="15.75" customHeight="1">
      <c r="A17" s="2" t="s">
        <v>42</v>
      </c>
      <c r="B17" s="2" t="s">
        <v>7</v>
      </c>
      <c r="C17" s="3">
        <v>43818.0</v>
      </c>
      <c r="D17" s="2">
        <v>25.0</v>
      </c>
      <c r="E17" s="2">
        <v>4.3</v>
      </c>
      <c r="F17" s="2" t="s">
        <v>11</v>
      </c>
      <c r="H17" s="6"/>
    </row>
    <row r="18" ht="15.75" customHeight="1">
      <c r="A18" s="2" t="s">
        <v>43</v>
      </c>
      <c r="B18" s="2" t="s">
        <v>44</v>
      </c>
      <c r="C18" s="3">
        <v>43831.0</v>
      </c>
      <c r="D18" s="2">
        <v>144.0</v>
      </c>
      <c r="E18" s="2">
        <v>4.3</v>
      </c>
      <c r="F18" s="2" t="s">
        <v>20</v>
      </c>
      <c r="H18" s="6"/>
    </row>
    <row r="19" ht="15.75" customHeight="1">
      <c r="A19" s="2" t="s">
        <v>45</v>
      </c>
      <c r="B19" s="2" t="s">
        <v>46</v>
      </c>
      <c r="C19" s="3">
        <v>43882.0</v>
      </c>
      <c r="D19" s="2">
        <v>115.0</v>
      </c>
      <c r="E19" s="2">
        <v>4.3</v>
      </c>
      <c r="F19" s="2" t="s">
        <v>17</v>
      </c>
      <c r="H19" s="6"/>
    </row>
    <row r="20" ht="15.75" customHeight="1">
      <c r="A20" s="2" t="s">
        <v>47</v>
      </c>
      <c r="B20" s="2" t="s">
        <v>24</v>
      </c>
      <c r="C20" s="3">
        <v>44197.0</v>
      </c>
      <c r="D20" s="2">
        <v>102.0</v>
      </c>
      <c r="E20" s="2">
        <v>4.3</v>
      </c>
      <c r="F20" s="2" t="s">
        <v>34</v>
      </c>
      <c r="H20" s="6"/>
    </row>
    <row r="21" ht="15.75" customHeight="1">
      <c r="A21" s="2" t="s">
        <v>48</v>
      </c>
      <c r="B21" s="2" t="s">
        <v>16</v>
      </c>
      <c r="C21" s="3">
        <v>42972.0</v>
      </c>
      <c r="D21" s="2">
        <v>100.0</v>
      </c>
      <c r="E21" s="2">
        <v>4.4</v>
      </c>
      <c r="F21" s="2" t="s">
        <v>17</v>
      </c>
      <c r="H21" s="6"/>
    </row>
    <row r="22" ht="15.75" customHeight="1">
      <c r="A22" s="2" t="s">
        <v>49</v>
      </c>
      <c r="B22" s="2" t="s">
        <v>7</v>
      </c>
      <c r="C22" s="3">
        <v>43721.0</v>
      </c>
      <c r="D22" s="2">
        <v>64.0</v>
      </c>
      <c r="E22" s="2">
        <v>4.4</v>
      </c>
      <c r="F22" s="2" t="s">
        <v>17</v>
      </c>
      <c r="H22" s="6"/>
    </row>
    <row r="23" ht="15.75" customHeight="1">
      <c r="A23" s="2" t="s">
        <v>50</v>
      </c>
      <c r="B23" s="2" t="s">
        <v>10</v>
      </c>
      <c r="C23" s="3">
        <v>43664.0</v>
      </c>
      <c r="D23" s="2">
        <v>97.0</v>
      </c>
      <c r="E23" s="2">
        <v>4.4</v>
      </c>
      <c r="F23" s="2" t="s">
        <v>17</v>
      </c>
      <c r="H23" s="6"/>
    </row>
    <row r="24" ht="15.75" customHeight="1">
      <c r="A24" s="2" t="s">
        <v>51</v>
      </c>
      <c r="B24" s="2" t="s">
        <v>24</v>
      </c>
      <c r="C24" s="3">
        <v>43693.0</v>
      </c>
      <c r="D24" s="2">
        <v>99.0</v>
      </c>
      <c r="E24" s="2">
        <v>4.4</v>
      </c>
      <c r="F24" s="2" t="s">
        <v>17</v>
      </c>
      <c r="H24" s="6"/>
    </row>
    <row r="25" ht="15.75" customHeight="1">
      <c r="A25" s="2" t="s">
        <v>52</v>
      </c>
      <c r="B25" s="2" t="s">
        <v>10</v>
      </c>
      <c r="C25" s="3">
        <v>44253.0</v>
      </c>
      <c r="D25" s="2">
        <v>120.0</v>
      </c>
      <c r="E25" s="2">
        <v>4.4</v>
      </c>
      <c r="F25" s="2" t="s">
        <v>20</v>
      </c>
      <c r="H25" s="6"/>
    </row>
    <row r="26" ht="15.75" customHeight="1">
      <c r="A26" s="2" t="s">
        <v>53</v>
      </c>
      <c r="B26" s="2" t="s">
        <v>54</v>
      </c>
      <c r="C26" s="3">
        <v>44295.0</v>
      </c>
      <c r="D26" s="2">
        <v>105.0</v>
      </c>
      <c r="E26" s="2">
        <v>4.4</v>
      </c>
      <c r="F26" s="2" t="s">
        <v>17</v>
      </c>
      <c r="H26" s="6"/>
    </row>
    <row r="27" ht="15.75" customHeight="1">
      <c r="A27" s="2" t="s">
        <v>55</v>
      </c>
      <c r="B27" s="2" t="s">
        <v>10</v>
      </c>
      <c r="C27" s="3">
        <v>44028.0</v>
      </c>
      <c r="D27" s="2">
        <v>89.0</v>
      </c>
      <c r="E27" s="2">
        <v>4.5</v>
      </c>
      <c r="F27" s="2" t="s">
        <v>17</v>
      </c>
      <c r="H27" s="6"/>
    </row>
    <row r="28" ht="15.75" customHeight="1">
      <c r="A28" s="2" t="s">
        <v>56</v>
      </c>
      <c r="B28" s="2" t="s">
        <v>36</v>
      </c>
      <c r="C28" s="3">
        <v>44288.0</v>
      </c>
      <c r="D28" s="2">
        <v>97.0</v>
      </c>
      <c r="E28" s="2">
        <v>4.5</v>
      </c>
      <c r="F28" s="2" t="s">
        <v>57</v>
      </c>
      <c r="H28" s="6"/>
    </row>
    <row r="29" ht="15.75" customHeight="1">
      <c r="A29" s="2" t="s">
        <v>58</v>
      </c>
      <c r="B29" s="2" t="s">
        <v>24</v>
      </c>
      <c r="C29" s="3">
        <v>44043.0</v>
      </c>
      <c r="D29" s="2">
        <v>107.0</v>
      </c>
      <c r="E29" s="2">
        <v>4.5</v>
      </c>
      <c r="F29" s="2" t="s">
        <v>17</v>
      </c>
      <c r="H29" s="6"/>
    </row>
    <row r="30" ht="15.75" customHeight="1">
      <c r="A30" s="2" t="s">
        <v>59</v>
      </c>
      <c r="B30" s="2" t="s">
        <v>24</v>
      </c>
      <c r="C30" s="3">
        <v>44237.0</v>
      </c>
      <c r="D30" s="2">
        <v>99.0</v>
      </c>
      <c r="E30" s="2">
        <v>4.5</v>
      </c>
      <c r="F30" s="2" t="s">
        <v>60</v>
      </c>
      <c r="H30" s="6"/>
    </row>
    <row r="31" ht="15.75" customHeight="1">
      <c r="A31" s="2" t="s">
        <v>61</v>
      </c>
      <c r="B31" s="2" t="s">
        <v>24</v>
      </c>
      <c r="C31" s="3">
        <v>43441.0</v>
      </c>
      <c r="D31" s="2">
        <v>95.0</v>
      </c>
      <c r="E31" s="2">
        <v>4.6</v>
      </c>
      <c r="F31" s="2" t="s">
        <v>14</v>
      </c>
      <c r="H31" s="6"/>
    </row>
    <row r="32" ht="15.75" customHeight="1">
      <c r="A32" s="2" t="s">
        <v>62</v>
      </c>
      <c r="B32" s="2" t="s">
        <v>7</v>
      </c>
      <c r="C32" s="3">
        <v>43609.0</v>
      </c>
      <c r="D32" s="2">
        <v>37.0</v>
      </c>
      <c r="E32" s="2">
        <v>4.6</v>
      </c>
      <c r="F32" s="2" t="s">
        <v>63</v>
      </c>
      <c r="H32" s="6"/>
    </row>
    <row r="33" ht="15.75" customHeight="1">
      <c r="A33" s="2" t="s">
        <v>64</v>
      </c>
      <c r="B33" s="2" t="s">
        <v>65</v>
      </c>
      <c r="C33" s="3">
        <v>42671.0</v>
      </c>
      <c r="D33" s="2">
        <v>89.0</v>
      </c>
      <c r="E33" s="2">
        <v>4.6</v>
      </c>
      <c r="F33" s="2" t="s">
        <v>17</v>
      </c>
      <c r="H33" s="6"/>
    </row>
    <row r="34" ht="15.75" customHeight="1">
      <c r="A34" s="2" t="s">
        <v>66</v>
      </c>
      <c r="B34" s="2" t="s">
        <v>67</v>
      </c>
      <c r="C34" s="3">
        <v>43518.0</v>
      </c>
      <c r="D34" s="2">
        <v>83.0</v>
      </c>
      <c r="E34" s="2">
        <v>4.6</v>
      </c>
      <c r="F34" s="2" t="s">
        <v>60</v>
      </c>
      <c r="H34" s="6"/>
    </row>
    <row r="35" ht="15.75" customHeight="1">
      <c r="A35" s="2" t="s">
        <v>68</v>
      </c>
      <c r="B35" s="2" t="s">
        <v>24</v>
      </c>
      <c r="C35" s="3">
        <v>43802.0</v>
      </c>
      <c r="D35" s="2">
        <v>46.0</v>
      </c>
      <c r="E35" s="2">
        <v>4.6</v>
      </c>
      <c r="F35" s="2" t="s">
        <v>69</v>
      </c>
      <c r="H35" s="6"/>
    </row>
    <row r="36" ht="15.75" customHeight="1">
      <c r="A36" s="2" t="s">
        <v>70</v>
      </c>
      <c r="B36" s="2" t="s">
        <v>65</v>
      </c>
      <c r="C36" s="3">
        <v>43763.0</v>
      </c>
      <c r="D36" s="2">
        <v>85.0</v>
      </c>
      <c r="E36" s="2">
        <v>4.6</v>
      </c>
      <c r="F36" s="2" t="s">
        <v>17</v>
      </c>
      <c r="H36" s="6"/>
    </row>
    <row r="37" ht="15.75" customHeight="1">
      <c r="A37" s="2" t="s">
        <v>71</v>
      </c>
      <c r="B37" s="2" t="s">
        <v>24</v>
      </c>
      <c r="C37" s="3">
        <v>44027.0</v>
      </c>
      <c r="D37" s="2">
        <v>88.0</v>
      </c>
      <c r="E37" s="2">
        <v>4.6</v>
      </c>
      <c r="F37" s="2" t="s">
        <v>14</v>
      </c>
      <c r="H37" s="6"/>
    </row>
    <row r="38" ht="15.75" customHeight="1">
      <c r="A38" s="2" t="s">
        <v>72</v>
      </c>
      <c r="B38" s="2" t="s">
        <v>7</v>
      </c>
      <c r="C38" s="3">
        <v>44026.0</v>
      </c>
      <c r="D38" s="2">
        <v>86.0</v>
      </c>
      <c r="E38" s="2">
        <v>4.6</v>
      </c>
      <c r="F38" s="2" t="s">
        <v>60</v>
      </c>
      <c r="H38" s="6"/>
    </row>
    <row r="39" ht="15.75" customHeight="1">
      <c r="A39" s="2" t="s">
        <v>73</v>
      </c>
      <c r="B39" s="2" t="s">
        <v>33</v>
      </c>
      <c r="C39" s="3">
        <v>44165.0</v>
      </c>
      <c r="D39" s="2">
        <v>105.0</v>
      </c>
      <c r="E39" s="2">
        <v>4.7</v>
      </c>
      <c r="F39" s="2" t="s">
        <v>74</v>
      </c>
      <c r="H39" s="6"/>
    </row>
    <row r="40" ht="15.75" customHeight="1">
      <c r="A40" s="2" t="s">
        <v>75</v>
      </c>
      <c r="B40" s="2" t="s">
        <v>13</v>
      </c>
      <c r="C40" s="3">
        <v>43483.0</v>
      </c>
      <c r="D40" s="2">
        <v>95.0</v>
      </c>
      <c r="E40" s="2">
        <v>4.7</v>
      </c>
      <c r="F40" s="2" t="s">
        <v>17</v>
      </c>
      <c r="H40" s="6"/>
    </row>
    <row r="41" ht="15.75" customHeight="1">
      <c r="A41" s="2" t="s">
        <v>76</v>
      </c>
      <c r="B41" s="2" t="s">
        <v>22</v>
      </c>
      <c r="C41" s="3">
        <v>44260.0</v>
      </c>
      <c r="D41" s="2">
        <v>80.0</v>
      </c>
      <c r="E41" s="2">
        <v>4.7</v>
      </c>
      <c r="F41" s="2" t="s">
        <v>60</v>
      </c>
      <c r="H41" s="6"/>
    </row>
    <row r="42" ht="15.75" customHeight="1">
      <c r="A42" s="2" t="s">
        <v>77</v>
      </c>
      <c r="B42" s="2" t="s">
        <v>78</v>
      </c>
      <c r="C42" s="3">
        <v>43923.0</v>
      </c>
      <c r="D42" s="2">
        <v>4.0</v>
      </c>
      <c r="E42" s="2">
        <v>4.7</v>
      </c>
      <c r="F42" s="2" t="s">
        <v>17</v>
      </c>
      <c r="H42" s="6"/>
    </row>
    <row r="43" ht="15.75" customHeight="1">
      <c r="A43" s="2" t="s">
        <v>79</v>
      </c>
      <c r="B43" s="2" t="s">
        <v>33</v>
      </c>
      <c r="C43" s="3">
        <v>44106.0</v>
      </c>
      <c r="D43" s="2">
        <v>93.0</v>
      </c>
      <c r="E43" s="2">
        <v>4.7</v>
      </c>
      <c r="F43" s="2" t="s">
        <v>14</v>
      </c>
      <c r="H43" s="6"/>
    </row>
    <row r="44" ht="15.75" customHeight="1">
      <c r="A44" s="2" t="s">
        <v>80</v>
      </c>
      <c r="B44" s="2" t="s">
        <v>81</v>
      </c>
      <c r="C44" s="3">
        <v>44190.0</v>
      </c>
      <c r="D44" s="2">
        <v>100.0</v>
      </c>
      <c r="E44" s="2">
        <v>4.7</v>
      </c>
      <c r="F44" s="2" t="s">
        <v>17</v>
      </c>
      <c r="H44" s="6"/>
    </row>
    <row r="45" ht="15.75" customHeight="1">
      <c r="A45" s="2" t="s">
        <v>82</v>
      </c>
      <c r="B45" s="2" t="s">
        <v>10</v>
      </c>
      <c r="C45" s="3">
        <v>44169.0</v>
      </c>
      <c r="D45" s="2">
        <v>106.0</v>
      </c>
      <c r="E45" s="2">
        <v>4.8</v>
      </c>
      <c r="F45" s="2" t="s">
        <v>83</v>
      </c>
      <c r="H45" s="6"/>
    </row>
    <row r="46" ht="15.75" customHeight="1">
      <c r="A46" s="2" t="s">
        <v>84</v>
      </c>
      <c r="B46" s="2" t="s">
        <v>85</v>
      </c>
      <c r="C46" s="3">
        <v>42741.0</v>
      </c>
      <c r="D46" s="2">
        <v>97.0</v>
      </c>
      <c r="E46" s="2">
        <v>4.8</v>
      </c>
      <c r="F46" s="2" t="s">
        <v>17</v>
      </c>
      <c r="H46" s="6"/>
    </row>
    <row r="47" ht="15.75" customHeight="1">
      <c r="A47" s="2" t="s">
        <v>86</v>
      </c>
      <c r="B47" s="2" t="s">
        <v>10</v>
      </c>
      <c r="C47" s="3">
        <v>43952.0</v>
      </c>
      <c r="D47" s="2">
        <v>106.0</v>
      </c>
      <c r="E47" s="2">
        <v>4.8</v>
      </c>
      <c r="F47" s="2" t="s">
        <v>20</v>
      </c>
      <c r="H47" s="6"/>
    </row>
    <row r="48" ht="15.75" customHeight="1">
      <c r="A48" s="2" t="s">
        <v>87</v>
      </c>
      <c r="B48" s="2" t="s">
        <v>65</v>
      </c>
      <c r="C48" s="3">
        <v>44132.0</v>
      </c>
      <c r="D48" s="2">
        <v>103.0</v>
      </c>
      <c r="E48" s="2">
        <v>4.8</v>
      </c>
      <c r="F48" s="2" t="s">
        <v>88</v>
      </c>
      <c r="H48" s="6"/>
    </row>
    <row r="49" ht="15.75" customHeight="1">
      <c r="A49" s="2" t="s">
        <v>89</v>
      </c>
      <c r="B49" s="2" t="s">
        <v>24</v>
      </c>
      <c r="C49" s="3">
        <v>42755.0</v>
      </c>
      <c r="D49" s="2">
        <v>80.0</v>
      </c>
      <c r="E49" s="2">
        <v>4.8</v>
      </c>
      <c r="F49" s="2" t="s">
        <v>17</v>
      </c>
      <c r="H49" s="6"/>
    </row>
    <row r="50" ht="15.75" customHeight="1">
      <c r="A50" s="2" t="s">
        <v>90</v>
      </c>
      <c r="B50" s="2" t="s">
        <v>24</v>
      </c>
      <c r="C50" s="3">
        <v>43931.0</v>
      </c>
      <c r="D50" s="2">
        <v>101.0</v>
      </c>
      <c r="E50" s="2">
        <v>4.8</v>
      </c>
      <c r="F50" s="2" t="s">
        <v>17</v>
      </c>
      <c r="H50" s="6"/>
    </row>
    <row r="51" ht="15.75" customHeight="1">
      <c r="A51" s="2" t="s">
        <v>91</v>
      </c>
      <c r="B51" s="2" t="s">
        <v>92</v>
      </c>
      <c r="C51" s="3">
        <v>42349.0</v>
      </c>
      <c r="D51" s="2">
        <v>119.0</v>
      </c>
      <c r="E51" s="2">
        <v>4.8</v>
      </c>
      <c r="F51" s="2" t="s">
        <v>17</v>
      </c>
      <c r="H51" s="6"/>
    </row>
    <row r="52" ht="15.75" customHeight="1">
      <c r="A52" s="2" t="s">
        <v>93</v>
      </c>
      <c r="B52" s="2" t="s">
        <v>22</v>
      </c>
      <c r="C52" s="3">
        <v>43938.0</v>
      </c>
      <c r="D52" s="2">
        <v>80.0</v>
      </c>
      <c r="E52" s="2">
        <v>4.9</v>
      </c>
      <c r="F52" s="2" t="s">
        <v>60</v>
      </c>
      <c r="H52" s="6"/>
    </row>
    <row r="53" ht="15.75" customHeight="1">
      <c r="A53" s="2" t="s">
        <v>94</v>
      </c>
      <c r="B53" s="2" t="s">
        <v>95</v>
      </c>
      <c r="C53" s="3">
        <v>44057.0</v>
      </c>
      <c r="D53" s="2">
        <v>89.0</v>
      </c>
      <c r="E53" s="2">
        <v>4.9</v>
      </c>
      <c r="F53" s="2" t="s">
        <v>17</v>
      </c>
      <c r="H53" s="6"/>
    </row>
    <row r="54" ht="15.75" customHeight="1">
      <c r="A54" s="2" t="s">
        <v>96</v>
      </c>
      <c r="B54" s="2" t="s">
        <v>97</v>
      </c>
      <c r="C54" s="3">
        <v>43797.0</v>
      </c>
      <c r="D54" s="2">
        <v>94.0</v>
      </c>
      <c r="E54" s="2">
        <v>4.9</v>
      </c>
      <c r="F54" s="2" t="s">
        <v>17</v>
      </c>
      <c r="H54" s="6"/>
    </row>
    <row r="55" ht="15.75" customHeight="1">
      <c r="A55" s="2" t="s">
        <v>98</v>
      </c>
      <c r="B55" s="2" t="s">
        <v>33</v>
      </c>
      <c r="C55" s="3">
        <v>44134.0</v>
      </c>
      <c r="D55" s="2">
        <v>93.0</v>
      </c>
      <c r="E55" s="2">
        <v>4.9</v>
      </c>
      <c r="F55" s="2" t="s">
        <v>11</v>
      </c>
      <c r="H55" s="6"/>
    </row>
    <row r="56" ht="15.75" customHeight="1">
      <c r="A56" s="2" t="s">
        <v>99</v>
      </c>
      <c r="B56" s="2" t="s">
        <v>24</v>
      </c>
      <c r="C56" s="3">
        <v>43853.0</v>
      </c>
      <c r="D56" s="2">
        <v>96.0</v>
      </c>
      <c r="E56" s="2">
        <v>5.0</v>
      </c>
      <c r="F56" s="2" t="s">
        <v>69</v>
      </c>
      <c r="H56" s="6"/>
    </row>
    <row r="57" ht="15.75" customHeight="1">
      <c r="A57" s="2" t="s">
        <v>100</v>
      </c>
      <c r="B57" s="2" t="s">
        <v>101</v>
      </c>
      <c r="C57" s="3">
        <v>43294.0</v>
      </c>
      <c r="D57" s="2">
        <v>113.0</v>
      </c>
      <c r="E57" s="2">
        <v>5.0</v>
      </c>
      <c r="F57" s="2" t="s">
        <v>17</v>
      </c>
      <c r="H57" s="6"/>
    </row>
    <row r="58" ht="15.75" customHeight="1">
      <c r="A58" s="2" t="s">
        <v>102</v>
      </c>
      <c r="B58" s="2" t="s">
        <v>33</v>
      </c>
      <c r="C58" s="3">
        <v>44119.0</v>
      </c>
      <c r="D58" s="2">
        <v>86.0</v>
      </c>
      <c r="E58" s="2">
        <v>5.0</v>
      </c>
      <c r="F58" s="2" t="s">
        <v>37</v>
      </c>
      <c r="H58" s="6"/>
    </row>
    <row r="59" ht="15.75" customHeight="1">
      <c r="A59" s="2" t="s">
        <v>103</v>
      </c>
      <c r="B59" s="2" t="s">
        <v>10</v>
      </c>
      <c r="C59" s="3">
        <v>42566.0</v>
      </c>
      <c r="D59" s="2">
        <v>100.0</v>
      </c>
      <c r="E59" s="2">
        <v>5.0</v>
      </c>
      <c r="F59" s="2" t="s">
        <v>17</v>
      </c>
      <c r="H59" s="6"/>
    </row>
    <row r="60" ht="15.75" customHeight="1">
      <c r="A60" s="2" t="s">
        <v>104</v>
      </c>
      <c r="B60" s="2" t="s">
        <v>36</v>
      </c>
      <c r="C60" s="3">
        <v>44238.0</v>
      </c>
      <c r="D60" s="2">
        <v>102.0</v>
      </c>
      <c r="E60" s="2">
        <v>5.0</v>
      </c>
      <c r="F60" s="2" t="s">
        <v>88</v>
      </c>
      <c r="H60" s="6"/>
    </row>
    <row r="61" ht="15.75" customHeight="1">
      <c r="A61" s="2" t="s">
        <v>105</v>
      </c>
      <c r="B61" s="2" t="s">
        <v>65</v>
      </c>
      <c r="C61" s="3">
        <v>44126.0</v>
      </c>
      <c r="D61" s="2">
        <v>86.0</v>
      </c>
      <c r="E61" s="2">
        <v>5.1</v>
      </c>
      <c r="F61" s="2" t="s">
        <v>106</v>
      </c>
      <c r="H61" s="6"/>
    </row>
    <row r="62" ht="15.75" customHeight="1">
      <c r="A62" s="2" t="s">
        <v>107</v>
      </c>
      <c r="B62" s="2" t="s">
        <v>10</v>
      </c>
      <c r="C62" s="3">
        <v>42748.0</v>
      </c>
      <c r="D62" s="2">
        <v>104.0</v>
      </c>
      <c r="E62" s="2">
        <v>5.1</v>
      </c>
      <c r="F62" s="2" t="s">
        <v>17</v>
      </c>
      <c r="H62" s="6"/>
    </row>
    <row r="63" ht="15.75" customHeight="1">
      <c r="A63" s="2" t="s">
        <v>108</v>
      </c>
      <c r="B63" s="2" t="s">
        <v>39</v>
      </c>
      <c r="C63" s="3">
        <v>43924.0</v>
      </c>
      <c r="D63" s="2">
        <v>88.0</v>
      </c>
      <c r="E63" s="2">
        <v>5.1</v>
      </c>
      <c r="F63" s="2" t="s">
        <v>17</v>
      </c>
      <c r="H63" s="6"/>
    </row>
    <row r="64" ht="15.75" customHeight="1">
      <c r="A64" s="2" t="s">
        <v>109</v>
      </c>
      <c r="B64" s="2" t="s">
        <v>110</v>
      </c>
      <c r="C64" s="3">
        <v>43210.0</v>
      </c>
      <c r="D64" s="2">
        <v>97.0</v>
      </c>
      <c r="E64" s="2">
        <v>5.1</v>
      </c>
      <c r="F64" s="2" t="s">
        <v>17</v>
      </c>
      <c r="H64" s="6"/>
    </row>
    <row r="65" ht="15.75" customHeight="1">
      <c r="A65" s="2" t="s">
        <v>111</v>
      </c>
      <c r="B65" s="2" t="s">
        <v>112</v>
      </c>
      <c r="C65" s="3">
        <v>44252.0</v>
      </c>
      <c r="D65" s="2">
        <v>105.0</v>
      </c>
      <c r="E65" s="2">
        <v>5.1</v>
      </c>
      <c r="F65" s="2" t="s">
        <v>37</v>
      </c>
      <c r="H65" s="6"/>
    </row>
    <row r="66" ht="15.75" customHeight="1">
      <c r="A66" s="2" t="s">
        <v>113</v>
      </c>
      <c r="B66" s="2" t="s">
        <v>114</v>
      </c>
      <c r="C66" s="3">
        <v>44035.0</v>
      </c>
      <c r="D66" s="2">
        <v>90.0</v>
      </c>
      <c r="E66" s="2">
        <v>5.1</v>
      </c>
      <c r="F66" s="2" t="s">
        <v>17</v>
      </c>
      <c r="H66" s="6"/>
    </row>
    <row r="67" ht="15.75" customHeight="1">
      <c r="A67" s="2" t="s">
        <v>115</v>
      </c>
      <c r="B67" s="2" t="s">
        <v>24</v>
      </c>
      <c r="C67" s="3">
        <v>42986.0</v>
      </c>
      <c r="D67" s="2">
        <v>99.0</v>
      </c>
      <c r="E67" s="2">
        <v>5.2</v>
      </c>
      <c r="F67" s="2" t="s">
        <v>17</v>
      </c>
      <c r="H67" s="6"/>
    </row>
    <row r="68" ht="15.75" customHeight="1">
      <c r="A68" s="2" t="s">
        <v>116</v>
      </c>
      <c r="B68" s="2" t="s">
        <v>117</v>
      </c>
      <c r="C68" s="3">
        <v>43698.0</v>
      </c>
      <c r="D68" s="2">
        <v>10.0</v>
      </c>
      <c r="E68" s="2">
        <v>5.2</v>
      </c>
      <c r="F68" s="2" t="s">
        <v>17</v>
      </c>
      <c r="H68" s="6"/>
    </row>
    <row r="69" ht="15.75" customHeight="1">
      <c r="A69" s="2" t="s">
        <v>118</v>
      </c>
      <c r="B69" s="2" t="s">
        <v>36</v>
      </c>
      <c r="C69" s="3">
        <v>44015.0</v>
      </c>
      <c r="D69" s="2">
        <v>106.0</v>
      </c>
      <c r="E69" s="2">
        <v>5.2</v>
      </c>
      <c r="F69" s="2" t="s">
        <v>17</v>
      </c>
      <c r="H69" s="6"/>
    </row>
    <row r="70" ht="15.75" customHeight="1">
      <c r="A70" s="2" t="s">
        <v>119</v>
      </c>
      <c r="B70" s="2" t="s">
        <v>120</v>
      </c>
      <c r="C70" s="3">
        <v>44157.0</v>
      </c>
      <c r="D70" s="2">
        <v>98.0</v>
      </c>
      <c r="E70" s="2">
        <v>5.2</v>
      </c>
      <c r="F70" s="2" t="s">
        <v>17</v>
      </c>
      <c r="H70" s="6"/>
    </row>
    <row r="71" ht="15.75" customHeight="1">
      <c r="A71" s="2" t="s">
        <v>121</v>
      </c>
      <c r="B71" s="2" t="s">
        <v>24</v>
      </c>
      <c r="C71" s="3">
        <v>43301.0</v>
      </c>
      <c r="D71" s="2">
        <v>94.0</v>
      </c>
      <c r="E71" s="2">
        <v>5.2</v>
      </c>
      <c r="F71" s="2" t="s">
        <v>17</v>
      </c>
      <c r="H71" s="6"/>
    </row>
    <row r="72" ht="15.75" customHeight="1">
      <c r="A72" s="2" t="s">
        <v>122</v>
      </c>
      <c r="B72" s="2" t="s">
        <v>33</v>
      </c>
      <c r="C72" s="3">
        <v>43518.0</v>
      </c>
      <c r="D72" s="2">
        <v>112.0</v>
      </c>
      <c r="E72" s="2">
        <v>5.2</v>
      </c>
      <c r="F72" s="2" t="s">
        <v>123</v>
      </c>
      <c r="H72" s="6"/>
    </row>
    <row r="73" ht="15.75" customHeight="1">
      <c r="A73" s="2" t="s">
        <v>124</v>
      </c>
      <c r="B73" s="2" t="s">
        <v>65</v>
      </c>
      <c r="C73" s="3">
        <v>44342.0</v>
      </c>
      <c r="D73" s="2">
        <v>117.0</v>
      </c>
      <c r="E73" s="2">
        <v>5.2</v>
      </c>
      <c r="F73" s="2" t="s">
        <v>125</v>
      </c>
      <c r="H73" s="6"/>
    </row>
    <row r="74" ht="15.75" customHeight="1">
      <c r="A74" s="2" t="s">
        <v>126</v>
      </c>
      <c r="B74" s="2" t="s">
        <v>24</v>
      </c>
      <c r="C74" s="3">
        <v>42780.0</v>
      </c>
      <c r="D74" s="2">
        <v>70.0</v>
      </c>
      <c r="E74" s="2">
        <v>5.2</v>
      </c>
      <c r="F74" s="2" t="s">
        <v>17</v>
      </c>
      <c r="H74" s="6"/>
    </row>
    <row r="75" ht="15.75" customHeight="1">
      <c r="A75" s="2" t="s">
        <v>127</v>
      </c>
      <c r="B75" s="2" t="s">
        <v>24</v>
      </c>
      <c r="C75" s="3">
        <v>42860.0</v>
      </c>
      <c r="D75" s="2">
        <v>81.0</v>
      </c>
      <c r="E75" s="2">
        <v>5.2</v>
      </c>
      <c r="F75" s="2" t="s">
        <v>17</v>
      </c>
      <c r="H75" s="6"/>
    </row>
    <row r="76" ht="15.75" customHeight="1">
      <c r="A76" s="2" t="s">
        <v>128</v>
      </c>
      <c r="B76" s="2" t="s">
        <v>24</v>
      </c>
      <c r="C76" s="3">
        <v>44111.0</v>
      </c>
      <c r="D76" s="2">
        <v>103.0</v>
      </c>
      <c r="E76" s="2">
        <v>5.2</v>
      </c>
      <c r="F76" s="2" t="s">
        <v>17</v>
      </c>
      <c r="H76" s="6"/>
    </row>
    <row r="77" ht="15.75" customHeight="1">
      <c r="A77" s="2" t="s">
        <v>129</v>
      </c>
      <c r="B77" s="2" t="s">
        <v>24</v>
      </c>
      <c r="C77" s="3">
        <v>43245.0</v>
      </c>
      <c r="D77" s="2">
        <v>94.0</v>
      </c>
      <c r="E77" s="2">
        <v>5.2</v>
      </c>
      <c r="F77" s="2" t="s">
        <v>17</v>
      </c>
      <c r="H77" s="6"/>
    </row>
    <row r="78" ht="15.75" customHeight="1">
      <c r="A78" s="2" t="s">
        <v>130</v>
      </c>
      <c r="B78" s="2" t="s">
        <v>131</v>
      </c>
      <c r="C78" s="3">
        <v>43609.0</v>
      </c>
      <c r="D78" s="2">
        <v>98.0</v>
      </c>
      <c r="E78" s="2">
        <v>5.2</v>
      </c>
      <c r="F78" s="2" t="s">
        <v>17</v>
      </c>
      <c r="H78" s="6"/>
    </row>
    <row r="79" ht="15.75" customHeight="1">
      <c r="A79" s="2" t="s">
        <v>132</v>
      </c>
      <c r="B79" s="2" t="s">
        <v>24</v>
      </c>
      <c r="C79" s="3">
        <v>42839.0</v>
      </c>
      <c r="D79" s="2">
        <v>131.0</v>
      </c>
      <c r="E79" s="2">
        <v>5.2</v>
      </c>
      <c r="F79" s="2" t="s">
        <v>17</v>
      </c>
      <c r="H79" s="6"/>
    </row>
    <row r="80" ht="15.75" customHeight="1">
      <c r="A80" s="2" t="s">
        <v>133</v>
      </c>
      <c r="B80" s="2" t="s">
        <v>134</v>
      </c>
      <c r="C80" s="3">
        <v>43602.0</v>
      </c>
      <c r="D80" s="2">
        <v>87.0</v>
      </c>
      <c r="E80" s="2">
        <v>5.2</v>
      </c>
      <c r="F80" s="2" t="s">
        <v>17</v>
      </c>
      <c r="H80" s="6"/>
    </row>
    <row r="81" ht="15.75" customHeight="1">
      <c r="A81" s="2" t="s">
        <v>135</v>
      </c>
      <c r="B81" s="2" t="s">
        <v>136</v>
      </c>
      <c r="C81" s="3">
        <v>43599.0</v>
      </c>
      <c r="D81" s="2">
        <v>60.0</v>
      </c>
      <c r="E81" s="2">
        <v>5.2</v>
      </c>
      <c r="F81" s="2" t="s">
        <v>17</v>
      </c>
      <c r="H81" s="6"/>
    </row>
    <row r="82" ht="15.75" customHeight="1">
      <c r="A82" s="2" t="s">
        <v>137</v>
      </c>
      <c r="B82" s="2" t="s">
        <v>7</v>
      </c>
      <c r="C82" s="3">
        <v>44232.0</v>
      </c>
      <c r="D82" s="2">
        <v>112.0</v>
      </c>
      <c r="E82" s="2">
        <v>5.2</v>
      </c>
      <c r="F82" s="2" t="s">
        <v>17</v>
      </c>
      <c r="H82" s="6"/>
    </row>
    <row r="83" ht="15.75" customHeight="1">
      <c r="A83" s="2" t="s">
        <v>138</v>
      </c>
      <c r="B83" s="2" t="s">
        <v>139</v>
      </c>
      <c r="C83" s="3">
        <v>43721.0</v>
      </c>
      <c r="D83" s="2">
        <v>102.0</v>
      </c>
      <c r="E83" s="2">
        <v>5.2</v>
      </c>
      <c r="F83" s="2" t="s">
        <v>17</v>
      </c>
      <c r="H83" s="6"/>
    </row>
    <row r="84" ht="15.75" customHeight="1">
      <c r="A84" s="2" t="s">
        <v>140</v>
      </c>
      <c r="B84" s="2" t="s">
        <v>33</v>
      </c>
      <c r="C84" s="3">
        <v>44162.0</v>
      </c>
      <c r="D84" s="2">
        <v>99.0</v>
      </c>
      <c r="E84" s="2">
        <v>5.2</v>
      </c>
      <c r="F84" s="2" t="s">
        <v>14</v>
      </c>
      <c r="H84" s="6"/>
    </row>
    <row r="85" ht="15.75" customHeight="1">
      <c r="A85" s="2" t="s">
        <v>141</v>
      </c>
      <c r="B85" s="2" t="s">
        <v>24</v>
      </c>
      <c r="C85" s="3">
        <v>43217.0</v>
      </c>
      <c r="D85" s="2">
        <v>116.0</v>
      </c>
      <c r="E85" s="2">
        <v>5.2</v>
      </c>
      <c r="F85" s="2" t="s">
        <v>17</v>
      </c>
      <c r="H85" s="6"/>
    </row>
    <row r="86" ht="15.75" customHeight="1">
      <c r="A86" s="2" t="s">
        <v>142</v>
      </c>
      <c r="B86" s="2" t="s">
        <v>36</v>
      </c>
      <c r="C86" s="3">
        <v>43434.0</v>
      </c>
      <c r="D86" s="2">
        <v>92.0</v>
      </c>
      <c r="E86" s="2">
        <v>5.3</v>
      </c>
      <c r="F86" s="2" t="s">
        <v>17</v>
      </c>
      <c r="H86" s="6"/>
    </row>
    <row r="87" ht="15.75" customHeight="1">
      <c r="A87" s="2" t="s">
        <v>143</v>
      </c>
      <c r="B87" s="2" t="s">
        <v>24</v>
      </c>
      <c r="C87" s="3">
        <v>43707.0</v>
      </c>
      <c r="D87" s="2">
        <v>83.0</v>
      </c>
      <c r="E87" s="2">
        <v>5.3</v>
      </c>
      <c r="F87" s="2" t="s">
        <v>60</v>
      </c>
      <c r="H87" s="6"/>
    </row>
    <row r="88" ht="15.75" customHeight="1">
      <c r="A88" s="2" t="s">
        <v>144</v>
      </c>
      <c r="B88" s="2" t="s">
        <v>10</v>
      </c>
      <c r="C88" s="3">
        <v>43951.0</v>
      </c>
      <c r="D88" s="2">
        <v>97.0</v>
      </c>
      <c r="E88" s="2">
        <v>5.3</v>
      </c>
      <c r="F88" s="2" t="s">
        <v>17</v>
      </c>
      <c r="H88" s="6"/>
    </row>
    <row r="89" ht="15.75" customHeight="1">
      <c r="A89" s="2" t="s">
        <v>145</v>
      </c>
      <c r="B89" s="2" t="s">
        <v>33</v>
      </c>
      <c r="C89" s="3">
        <v>44055.0</v>
      </c>
      <c r="D89" s="2">
        <v>112.0</v>
      </c>
      <c r="E89" s="2">
        <v>5.3</v>
      </c>
      <c r="F89" s="2" t="s">
        <v>20</v>
      </c>
      <c r="H89" s="6"/>
    </row>
    <row r="90" ht="15.75" customHeight="1">
      <c r="A90" s="2" t="s">
        <v>146</v>
      </c>
      <c r="B90" s="2" t="s">
        <v>10</v>
      </c>
      <c r="C90" s="3">
        <v>43979.0</v>
      </c>
      <c r="D90" s="2">
        <v>116.0</v>
      </c>
      <c r="E90" s="2">
        <v>5.3</v>
      </c>
      <c r="F90" s="2" t="s">
        <v>11</v>
      </c>
      <c r="H90" s="6"/>
    </row>
    <row r="91" ht="15.75" customHeight="1">
      <c r="A91" s="2" t="s">
        <v>147</v>
      </c>
      <c r="B91" s="2" t="s">
        <v>10</v>
      </c>
      <c r="C91" s="3">
        <v>43350.0</v>
      </c>
      <c r="D91" s="2">
        <v>102.0</v>
      </c>
      <c r="E91" s="2">
        <v>5.3</v>
      </c>
      <c r="F91" s="2" t="s">
        <v>60</v>
      </c>
      <c r="H91" s="6"/>
    </row>
    <row r="92" ht="15.75" customHeight="1">
      <c r="A92" s="2" t="s">
        <v>148</v>
      </c>
      <c r="B92" s="2" t="s">
        <v>65</v>
      </c>
      <c r="C92" s="3">
        <v>44315.0</v>
      </c>
      <c r="D92" s="2">
        <v>121.0</v>
      </c>
      <c r="E92" s="2">
        <v>5.3</v>
      </c>
      <c r="F92" s="2" t="s">
        <v>17</v>
      </c>
      <c r="H92" s="6"/>
    </row>
    <row r="93" ht="15.75" customHeight="1">
      <c r="A93" s="2" t="s">
        <v>149</v>
      </c>
      <c r="B93" s="2" t="s">
        <v>36</v>
      </c>
      <c r="C93" s="3">
        <v>43275.0</v>
      </c>
      <c r="D93" s="2">
        <v>95.0</v>
      </c>
      <c r="E93" s="2">
        <v>5.3</v>
      </c>
      <c r="F93" s="2" t="s">
        <v>60</v>
      </c>
      <c r="H93" s="6"/>
    </row>
    <row r="94" ht="15.75" customHeight="1">
      <c r="A94" s="2" t="s">
        <v>150</v>
      </c>
      <c r="B94" s="2" t="s">
        <v>33</v>
      </c>
      <c r="C94" s="3">
        <v>43567.0</v>
      </c>
      <c r="D94" s="2">
        <v>93.0</v>
      </c>
      <c r="E94" s="2">
        <v>5.3</v>
      </c>
      <c r="F94" s="2" t="s">
        <v>11</v>
      </c>
      <c r="H94" s="6"/>
    </row>
    <row r="95" ht="15.75" customHeight="1">
      <c r="A95" s="2" t="s">
        <v>151</v>
      </c>
      <c r="B95" s="2" t="s">
        <v>33</v>
      </c>
      <c r="C95" s="3">
        <v>42608.0</v>
      </c>
      <c r="D95" s="2">
        <v>92.0</v>
      </c>
      <c r="E95" s="2">
        <v>5.3</v>
      </c>
      <c r="F95" s="2" t="s">
        <v>17</v>
      </c>
      <c r="H95" s="6"/>
    </row>
    <row r="96" ht="15.75" customHeight="1">
      <c r="A96" s="2" t="s">
        <v>152</v>
      </c>
      <c r="B96" s="2" t="s">
        <v>153</v>
      </c>
      <c r="C96" s="3">
        <v>44119.0</v>
      </c>
      <c r="D96" s="2">
        <v>98.0</v>
      </c>
      <c r="E96" s="2">
        <v>5.4</v>
      </c>
      <c r="F96" s="2" t="s">
        <v>17</v>
      </c>
      <c r="H96" s="6"/>
    </row>
    <row r="97" ht="15.75" customHeight="1">
      <c r="A97" s="2" t="s">
        <v>154</v>
      </c>
      <c r="B97" s="2" t="s">
        <v>36</v>
      </c>
      <c r="C97" s="3">
        <v>43804.0</v>
      </c>
      <c r="D97" s="2">
        <v>85.0</v>
      </c>
      <c r="E97" s="2">
        <v>5.4</v>
      </c>
      <c r="F97" s="2" t="s">
        <v>17</v>
      </c>
      <c r="H97" s="6"/>
    </row>
    <row r="98" ht="15.75" customHeight="1">
      <c r="A98" s="2" t="s">
        <v>155</v>
      </c>
      <c r="B98" s="2" t="s">
        <v>24</v>
      </c>
      <c r="C98" s="3">
        <v>43588.0</v>
      </c>
      <c r="D98" s="2">
        <v>78.0</v>
      </c>
      <c r="E98" s="2">
        <v>5.4</v>
      </c>
      <c r="F98" s="2" t="s">
        <v>11</v>
      </c>
      <c r="H98" s="6"/>
    </row>
    <row r="99" ht="15.75" customHeight="1">
      <c r="A99" s="2" t="s">
        <v>156</v>
      </c>
      <c r="B99" s="2" t="s">
        <v>33</v>
      </c>
      <c r="C99" s="3">
        <v>44092.0</v>
      </c>
      <c r="D99" s="2">
        <v>120.0</v>
      </c>
      <c r="E99" s="2">
        <v>5.4</v>
      </c>
      <c r="F99" s="2" t="s">
        <v>20</v>
      </c>
      <c r="H99" s="6"/>
    </row>
    <row r="100" ht="15.75" customHeight="1">
      <c r="A100" s="2" t="s">
        <v>157</v>
      </c>
      <c r="B100" s="2" t="s">
        <v>158</v>
      </c>
      <c r="C100" s="3">
        <v>44076.0</v>
      </c>
      <c r="D100" s="2">
        <v>92.0</v>
      </c>
      <c r="E100" s="2">
        <v>5.4</v>
      </c>
      <c r="F100" s="2" t="s">
        <v>83</v>
      </c>
      <c r="H100" s="6"/>
    </row>
    <row r="101" ht="15.75" customHeight="1">
      <c r="A101" s="2" t="s">
        <v>159</v>
      </c>
      <c r="B101" s="2" t="s">
        <v>160</v>
      </c>
      <c r="C101" s="3">
        <v>43182.0</v>
      </c>
      <c r="D101" s="2">
        <v>101.0</v>
      </c>
      <c r="E101" s="2">
        <v>5.4</v>
      </c>
      <c r="F101" s="2" t="s">
        <v>17</v>
      </c>
      <c r="H101" s="6"/>
    </row>
    <row r="102" ht="15.75" customHeight="1">
      <c r="A102" s="2" t="s">
        <v>161</v>
      </c>
      <c r="B102" s="2" t="s">
        <v>10</v>
      </c>
      <c r="C102" s="3">
        <v>43896.0</v>
      </c>
      <c r="D102" s="2">
        <v>119.0</v>
      </c>
      <c r="E102" s="2">
        <v>5.4</v>
      </c>
      <c r="F102" s="2" t="s">
        <v>20</v>
      </c>
      <c r="H102" s="6"/>
    </row>
    <row r="103" ht="15.75" customHeight="1">
      <c r="A103" s="2" t="s">
        <v>162</v>
      </c>
      <c r="B103" s="2" t="s">
        <v>65</v>
      </c>
      <c r="C103" s="3">
        <v>43742.0</v>
      </c>
      <c r="D103" s="2">
        <v>101.0</v>
      </c>
      <c r="E103" s="2">
        <v>5.4</v>
      </c>
      <c r="F103" s="2" t="s">
        <v>17</v>
      </c>
      <c r="H103" s="6"/>
    </row>
    <row r="104" ht="15.75" customHeight="1">
      <c r="A104" s="2" t="s">
        <v>163</v>
      </c>
      <c r="B104" s="2" t="s">
        <v>33</v>
      </c>
      <c r="C104" s="3">
        <v>44288.0</v>
      </c>
      <c r="D104" s="2">
        <v>112.0</v>
      </c>
      <c r="E104" s="2">
        <v>5.4</v>
      </c>
      <c r="F104" s="2" t="s">
        <v>60</v>
      </c>
      <c r="H104" s="6"/>
    </row>
    <row r="105" ht="15.75" customHeight="1">
      <c r="A105" s="2" t="s">
        <v>164</v>
      </c>
      <c r="B105" s="2" t="s">
        <v>24</v>
      </c>
      <c r="C105" s="3">
        <v>42958.0</v>
      </c>
      <c r="D105" s="2">
        <v>96.0</v>
      </c>
      <c r="E105" s="2">
        <v>5.4</v>
      </c>
      <c r="F105" s="2" t="s">
        <v>17</v>
      </c>
      <c r="H105" s="6"/>
    </row>
    <row r="106" ht="15.75" customHeight="1">
      <c r="A106" s="2" t="s">
        <v>165</v>
      </c>
      <c r="B106" s="2" t="s">
        <v>166</v>
      </c>
      <c r="C106" s="3">
        <v>44211.0</v>
      </c>
      <c r="D106" s="2">
        <v>114.0</v>
      </c>
      <c r="E106" s="2">
        <v>5.4</v>
      </c>
      <c r="F106" s="2" t="s">
        <v>17</v>
      </c>
      <c r="H106" s="6"/>
    </row>
    <row r="107" ht="15.75" customHeight="1">
      <c r="A107" s="2" t="s">
        <v>167</v>
      </c>
      <c r="B107" s="2" t="s">
        <v>36</v>
      </c>
      <c r="C107" s="3">
        <v>44154.0</v>
      </c>
      <c r="D107" s="2">
        <v>97.0</v>
      </c>
      <c r="E107" s="2">
        <v>5.4</v>
      </c>
      <c r="F107" s="2" t="s">
        <v>17</v>
      </c>
      <c r="H107" s="6"/>
    </row>
    <row r="108" ht="15.75" customHeight="1">
      <c r="A108" s="2" t="s">
        <v>168</v>
      </c>
      <c r="B108" s="2" t="s">
        <v>169</v>
      </c>
      <c r="C108" s="3">
        <v>44013.0</v>
      </c>
      <c r="D108" s="2">
        <v>101.0</v>
      </c>
      <c r="E108" s="2">
        <v>5.4</v>
      </c>
      <c r="F108" s="2" t="s">
        <v>14</v>
      </c>
      <c r="H108" s="6"/>
    </row>
    <row r="109" ht="15.75" customHeight="1">
      <c r="A109" s="2" t="s">
        <v>170</v>
      </c>
      <c r="B109" s="2" t="s">
        <v>171</v>
      </c>
      <c r="C109" s="3">
        <v>42342.0</v>
      </c>
      <c r="D109" s="2">
        <v>56.0</v>
      </c>
      <c r="E109" s="2">
        <v>5.5</v>
      </c>
      <c r="F109" s="2" t="s">
        <v>17</v>
      </c>
      <c r="H109" s="6"/>
    </row>
    <row r="110" ht="15.75" customHeight="1">
      <c r="A110" s="2" t="s">
        <v>172</v>
      </c>
      <c r="B110" s="2" t="s">
        <v>173</v>
      </c>
      <c r="C110" s="3">
        <v>43399.0</v>
      </c>
      <c r="D110" s="2">
        <v>100.0</v>
      </c>
      <c r="E110" s="2">
        <v>5.5</v>
      </c>
      <c r="F110" s="2" t="s">
        <v>17</v>
      </c>
      <c r="H110" s="6"/>
    </row>
    <row r="111" ht="15.75" customHeight="1">
      <c r="A111" s="2" t="s">
        <v>174</v>
      </c>
      <c r="B111" s="2" t="s">
        <v>10</v>
      </c>
      <c r="C111" s="3">
        <v>43800.0</v>
      </c>
      <c r="D111" s="2">
        <v>94.0</v>
      </c>
      <c r="E111" s="2">
        <v>5.5</v>
      </c>
      <c r="F111" s="2" t="s">
        <v>74</v>
      </c>
      <c r="H111" s="6"/>
    </row>
    <row r="112" ht="15.75" customHeight="1">
      <c r="A112" s="2" t="s">
        <v>175</v>
      </c>
      <c r="B112" s="2" t="s">
        <v>24</v>
      </c>
      <c r="C112" s="3">
        <v>44314.0</v>
      </c>
      <c r="D112" s="2">
        <v>94.0</v>
      </c>
      <c r="E112" s="2">
        <v>5.5</v>
      </c>
      <c r="F112" s="2" t="s">
        <v>69</v>
      </c>
      <c r="H112" s="6"/>
    </row>
    <row r="113" ht="15.75" customHeight="1">
      <c r="A113" s="2" t="s">
        <v>176</v>
      </c>
      <c r="B113" s="2" t="s">
        <v>7</v>
      </c>
      <c r="C113" s="7">
        <v>43754.0</v>
      </c>
      <c r="D113" s="2">
        <v>21.0</v>
      </c>
      <c r="E113" s="2">
        <v>5.5</v>
      </c>
      <c r="F113" s="2" t="s">
        <v>17</v>
      </c>
      <c r="H113" s="6"/>
    </row>
    <row r="114" ht="15.75" customHeight="1">
      <c r="A114" s="2" t="s">
        <v>177</v>
      </c>
      <c r="B114" s="2" t="s">
        <v>24</v>
      </c>
      <c r="C114" s="3">
        <v>43784.0</v>
      </c>
      <c r="D114" s="2">
        <v>104.0</v>
      </c>
      <c r="E114" s="2">
        <v>5.5</v>
      </c>
      <c r="F114" s="2" t="s">
        <v>20</v>
      </c>
      <c r="H114" s="6"/>
    </row>
    <row r="115" ht="15.75" customHeight="1">
      <c r="A115" s="2" t="s">
        <v>178</v>
      </c>
      <c r="B115" s="2" t="s">
        <v>136</v>
      </c>
      <c r="C115" s="3">
        <v>43504.0</v>
      </c>
      <c r="D115" s="2">
        <v>63.0</v>
      </c>
      <c r="E115" s="2">
        <v>5.5</v>
      </c>
      <c r="F115" s="2" t="s">
        <v>17</v>
      </c>
      <c r="H115" s="6"/>
    </row>
    <row r="116" ht="15.75" customHeight="1">
      <c r="A116" s="2" t="s">
        <v>179</v>
      </c>
      <c r="B116" s="2" t="s">
        <v>36</v>
      </c>
      <c r="C116" s="3">
        <v>43931.0</v>
      </c>
      <c r="D116" s="2">
        <v>100.0</v>
      </c>
      <c r="E116" s="2">
        <v>5.5</v>
      </c>
      <c r="F116" s="2" t="s">
        <v>17</v>
      </c>
      <c r="H116" s="6"/>
    </row>
    <row r="117" ht="15.75" customHeight="1">
      <c r="A117" s="2" t="s">
        <v>180</v>
      </c>
      <c r="B117" s="2" t="s">
        <v>181</v>
      </c>
      <c r="C117" s="3">
        <v>43154.0</v>
      </c>
      <c r="D117" s="2">
        <v>126.0</v>
      </c>
      <c r="E117" s="2">
        <v>5.5</v>
      </c>
      <c r="F117" s="2" t="s">
        <v>17</v>
      </c>
      <c r="H117" s="6"/>
    </row>
    <row r="118" ht="15.75" customHeight="1">
      <c r="A118" s="2" t="s">
        <v>182</v>
      </c>
      <c r="B118" s="2" t="s">
        <v>183</v>
      </c>
      <c r="C118" s="3">
        <v>44106.0</v>
      </c>
      <c r="D118" s="2">
        <v>106.0</v>
      </c>
      <c r="E118" s="2">
        <v>5.5</v>
      </c>
      <c r="F118" s="2" t="s">
        <v>17</v>
      </c>
      <c r="H118" s="6"/>
    </row>
    <row r="119" ht="15.75" customHeight="1">
      <c r="A119" s="2" t="s">
        <v>184</v>
      </c>
      <c r="B119" s="2" t="s">
        <v>10</v>
      </c>
      <c r="C119" s="3">
        <v>44238.0</v>
      </c>
      <c r="D119" s="2">
        <v>86.0</v>
      </c>
      <c r="E119" s="2">
        <v>5.5</v>
      </c>
      <c r="F119" s="2" t="s">
        <v>185</v>
      </c>
      <c r="H119" s="6"/>
    </row>
    <row r="120" ht="15.75" customHeight="1">
      <c r="A120" s="2" t="s">
        <v>186</v>
      </c>
      <c r="B120" s="2" t="s">
        <v>187</v>
      </c>
      <c r="C120" s="3">
        <v>44301.0</v>
      </c>
      <c r="D120" s="2">
        <v>142.0</v>
      </c>
      <c r="E120" s="2">
        <v>5.5</v>
      </c>
      <c r="F120" s="2" t="s">
        <v>188</v>
      </c>
      <c r="H120" s="6"/>
    </row>
    <row r="121" ht="15.75" customHeight="1">
      <c r="A121" s="2" t="s">
        <v>189</v>
      </c>
      <c r="B121" s="2" t="s">
        <v>24</v>
      </c>
      <c r="C121" s="3">
        <v>43119.0</v>
      </c>
      <c r="D121" s="2">
        <v>108.0</v>
      </c>
      <c r="E121" s="2">
        <v>5.5</v>
      </c>
      <c r="F121" s="2" t="s">
        <v>17</v>
      </c>
      <c r="H121" s="6"/>
    </row>
    <row r="122" ht="15.75" customHeight="1">
      <c r="A122" s="2" t="s">
        <v>190</v>
      </c>
      <c r="B122" s="2" t="s">
        <v>134</v>
      </c>
      <c r="C122" s="3">
        <v>43135.0</v>
      </c>
      <c r="D122" s="2">
        <v>102.0</v>
      </c>
      <c r="E122" s="2">
        <v>5.5</v>
      </c>
      <c r="F122" s="2" t="s">
        <v>17</v>
      </c>
      <c r="H122" s="6"/>
    </row>
    <row r="123" ht="15.75" customHeight="1">
      <c r="A123" s="2" t="s">
        <v>191</v>
      </c>
      <c r="B123" s="2" t="s">
        <v>36</v>
      </c>
      <c r="C123" s="3">
        <v>43790.0</v>
      </c>
      <c r="D123" s="2">
        <v>92.0</v>
      </c>
      <c r="E123" s="2">
        <v>5.5</v>
      </c>
      <c r="F123" s="2" t="s">
        <v>17</v>
      </c>
      <c r="H123" s="6"/>
    </row>
    <row r="124" ht="15.75" customHeight="1">
      <c r="A124" s="2" t="s">
        <v>192</v>
      </c>
      <c r="B124" s="2" t="s">
        <v>193</v>
      </c>
      <c r="C124" s="3">
        <v>43287.0</v>
      </c>
      <c r="D124" s="2">
        <v>83.0</v>
      </c>
      <c r="E124" s="2">
        <v>5.5</v>
      </c>
      <c r="F124" s="2" t="s">
        <v>17</v>
      </c>
      <c r="H124" s="6"/>
    </row>
    <row r="125" ht="15.75" customHeight="1">
      <c r="A125" s="2" t="s">
        <v>194</v>
      </c>
      <c r="B125" s="2" t="s">
        <v>195</v>
      </c>
      <c r="C125" s="3">
        <v>43322.0</v>
      </c>
      <c r="D125" s="2">
        <v>94.0</v>
      </c>
      <c r="E125" s="2">
        <v>5.5</v>
      </c>
      <c r="F125" s="2" t="s">
        <v>17</v>
      </c>
      <c r="H125" s="6"/>
    </row>
    <row r="126" ht="15.75" customHeight="1">
      <c r="A126" s="2" t="s">
        <v>196</v>
      </c>
      <c r="B126" s="2" t="s">
        <v>24</v>
      </c>
      <c r="C126" s="3">
        <v>43560.0</v>
      </c>
      <c r="D126" s="2">
        <v>92.0</v>
      </c>
      <c r="E126" s="2">
        <v>5.5</v>
      </c>
      <c r="F126" s="2" t="s">
        <v>17</v>
      </c>
      <c r="H126" s="6"/>
    </row>
    <row r="127" ht="15.75" customHeight="1">
      <c r="A127" s="2" t="s">
        <v>197</v>
      </c>
      <c r="B127" s="2" t="s">
        <v>24</v>
      </c>
      <c r="C127" s="3">
        <v>43595.0</v>
      </c>
      <c r="D127" s="2">
        <v>103.0</v>
      </c>
      <c r="E127" s="2">
        <v>5.5</v>
      </c>
      <c r="F127" s="2" t="s">
        <v>17</v>
      </c>
      <c r="H127" s="6"/>
    </row>
    <row r="128" ht="15.75" customHeight="1">
      <c r="A128" s="2" t="s">
        <v>198</v>
      </c>
      <c r="B128" s="2" t="s">
        <v>195</v>
      </c>
      <c r="C128" s="3">
        <v>43020.0</v>
      </c>
      <c r="D128" s="2">
        <v>89.0</v>
      </c>
      <c r="E128" s="2">
        <v>5.6</v>
      </c>
      <c r="F128" s="2" t="s">
        <v>199</v>
      </c>
      <c r="H128" s="6"/>
    </row>
    <row r="129" ht="15.75" customHeight="1">
      <c r="A129" s="2" t="s">
        <v>200</v>
      </c>
      <c r="B129" s="2" t="s">
        <v>24</v>
      </c>
      <c r="C129" s="3">
        <v>42558.0</v>
      </c>
      <c r="D129" s="2">
        <v>95.0</v>
      </c>
      <c r="E129" s="2">
        <v>5.6</v>
      </c>
      <c r="F129" s="2" t="s">
        <v>17</v>
      </c>
      <c r="H129" s="6"/>
    </row>
    <row r="130" ht="15.75" customHeight="1">
      <c r="A130" s="2" t="s">
        <v>201</v>
      </c>
      <c r="B130" s="2" t="s">
        <v>139</v>
      </c>
      <c r="C130" s="3">
        <v>44211.0</v>
      </c>
      <c r="D130" s="2">
        <v>103.0</v>
      </c>
      <c r="E130" s="2">
        <v>5.6</v>
      </c>
      <c r="F130" s="2" t="s">
        <v>69</v>
      </c>
      <c r="H130" s="6"/>
    </row>
    <row r="131" ht="15.75" customHeight="1">
      <c r="A131" s="2" t="s">
        <v>202</v>
      </c>
      <c r="B131" s="2" t="s">
        <v>36</v>
      </c>
      <c r="C131" s="3">
        <v>43706.0</v>
      </c>
      <c r="D131" s="2">
        <v>97.0</v>
      </c>
      <c r="E131" s="2">
        <v>5.6</v>
      </c>
      <c r="F131" s="2" t="s">
        <v>17</v>
      </c>
      <c r="H131" s="6"/>
    </row>
    <row r="132" ht="15.75" customHeight="1">
      <c r="A132" s="2" t="s">
        <v>203</v>
      </c>
      <c r="B132" s="2" t="s">
        <v>10</v>
      </c>
      <c r="C132" s="3">
        <v>43371.0</v>
      </c>
      <c r="D132" s="2">
        <v>125.0</v>
      </c>
      <c r="E132" s="2">
        <v>5.6</v>
      </c>
      <c r="F132" s="2" t="s">
        <v>17</v>
      </c>
      <c r="H132" s="6"/>
    </row>
    <row r="133" ht="15.75" customHeight="1">
      <c r="A133" s="2" t="s">
        <v>204</v>
      </c>
      <c r="B133" s="2" t="s">
        <v>36</v>
      </c>
      <c r="C133" s="3">
        <v>44077.0</v>
      </c>
      <c r="D133" s="2">
        <v>91.0</v>
      </c>
      <c r="E133" s="2">
        <v>5.6</v>
      </c>
      <c r="F133" s="2" t="s">
        <v>17</v>
      </c>
      <c r="H133" s="6"/>
    </row>
    <row r="134" ht="15.75" customHeight="1">
      <c r="A134" s="2" t="s">
        <v>205</v>
      </c>
      <c r="B134" s="2" t="s">
        <v>206</v>
      </c>
      <c r="C134" s="3">
        <v>44001.0</v>
      </c>
      <c r="D134" s="2">
        <v>90.0</v>
      </c>
      <c r="E134" s="2">
        <v>5.6</v>
      </c>
      <c r="F134" s="2" t="s">
        <v>25</v>
      </c>
      <c r="H134" s="6"/>
    </row>
    <row r="135" ht="15.75" customHeight="1">
      <c r="A135" s="2" t="s">
        <v>207</v>
      </c>
      <c r="B135" s="2" t="s">
        <v>136</v>
      </c>
      <c r="C135" s="3">
        <v>44131.0</v>
      </c>
      <c r="D135" s="2">
        <v>49.0</v>
      </c>
      <c r="E135" s="2">
        <v>5.6</v>
      </c>
      <c r="F135" s="2" t="s">
        <v>17</v>
      </c>
      <c r="H135" s="6"/>
    </row>
    <row r="136" ht="15.75" customHeight="1">
      <c r="A136" s="2" t="s">
        <v>208</v>
      </c>
      <c r="B136" s="2" t="s">
        <v>139</v>
      </c>
      <c r="C136" s="3">
        <v>43476.0</v>
      </c>
      <c r="D136" s="2">
        <v>98.0</v>
      </c>
      <c r="E136" s="2">
        <v>5.6</v>
      </c>
      <c r="F136" s="2" t="s">
        <v>17</v>
      </c>
      <c r="H136" s="6"/>
    </row>
    <row r="137" ht="15.75" customHeight="1">
      <c r="A137" s="2" t="s">
        <v>209</v>
      </c>
      <c r="B137" s="2" t="s">
        <v>112</v>
      </c>
      <c r="C137" s="3">
        <v>44232.0</v>
      </c>
      <c r="D137" s="2">
        <v>107.0</v>
      </c>
      <c r="E137" s="2">
        <v>5.6</v>
      </c>
      <c r="F137" s="2" t="s">
        <v>14</v>
      </c>
      <c r="H137" s="6"/>
    </row>
    <row r="138" ht="15.75" customHeight="1">
      <c r="A138" s="2" t="s">
        <v>210</v>
      </c>
      <c r="B138" s="2" t="s">
        <v>134</v>
      </c>
      <c r="C138" s="3">
        <v>44188.0</v>
      </c>
      <c r="D138" s="2">
        <v>118.0</v>
      </c>
      <c r="E138" s="2">
        <v>5.6</v>
      </c>
      <c r="F138" s="2" t="s">
        <v>17</v>
      </c>
      <c r="H138" s="6"/>
    </row>
    <row r="139" ht="15.75" customHeight="1">
      <c r="A139" s="2" t="s">
        <v>211</v>
      </c>
      <c r="B139" s="2" t="s">
        <v>10</v>
      </c>
      <c r="C139" s="3">
        <v>44090.0</v>
      </c>
      <c r="D139" s="2">
        <v>94.0</v>
      </c>
      <c r="E139" s="2">
        <v>5.6</v>
      </c>
      <c r="F139" s="2" t="s">
        <v>11</v>
      </c>
      <c r="H139" s="6"/>
    </row>
    <row r="140" ht="15.75" customHeight="1">
      <c r="A140" s="2" t="s">
        <v>212</v>
      </c>
      <c r="B140" s="2" t="s">
        <v>24</v>
      </c>
      <c r="C140" s="3">
        <v>44064.0</v>
      </c>
      <c r="D140" s="2">
        <v>103.0</v>
      </c>
      <c r="E140" s="2">
        <v>5.6</v>
      </c>
      <c r="F140" s="2" t="s">
        <v>17</v>
      </c>
      <c r="H140" s="6"/>
    </row>
    <row r="141" ht="15.75" customHeight="1">
      <c r="A141" s="2" t="s">
        <v>213</v>
      </c>
      <c r="B141" s="2" t="s">
        <v>214</v>
      </c>
      <c r="C141" s="3">
        <v>44106.0</v>
      </c>
      <c r="D141" s="2">
        <v>86.0</v>
      </c>
      <c r="E141" s="2">
        <v>5.6</v>
      </c>
      <c r="F141" s="2" t="s">
        <v>17</v>
      </c>
      <c r="H141" s="6"/>
    </row>
    <row r="142" ht="15.75" customHeight="1">
      <c r="A142" s="2" t="s">
        <v>215</v>
      </c>
      <c r="B142" s="2" t="s">
        <v>7</v>
      </c>
      <c r="C142" s="3">
        <v>44300.0</v>
      </c>
      <c r="D142" s="2">
        <v>83.0</v>
      </c>
      <c r="E142" s="2">
        <v>5.6</v>
      </c>
      <c r="F142" s="2" t="s">
        <v>17</v>
      </c>
      <c r="H142" s="6"/>
    </row>
    <row r="143" ht="15.75" customHeight="1">
      <c r="A143" s="2" t="s">
        <v>216</v>
      </c>
      <c r="B143" s="2" t="s">
        <v>217</v>
      </c>
      <c r="C143" s="3">
        <v>44281.0</v>
      </c>
      <c r="D143" s="2">
        <v>97.0</v>
      </c>
      <c r="E143" s="2">
        <v>5.7</v>
      </c>
      <c r="F143" s="2" t="s">
        <v>17</v>
      </c>
      <c r="H143" s="6"/>
    </row>
    <row r="144" ht="15.75" customHeight="1">
      <c r="A144" s="2" t="s">
        <v>218</v>
      </c>
      <c r="B144" s="2" t="s">
        <v>219</v>
      </c>
      <c r="C144" s="3">
        <v>44280.0</v>
      </c>
      <c r="D144" s="2">
        <v>99.0</v>
      </c>
      <c r="E144" s="2">
        <v>5.7</v>
      </c>
      <c r="F144" s="2" t="s">
        <v>14</v>
      </c>
      <c r="H144" s="6"/>
    </row>
    <row r="145" ht="15.75" customHeight="1">
      <c r="A145" s="2" t="s">
        <v>220</v>
      </c>
      <c r="B145" s="2" t="s">
        <v>112</v>
      </c>
      <c r="C145" s="3">
        <v>43084.0</v>
      </c>
      <c r="D145" s="2">
        <v>104.0</v>
      </c>
      <c r="E145" s="2">
        <v>5.7</v>
      </c>
      <c r="F145" s="2" t="s">
        <v>17</v>
      </c>
      <c r="H145" s="6"/>
    </row>
    <row r="146" ht="15.75" customHeight="1">
      <c r="A146" s="2" t="s">
        <v>221</v>
      </c>
      <c r="B146" s="2" t="s">
        <v>222</v>
      </c>
      <c r="C146" s="3">
        <v>44085.0</v>
      </c>
      <c r="D146" s="2">
        <v>102.0</v>
      </c>
      <c r="E146" s="2">
        <v>5.7</v>
      </c>
      <c r="F146" s="2" t="s">
        <v>11</v>
      </c>
      <c r="H146" s="6"/>
    </row>
    <row r="147" ht="15.75" customHeight="1">
      <c r="A147" s="2" t="s">
        <v>223</v>
      </c>
      <c r="B147" s="2" t="s">
        <v>224</v>
      </c>
      <c r="C147" s="3">
        <v>43077.0</v>
      </c>
      <c r="D147" s="2">
        <v>89.0</v>
      </c>
      <c r="E147" s="2">
        <v>5.7</v>
      </c>
      <c r="F147" s="2" t="s">
        <v>17</v>
      </c>
      <c r="H147" s="6"/>
    </row>
    <row r="148" ht="15.75" customHeight="1">
      <c r="A148" s="2" t="s">
        <v>225</v>
      </c>
      <c r="B148" s="2" t="s">
        <v>65</v>
      </c>
      <c r="C148" s="3">
        <v>43756.0</v>
      </c>
      <c r="D148" s="2">
        <v>98.0</v>
      </c>
      <c r="E148" s="2">
        <v>5.7</v>
      </c>
      <c r="F148" s="2" t="s">
        <v>17</v>
      </c>
      <c r="H148" s="6"/>
    </row>
    <row r="149" ht="15.75" customHeight="1">
      <c r="A149" s="2" t="s">
        <v>226</v>
      </c>
      <c r="B149" s="2" t="s">
        <v>36</v>
      </c>
      <c r="C149" s="3">
        <v>44113.0</v>
      </c>
      <c r="D149" s="2">
        <v>125.0</v>
      </c>
      <c r="E149" s="2">
        <v>5.7</v>
      </c>
      <c r="F149" s="2" t="s">
        <v>20</v>
      </c>
      <c r="H149" s="6"/>
    </row>
    <row r="150" ht="15.75" customHeight="1">
      <c r="A150" s="2" t="s">
        <v>227</v>
      </c>
      <c r="B150" s="2" t="s">
        <v>33</v>
      </c>
      <c r="C150" s="3">
        <v>43601.0</v>
      </c>
      <c r="D150" s="2">
        <v>89.0</v>
      </c>
      <c r="E150" s="2">
        <v>5.7</v>
      </c>
      <c r="F150" s="2" t="s">
        <v>17</v>
      </c>
      <c r="H150" s="6"/>
    </row>
    <row r="151" ht="15.75" customHeight="1">
      <c r="A151" s="2" t="s">
        <v>228</v>
      </c>
      <c r="B151" s="2" t="s">
        <v>24</v>
      </c>
      <c r="C151" s="3">
        <v>43469.0</v>
      </c>
      <c r="D151" s="2">
        <v>94.0</v>
      </c>
      <c r="E151" s="2">
        <v>5.7</v>
      </c>
      <c r="F151" s="2" t="s">
        <v>17</v>
      </c>
      <c r="H151" s="6"/>
    </row>
    <row r="152" ht="15.75" customHeight="1">
      <c r="A152" s="2" t="s">
        <v>229</v>
      </c>
      <c r="B152" s="2" t="s">
        <v>230</v>
      </c>
      <c r="C152" s="3">
        <v>42979.0</v>
      </c>
      <c r="D152" s="2">
        <v>94.0</v>
      </c>
      <c r="E152" s="2">
        <v>5.7</v>
      </c>
      <c r="F152" s="2" t="s">
        <v>17</v>
      </c>
      <c r="H152" s="6"/>
    </row>
    <row r="153" ht="15.75" customHeight="1">
      <c r="A153" s="2" t="s">
        <v>231</v>
      </c>
      <c r="B153" s="2" t="s">
        <v>7</v>
      </c>
      <c r="C153" s="3">
        <v>44000.0</v>
      </c>
      <c r="D153" s="2">
        <v>85.0</v>
      </c>
      <c r="E153" s="2">
        <v>5.7</v>
      </c>
      <c r="F153" s="2" t="s">
        <v>125</v>
      </c>
      <c r="H153" s="6"/>
    </row>
    <row r="154" ht="15.75" customHeight="1">
      <c r="A154" s="2" t="s">
        <v>232</v>
      </c>
      <c r="B154" s="2" t="s">
        <v>7</v>
      </c>
      <c r="C154" s="3">
        <v>43446.0</v>
      </c>
      <c r="D154" s="2">
        <v>34.0</v>
      </c>
      <c r="E154" s="2">
        <v>5.7</v>
      </c>
      <c r="F154" s="2" t="s">
        <v>17</v>
      </c>
      <c r="H154" s="6"/>
    </row>
    <row r="155" ht="15.75" customHeight="1">
      <c r="A155" s="2" t="s">
        <v>233</v>
      </c>
      <c r="B155" s="2" t="s">
        <v>22</v>
      </c>
      <c r="C155" s="3">
        <v>43658.0</v>
      </c>
      <c r="D155" s="2">
        <v>86.0</v>
      </c>
      <c r="E155" s="2">
        <v>5.7</v>
      </c>
      <c r="F155" s="2" t="s">
        <v>17</v>
      </c>
      <c r="H155" s="6"/>
    </row>
    <row r="156" ht="15.75" customHeight="1">
      <c r="A156" s="2" t="s">
        <v>234</v>
      </c>
      <c r="B156" s="2" t="s">
        <v>10</v>
      </c>
      <c r="C156" s="3">
        <v>44300.0</v>
      </c>
      <c r="D156" s="2">
        <v>91.0</v>
      </c>
      <c r="E156" s="2">
        <v>5.7</v>
      </c>
      <c r="F156" s="2" t="s">
        <v>88</v>
      </c>
      <c r="H156" s="6"/>
    </row>
    <row r="157" ht="15.75" customHeight="1">
      <c r="A157" s="2" t="s">
        <v>235</v>
      </c>
      <c r="B157" s="2" t="s">
        <v>39</v>
      </c>
      <c r="C157" s="3">
        <v>42517.0</v>
      </c>
      <c r="D157" s="2">
        <v>108.0</v>
      </c>
      <c r="E157" s="2">
        <v>5.7</v>
      </c>
      <c r="F157" s="2" t="s">
        <v>17</v>
      </c>
      <c r="H157" s="6"/>
    </row>
    <row r="158" ht="15.75" customHeight="1">
      <c r="A158" s="2" t="s">
        <v>236</v>
      </c>
      <c r="B158" s="2" t="s">
        <v>36</v>
      </c>
      <c r="C158" s="3">
        <v>43406.0</v>
      </c>
      <c r="D158" s="2">
        <v>95.0</v>
      </c>
      <c r="E158" s="2">
        <v>5.7</v>
      </c>
      <c r="F158" s="2" t="s">
        <v>17</v>
      </c>
      <c r="H158" s="6"/>
    </row>
    <row r="159" ht="15.75" customHeight="1">
      <c r="A159" s="2" t="s">
        <v>237</v>
      </c>
      <c r="B159" s="2" t="s">
        <v>238</v>
      </c>
      <c r="C159" s="3">
        <v>44330.0</v>
      </c>
      <c r="D159" s="2">
        <v>100.0</v>
      </c>
      <c r="E159" s="2">
        <v>5.7</v>
      </c>
      <c r="F159" s="2" t="s">
        <v>17</v>
      </c>
      <c r="H159" s="6"/>
    </row>
    <row r="160" ht="15.75" customHeight="1">
      <c r="A160" s="2" t="s">
        <v>239</v>
      </c>
      <c r="B160" s="2" t="s">
        <v>24</v>
      </c>
      <c r="C160" s="3">
        <v>43964.0</v>
      </c>
      <c r="D160" s="2">
        <v>90.0</v>
      </c>
      <c r="E160" s="2">
        <v>5.7</v>
      </c>
      <c r="F160" s="2" t="s">
        <v>17</v>
      </c>
      <c r="H160" s="6"/>
    </row>
    <row r="161" ht="15.75" customHeight="1">
      <c r="A161" s="2" t="s">
        <v>240</v>
      </c>
      <c r="B161" s="2" t="s">
        <v>10</v>
      </c>
      <c r="C161" s="3">
        <v>43497.0</v>
      </c>
      <c r="D161" s="2">
        <v>112.0</v>
      </c>
      <c r="E161" s="2">
        <v>5.7</v>
      </c>
      <c r="F161" s="2" t="s">
        <v>17</v>
      </c>
      <c r="H161" s="6"/>
    </row>
    <row r="162" ht="15.75" customHeight="1">
      <c r="A162" s="2" t="s">
        <v>241</v>
      </c>
      <c r="B162" s="2" t="s">
        <v>24</v>
      </c>
      <c r="C162" s="3">
        <v>44267.0</v>
      </c>
      <c r="D162" s="2">
        <v>86.0</v>
      </c>
      <c r="E162" s="2">
        <v>5.7</v>
      </c>
      <c r="F162" s="2" t="s">
        <v>17</v>
      </c>
      <c r="H162" s="6"/>
    </row>
    <row r="163" ht="15.75" customHeight="1">
      <c r="A163" s="8">
        <v>44788.0</v>
      </c>
      <c r="B163" s="2" t="s">
        <v>139</v>
      </c>
      <c r="C163" s="3">
        <v>43553.0</v>
      </c>
      <c r="D163" s="2">
        <v>124.0</v>
      </c>
      <c r="E163" s="2">
        <v>5.8</v>
      </c>
      <c r="F163" s="2" t="s">
        <v>123</v>
      </c>
      <c r="H163" s="6"/>
    </row>
    <row r="164" ht="15.75" customHeight="1">
      <c r="A164" s="2" t="s">
        <v>242</v>
      </c>
      <c r="B164" s="2" t="s">
        <v>36</v>
      </c>
      <c r="C164" s="3">
        <v>44179.0</v>
      </c>
      <c r="D164" s="2">
        <v>107.0</v>
      </c>
      <c r="E164" s="2">
        <v>5.8</v>
      </c>
      <c r="F164" s="2" t="s">
        <v>17</v>
      </c>
      <c r="H164" s="6"/>
    </row>
    <row r="165" ht="15.75" customHeight="1">
      <c r="A165" s="2" t="s">
        <v>243</v>
      </c>
      <c r="B165" s="2" t="s">
        <v>36</v>
      </c>
      <c r="C165" s="3">
        <v>43056.0</v>
      </c>
      <c r="D165" s="2">
        <v>92.0</v>
      </c>
      <c r="E165" s="2">
        <v>5.8</v>
      </c>
      <c r="F165" s="2" t="s">
        <v>17</v>
      </c>
      <c r="H165" s="6"/>
    </row>
    <row r="166" ht="15.75" customHeight="1">
      <c r="A166" s="2" t="s">
        <v>244</v>
      </c>
      <c r="B166" s="2" t="s">
        <v>33</v>
      </c>
      <c r="C166" s="3">
        <v>43952.0</v>
      </c>
      <c r="D166" s="2">
        <v>121.0</v>
      </c>
      <c r="E166" s="2">
        <v>5.8</v>
      </c>
      <c r="F166" s="2" t="s">
        <v>17</v>
      </c>
      <c r="H166" s="6"/>
    </row>
    <row r="167" ht="15.75" customHeight="1">
      <c r="A167" s="2" t="s">
        <v>245</v>
      </c>
      <c r="B167" s="2" t="s">
        <v>33</v>
      </c>
      <c r="C167" s="3">
        <v>43770.0</v>
      </c>
      <c r="D167" s="2">
        <v>90.0</v>
      </c>
      <c r="E167" s="2">
        <v>5.8</v>
      </c>
      <c r="F167" s="2" t="s">
        <v>17</v>
      </c>
      <c r="H167" s="6"/>
    </row>
    <row r="168" ht="15.75" customHeight="1">
      <c r="A168" s="2" t="s">
        <v>246</v>
      </c>
      <c r="B168" s="2" t="s">
        <v>247</v>
      </c>
      <c r="C168" s="3">
        <v>42720.0</v>
      </c>
      <c r="D168" s="2">
        <v>104.0</v>
      </c>
      <c r="E168" s="2">
        <v>5.8</v>
      </c>
      <c r="F168" s="2" t="s">
        <v>17</v>
      </c>
      <c r="H168" s="6"/>
    </row>
    <row r="169" ht="15.75" customHeight="1">
      <c r="A169" s="2" t="s">
        <v>248</v>
      </c>
      <c r="B169" s="2" t="s">
        <v>24</v>
      </c>
      <c r="C169" s="3">
        <v>43217.0</v>
      </c>
      <c r="D169" s="2">
        <v>92.0</v>
      </c>
      <c r="E169" s="2">
        <v>5.8</v>
      </c>
      <c r="F169" s="2" t="s">
        <v>17</v>
      </c>
      <c r="H169" s="6"/>
    </row>
    <row r="170" ht="15.75" customHeight="1">
      <c r="A170" s="2" t="s">
        <v>249</v>
      </c>
      <c r="B170" s="2" t="s">
        <v>33</v>
      </c>
      <c r="C170" s="3">
        <v>43987.0</v>
      </c>
      <c r="D170" s="2">
        <v>114.0</v>
      </c>
      <c r="E170" s="2">
        <v>5.8</v>
      </c>
      <c r="F170" s="2" t="s">
        <v>20</v>
      </c>
      <c r="H170" s="6"/>
    </row>
    <row r="171" ht="15.75" customHeight="1">
      <c r="A171" s="2" t="s">
        <v>250</v>
      </c>
      <c r="B171" s="2" t="s">
        <v>33</v>
      </c>
      <c r="C171" s="3">
        <v>44064.0</v>
      </c>
      <c r="D171" s="2">
        <v>98.0</v>
      </c>
      <c r="E171" s="2">
        <v>5.8</v>
      </c>
      <c r="F171" s="2" t="s">
        <v>20</v>
      </c>
      <c r="H171" s="6"/>
    </row>
    <row r="172" ht="15.75" customHeight="1">
      <c r="A172" s="2" t="s">
        <v>251</v>
      </c>
      <c r="B172" s="2" t="s">
        <v>252</v>
      </c>
      <c r="C172" s="3">
        <v>43308.0</v>
      </c>
      <c r="D172" s="2">
        <v>95.0</v>
      </c>
      <c r="E172" s="2">
        <v>5.8</v>
      </c>
      <c r="F172" s="2" t="s">
        <v>17</v>
      </c>
      <c r="H172" s="6"/>
    </row>
    <row r="173" ht="15.75" customHeight="1">
      <c r="A173" s="2" t="s">
        <v>253</v>
      </c>
      <c r="B173" s="2" t="s">
        <v>36</v>
      </c>
      <c r="C173" s="3">
        <v>43189.0</v>
      </c>
      <c r="D173" s="2">
        <v>78.0</v>
      </c>
      <c r="E173" s="2">
        <v>5.8</v>
      </c>
      <c r="F173" s="2" t="s">
        <v>17</v>
      </c>
      <c r="H173" s="6"/>
    </row>
    <row r="174" ht="15.75" customHeight="1">
      <c r="A174" s="2" t="s">
        <v>254</v>
      </c>
      <c r="B174" s="2" t="s">
        <v>10</v>
      </c>
      <c r="C174" s="3">
        <v>44330.0</v>
      </c>
      <c r="D174" s="2">
        <v>107.0</v>
      </c>
      <c r="E174" s="2">
        <v>5.8</v>
      </c>
      <c r="F174" s="2" t="s">
        <v>17</v>
      </c>
      <c r="H174" s="6"/>
    </row>
    <row r="175" ht="15.75" customHeight="1">
      <c r="A175" s="2" t="s">
        <v>255</v>
      </c>
      <c r="B175" s="2" t="s">
        <v>36</v>
      </c>
      <c r="C175" s="3">
        <v>43777.0</v>
      </c>
      <c r="D175" s="2">
        <v>92.0</v>
      </c>
      <c r="E175" s="2">
        <v>5.8</v>
      </c>
      <c r="F175" s="2" t="s">
        <v>17</v>
      </c>
      <c r="H175" s="6"/>
    </row>
    <row r="176" ht="15.75" customHeight="1">
      <c r="A176" s="2" t="s">
        <v>256</v>
      </c>
      <c r="B176" s="2" t="s">
        <v>257</v>
      </c>
      <c r="C176" s="3">
        <v>42656.0</v>
      </c>
      <c r="D176" s="2">
        <v>95.0</v>
      </c>
      <c r="E176" s="2">
        <v>5.8</v>
      </c>
      <c r="F176" s="2" t="s">
        <v>17</v>
      </c>
      <c r="H176" s="6"/>
    </row>
    <row r="177" ht="15.75" customHeight="1">
      <c r="A177" s="2" t="s">
        <v>258</v>
      </c>
      <c r="B177" s="2" t="s">
        <v>36</v>
      </c>
      <c r="C177" s="3">
        <v>44140.0</v>
      </c>
      <c r="D177" s="2">
        <v>96.0</v>
      </c>
      <c r="E177" s="2">
        <v>5.8</v>
      </c>
      <c r="F177" s="2" t="s">
        <v>17</v>
      </c>
      <c r="H177" s="6"/>
    </row>
    <row r="178" ht="15.75" customHeight="1">
      <c r="A178" s="2" t="s">
        <v>259</v>
      </c>
      <c r="B178" s="2" t="s">
        <v>139</v>
      </c>
      <c r="C178" s="3">
        <v>43434.0</v>
      </c>
      <c r="D178" s="2">
        <v>118.0</v>
      </c>
      <c r="E178" s="2">
        <v>5.8</v>
      </c>
      <c r="F178" s="2" t="s">
        <v>20</v>
      </c>
      <c r="H178" s="6"/>
    </row>
    <row r="179" ht="15.75" customHeight="1">
      <c r="A179" s="2" t="s">
        <v>260</v>
      </c>
      <c r="B179" s="2" t="s">
        <v>36</v>
      </c>
      <c r="C179" s="3">
        <v>43951.0</v>
      </c>
      <c r="D179" s="2">
        <v>105.0</v>
      </c>
      <c r="E179" s="2">
        <v>5.8</v>
      </c>
      <c r="F179" s="2" t="s">
        <v>69</v>
      </c>
      <c r="H179" s="6"/>
    </row>
    <row r="180" ht="15.75" customHeight="1">
      <c r="A180" s="2" t="s">
        <v>261</v>
      </c>
      <c r="B180" s="2" t="s">
        <v>262</v>
      </c>
      <c r="C180" s="3">
        <v>43938.0</v>
      </c>
      <c r="D180" s="2">
        <v>94.0</v>
      </c>
      <c r="E180" s="2">
        <v>5.8</v>
      </c>
      <c r="F180" s="2" t="s">
        <v>83</v>
      </c>
      <c r="H180" s="6"/>
    </row>
    <row r="181" ht="15.75" customHeight="1">
      <c r="A181" s="2" t="s">
        <v>263</v>
      </c>
      <c r="B181" s="2" t="s">
        <v>264</v>
      </c>
      <c r="C181" s="3">
        <v>42853.0</v>
      </c>
      <c r="D181" s="2">
        <v>52.0</v>
      </c>
      <c r="E181" s="2">
        <v>5.8</v>
      </c>
      <c r="F181" s="2" t="s">
        <v>17</v>
      </c>
      <c r="H181" s="6"/>
    </row>
    <row r="182" ht="15.75" customHeight="1">
      <c r="A182" s="2" t="s">
        <v>265</v>
      </c>
      <c r="B182" s="2" t="s">
        <v>266</v>
      </c>
      <c r="C182" s="3">
        <v>43350.0</v>
      </c>
      <c r="D182" s="2">
        <v>105.0</v>
      </c>
      <c r="E182" s="2">
        <v>5.8</v>
      </c>
      <c r="F182" s="2" t="s">
        <v>17</v>
      </c>
      <c r="H182" s="6"/>
    </row>
    <row r="183" ht="15.75" customHeight="1">
      <c r="A183" s="2" t="s">
        <v>267</v>
      </c>
      <c r="B183" s="2" t="s">
        <v>224</v>
      </c>
      <c r="C183" s="3">
        <v>42853.0</v>
      </c>
      <c r="D183" s="2">
        <v>95.0</v>
      </c>
      <c r="E183" s="2">
        <v>5.8</v>
      </c>
      <c r="F183" s="2" t="s">
        <v>17</v>
      </c>
      <c r="H183" s="6"/>
    </row>
    <row r="184" ht="15.75" customHeight="1">
      <c r="A184" s="2" t="s">
        <v>268</v>
      </c>
      <c r="B184" s="2" t="s">
        <v>262</v>
      </c>
      <c r="C184" s="3">
        <v>42489.0</v>
      </c>
      <c r="D184" s="2">
        <v>100.0</v>
      </c>
      <c r="E184" s="2">
        <v>5.8</v>
      </c>
      <c r="F184" s="2" t="s">
        <v>17</v>
      </c>
      <c r="H184" s="6"/>
    </row>
    <row r="185" ht="15.75" customHeight="1">
      <c r="A185" s="2" t="s">
        <v>269</v>
      </c>
      <c r="B185" s="2" t="s">
        <v>252</v>
      </c>
      <c r="C185" s="3">
        <v>43280.0</v>
      </c>
      <c r="D185" s="2">
        <v>97.0</v>
      </c>
      <c r="E185" s="2">
        <v>5.8</v>
      </c>
      <c r="F185" s="2" t="s">
        <v>17</v>
      </c>
      <c r="H185" s="6"/>
    </row>
    <row r="186" ht="15.75" customHeight="1">
      <c r="A186" s="2" t="s">
        <v>270</v>
      </c>
      <c r="B186" s="2" t="s">
        <v>24</v>
      </c>
      <c r="C186" s="3">
        <v>43336.0</v>
      </c>
      <c r="D186" s="2">
        <v>89.0</v>
      </c>
      <c r="E186" s="2">
        <v>5.8</v>
      </c>
      <c r="F186" s="2" t="s">
        <v>17</v>
      </c>
      <c r="H186" s="6"/>
    </row>
    <row r="187" ht="15.75" customHeight="1">
      <c r="A187" s="2" t="s">
        <v>271</v>
      </c>
      <c r="B187" s="2" t="s">
        <v>272</v>
      </c>
      <c r="C187" s="3">
        <v>44084.0</v>
      </c>
      <c r="D187" s="2">
        <v>102.0</v>
      </c>
      <c r="E187" s="2">
        <v>5.8</v>
      </c>
      <c r="F187" s="2" t="s">
        <v>17</v>
      </c>
      <c r="H187" s="6"/>
    </row>
    <row r="188" ht="15.75" customHeight="1">
      <c r="A188" s="2" t="s">
        <v>273</v>
      </c>
      <c r="B188" s="2" t="s">
        <v>274</v>
      </c>
      <c r="C188" s="3">
        <v>44172.0</v>
      </c>
      <c r="D188" s="2">
        <v>96.0</v>
      </c>
      <c r="E188" s="2">
        <v>5.8</v>
      </c>
      <c r="F188" s="2" t="s">
        <v>57</v>
      </c>
      <c r="H188" s="6"/>
    </row>
    <row r="189" ht="15.75" customHeight="1">
      <c r="A189" s="2" t="s">
        <v>275</v>
      </c>
      <c r="B189" s="2" t="s">
        <v>36</v>
      </c>
      <c r="C189" s="3">
        <v>44036.0</v>
      </c>
      <c r="D189" s="2">
        <v>131.0</v>
      </c>
      <c r="E189" s="2">
        <v>5.8</v>
      </c>
      <c r="F189" s="2" t="s">
        <v>17</v>
      </c>
      <c r="H189" s="6"/>
    </row>
    <row r="190" ht="15.75" customHeight="1">
      <c r="A190" s="2" t="s">
        <v>276</v>
      </c>
      <c r="B190" s="2" t="s">
        <v>36</v>
      </c>
      <c r="C190" s="3">
        <v>43567.0</v>
      </c>
      <c r="D190" s="2">
        <v>89.0</v>
      </c>
      <c r="E190" s="2">
        <v>5.8</v>
      </c>
      <c r="F190" s="2" t="s">
        <v>17</v>
      </c>
      <c r="H190" s="6"/>
    </row>
    <row r="191" ht="15.75" customHeight="1">
      <c r="A191" s="2" t="s">
        <v>277</v>
      </c>
      <c r="B191" s="2" t="s">
        <v>33</v>
      </c>
      <c r="C191" s="3">
        <v>44146.0</v>
      </c>
      <c r="D191" s="2">
        <v>93.0</v>
      </c>
      <c r="E191" s="2">
        <v>5.8</v>
      </c>
      <c r="F191" s="2" t="s">
        <v>83</v>
      </c>
      <c r="H191" s="6"/>
    </row>
    <row r="192" ht="15.75" customHeight="1">
      <c r="A192" s="2" t="s">
        <v>278</v>
      </c>
      <c r="B192" s="2" t="s">
        <v>36</v>
      </c>
      <c r="C192" s="3">
        <v>44106.0</v>
      </c>
      <c r="D192" s="2">
        <v>111.0</v>
      </c>
      <c r="E192" s="2">
        <v>5.8</v>
      </c>
      <c r="F192" s="2" t="s">
        <v>11</v>
      </c>
      <c r="H192" s="6"/>
    </row>
    <row r="193" ht="15.75" customHeight="1">
      <c r="A193" s="2" t="s">
        <v>279</v>
      </c>
      <c r="B193" s="2" t="s">
        <v>33</v>
      </c>
      <c r="C193" s="3">
        <v>43196.0</v>
      </c>
      <c r="D193" s="2">
        <v>75.0</v>
      </c>
      <c r="E193" s="2">
        <v>5.9</v>
      </c>
      <c r="F193" s="2" t="s">
        <v>17</v>
      </c>
      <c r="H193" s="6"/>
    </row>
    <row r="194" ht="15.75" customHeight="1">
      <c r="A194" s="2" t="s">
        <v>280</v>
      </c>
      <c r="B194" s="2" t="s">
        <v>10</v>
      </c>
      <c r="C194" s="3">
        <v>43847.0</v>
      </c>
      <c r="D194" s="2">
        <v>120.0</v>
      </c>
      <c r="E194" s="2">
        <v>5.9</v>
      </c>
      <c r="F194" s="2" t="s">
        <v>17</v>
      </c>
      <c r="H194" s="6"/>
    </row>
    <row r="195" ht="15.75" customHeight="1">
      <c r="A195" s="2" t="s">
        <v>281</v>
      </c>
      <c r="B195" s="2" t="s">
        <v>282</v>
      </c>
      <c r="C195" s="3">
        <v>43196.0</v>
      </c>
      <c r="D195" s="2">
        <v>96.0</v>
      </c>
      <c r="E195" s="2">
        <v>5.9</v>
      </c>
      <c r="F195" s="2" t="s">
        <v>17</v>
      </c>
      <c r="H195" s="6"/>
    </row>
    <row r="196" ht="15.75" customHeight="1">
      <c r="A196" s="2" t="s">
        <v>283</v>
      </c>
      <c r="B196" s="2" t="s">
        <v>284</v>
      </c>
      <c r="C196" s="3">
        <v>44337.0</v>
      </c>
      <c r="D196" s="2">
        <v>148.0</v>
      </c>
      <c r="E196" s="2">
        <v>5.9</v>
      </c>
      <c r="F196" s="2" t="s">
        <v>17</v>
      </c>
      <c r="H196" s="6"/>
    </row>
    <row r="197" ht="15.75" customHeight="1">
      <c r="A197" s="2" t="s">
        <v>285</v>
      </c>
      <c r="B197" s="2" t="s">
        <v>286</v>
      </c>
      <c r="C197" s="3">
        <v>43420.0</v>
      </c>
      <c r="D197" s="2">
        <v>94.0</v>
      </c>
      <c r="E197" s="2">
        <v>5.9</v>
      </c>
      <c r="F197" s="2" t="s">
        <v>17</v>
      </c>
      <c r="H197" s="6"/>
    </row>
    <row r="198" ht="15.75" customHeight="1">
      <c r="A198" s="2" t="s">
        <v>287</v>
      </c>
      <c r="B198" s="2" t="s">
        <v>19</v>
      </c>
      <c r="C198" s="3">
        <v>43784.0</v>
      </c>
      <c r="D198" s="2">
        <v>107.0</v>
      </c>
      <c r="E198" s="2">
        <v>5.9</v>
      </c>
      <c r="F198" s="2" t="s">
        <v>17</v>
      </c>
      <c r="H198" s="6"/>
    </row>
    <row r="199" ht="15.75" customHeight="1">
      <c r="A199" s="2" t="s">
        <v>288</v>
      </c>
      <c r="B199" s="2" t="s">
        <v>257</v>
      </c>
      <c r="C199" s="3">
        <v>43662.0</v>
      </c>
      <c r="D199" s="2">
        <v>32.0</v>
      </c>
      <c r="E199" s="2">
        <v>5.9</v>
      </c>
      <c r="F199" s="2" t="s">
        <v>17</v>
      </c>
      <c r="H199" s="6"/>
    </row>
    <row r="200" ht="15.75" customHeight="1">
      <c r="A200" s="2" t="s">
        <v>289</v>
      </c>
      <c r="B200" s="2" t="s">
        <v>33</v>
      </c>
      <c r="C200" s="3">
        <v>43868.0</v>
      </c>
      <c r="D200" s="2">
        <v>104.0</v>
      </c>
      <c r="E200" s="2">
        <v>5.9</v>
      </c>
      <c r="F200" s="2" t="s">
        <v>17</v>
      </c>
      <c r="H200" s="6"/>
    </row>
    <row r="201" ht="15.75" customHeight="1">
      <c r="A201" s="2" t="s">
        <v>290</v>
      </c>
      <c r="B201" s="2" t="s">
        <v>7</v>
      </c>
      <c r="C201" s="3">
        <v>43371.0</v>
      </c>
      <c r="D201" s="2">
        <v>23.0</v>
      </c>
      <c r="E201" s="2">
        <v>5.9</v>
      </c>
      <c r="F201" s="2" t="s">
        <v>17</v>
      </c>
      <c r="H201" s="6"/>
    </row>
    <row r="202" ht="15.75" customHeight="1">
      <c r="A202" s="2" t="s">
        <v>291</v>
      </c>
      <c r="B202" s="2" t="s">
        <v>36</v>
      </c>
      <c r="C202" s="3">
        <v>43917.0</v>
      </c>
      <c r="D202" s="2">
        <v>111.0</v>
      </c>
      <c r="E202" s="2">
        <v>5.9</v>
      </c>
      <c r="F202" s="2" t="s">
        <v>20</v>
      </c>
      <c r="H202" s="6"/>
    </row>
    <row r="203" ht="15.75" customHeight="1">
      <c r="A203" s="2" t="s">
        <v>292</v>
      </c>
      <c r="B203" s="2" t="s">
        <v>10</v>
      </c>
      <c r="C203" s="3">
        <v>43917.0</v>
      </c>
      <c r="D203" s="2">
        <v>83.0</v>
      </c>
      <c r="E203" s="2">
        <v>5.9</v>
      </c>
      <c r="F203" s="2" t="s">
        <v>60</v>
      </c>
      <c r="H203" s="6"/>
    </row>
    <row r="204" ht="15.75" customHeight="1">
      <c r="A204" s="2" t="s">
        <v>293</v>
      </c>
      <c r="B204" s="2" t="s">
        <v>7</v>
      </c>
      <c r="C204" s="3">
        <v>44197.0</v>
      </c>
      <c r="D204" s="2">
        <v>53.0</v>
      </c>
      <c r="E204" s="2">
        <v>5.9</v>
      </c>
      <c r="F204" s="2" t="s">
        <v>17</v>
      </c>
      <c r="H204" s="6"/>
    </row>
    <row r="205" ht="15.75" customHeight="1">
      <c r="A205" s="2" t="s">
        <v>294</v>
      </c>
      <c r="B205" s="2" t="s">
        <v>139</v>
      </c>
      <c r="C205" s="3">
        <v>43112.0</v>
      </c>
      <c r="D205" s="2">
        <v>95.0</v>
      </c>
      <c r="E205" s="2">
        <v>5.9</v>
      </c>
      <c r="F205" s="2" t="s">
        <v>17</v>
      </c>
      <c r="H205" s="6"/>
    </row>
    <row r="206" ht="15.75" customHeight="1">
      <c r="A206" s="2" t="s">
        <v>295</v>
      </c>
      <c r="B206" s="2" t="s">
        <v>173</v>
      </c>
      <c r="C206" s="3">
        <v>44176.0</v>
      </c>
      <c r="D206" s="2">
        <v>132.0</v>
      </c>
      <c r="E206" s="2">
        <v>5.9</v>
      </c>
      <c r="F206" s="2" t="s">
        <v>17</v>
      </c>
      <c r="H206" s="6"/>
    </row>
    <row r="207" ht="15.75" customHeight="1">
      <c r="A207" s="2" t="s">
        <v>296</v>
      </c>
      <c r="B207" s="2" t="s">
        <v>39</v>
      </c>
      <c r="C207" s="3">
        <v>42685.0</v>
      </c>
      <c r="D207" s="2">
        <v>98.0</v>
      </c>
      <c r="E207" s="2">
        <v>5.9</v>
      </c>
      <c r="F207" s="2" t="s">
        <v>17</v>
      </c>
      <c r="H207" s="6"/>
    </row>
    <row r="208" ht="15.75" customHeight="1">
      <c r="A208" s="2" t="s">
        <v>297</v>
      </c>
      <c r="B208" s="2" t="s">
        <v>298</v>
      </c>
      <c r="C208" s="3">
        <v>43910.0</v>
      </c>
      <c r="D208" s="2">
        <v>108.0</v>
      </c>
      <c r="E208" s="2">
        <v>5.9</v>
      </c>
      <c r="F208" s="2" t="s">
        <v>14</v>
      </c>
      <c r="H208" s="6"/>
    </row>
    <row r="209" ht="15.75" customHeight="1">
      <c r="A209" s="2" t="s">
        <v>299</v>
      </c>
      <c r="B209" s="2" t="s">
        <v>247</v>
      </c>
      <c r="C209" s="3">
        <v>43203.0</v>
      </c>
      <c r="D209" s="2">
        <v>106.0</v>
      </c>
      <c r="E209" s="2">
        <v>6.0</v>
      </c>
      <c r="F209" s="2" t="s">
        <v>17</v>
      </c>
      <c r="H209" s="6"/>
    </row>
    <row r="210" ht="15.75" customHeight="1">
      <c r="A210" s="2" t="s">
        <v>300</v>
      </c>
      <c r="B210" s="2" t="s">
        <v>33</v>
      </c>
      <c r="C210" s="3">
        <v>43224.0</v>
      </c>
      <c r="D210" s="2">
        <v>104.0</v>
      </c>
      <c r="E210" s="2">
        <v>6.0</v>
      </c>
      <c r="F210" s="2" t="s">
        <v>14</v>
      </c>
      <c r="H210" s="6"/>
    </row>
    <row r="211" ht="15.75" customHeight="1">
      <c r="A211" s="2" t="s">
        <v>301</v>
      </c>
      <c r="B211" s="2" t="s">
        <v>252</v>
      </c>
      <c r="C211" s="3">
        <v>42762.0</v>
      </c>
      <c r="D211" s="2">
        <v>90.0</v>
      </c>
      <c r="E211" s="2">
        <v>6.0</v>
      </c>
      <c r="F211" s="2" t="s">
        <v>17</v>
      </c>
      <c r="H211" s="6"/>
    </row>
    <row r="212" ht="15.75" customHeight="1">
      <c r="A212" s="2" t="s">
        <v>302</v>
      </c>
      <c r="B212" s="2" t="s">
        <v>33</v>
      </c>
      <c r="C212" s="3">
        <v>43686.0</v>
      </c>
      <c r="D212" s="2">
        <v>106.0</v>
      </c>
      <c r="E212" s="2">
        <v>6.0</v>
      </c>
      <c r="F212" s="2" t="s">
        <v>20</v>
      </c>
      <c r="H212" s="6"/>
    </row>
    <row r="213" ht="15.75" customHeight="1">
      <c r="A213" s="2" t="s">
        <v>303</v>
      </c>
      <c r="B213" s="2" t="s">
        <v>33</v>
      </c>
      <c r="C213" s="3">
        <v>43532.0</v>
      </c>
      <c r="D213" s="2">
        <v>90.0</v>
      </c>
      <c r="E213" s="2">
        <v>6.0</v>
      </c>
      <c r="F213" s="2" t="s">
        <v>17</v>
      </c>
      <c r="H213" s="6"/>
    </row>
    <row r="214" ht="15.75" customHeight="1">
      <c r="A214" s="2" t="s">
        <v>304</v>
      </c>
      <c r="B214" s="2" t="s">
        <v>305</v>
      </c>
      <c r="C214" s="3">
        <v>43630.0</v>
      </c>
      <c r="D214" s="2">
        <v>97.0</v>
      </c>
      <c r="E214" s="2">
        <v>6.0</v>
      </c>
      <c r="F214" s="2" t="s">
        <v>17</v>
      </c>
      <c r="H214" s="6"/>
    </row>
    <row r="215" ht="15.75" customHeight="1">
      <c r="A215" s="2" t="s">
        <v>306</v>
      </c>
      <c r="B215" s="2" t="s">
        <v>81</v>
      </c>
      <c r="C215" s="3">
        <v>44057.0</v>
      </c>
      <c r="D215" s="2">
        <v>113.0</v>
      </c>
      <c r="E215" s="2">
        <v>6.0</v>
      </c>
      <c r="F215" s="2" t="s">
        <v>17</v>
      </c>
      <c r="H215" s="6"/>
    </row>
    <row r="216" ht="15.75" customHeight="1">
      <c r="A216" s="2" t="s">
        <v>307</v>
      </c>
      <c r="B216" s="2" t="s">
        <v>308</v>
      </c>
      <c r="C216" s="3">
        <v>44125.0</v>
      </c>
      <c r="D216" s="2">
        <v>123.0</v>
      </c>
      <c r="E216" s="2">
        <v>6.0</v>
      </c>
      <c r="F216" s="2" t="s">
        <v>17</v>
      </c>
      <c r="H216" s="6"/>
    </row>
    <row r="217" ht="15.75" customHeight="1">
      <c r="A217" s="2" t="s">
        <v>309</v>
      </c>
      <c r="B217" s="2" t="s">
        <v>310</v>
      </c>
      <c r="C217" s="3">
        <v>44160.0</v>
      </c>
      <c r="D217" s="2">
        <v>115.0</v>
      </c>
      <c r="E217" s="2">
        <v>6.0</v>
      </c>
      <c r="F217" s="2" t="s">
        <v>17</v>
      </c>
      <c r="H217" s="6"/>
    </row>
    <row r="218" ht="15.75" customHeight="1">
      <c r="A218" s="2" t="s">
        <v>311</v>
      </c>
      <c r="B218" s="2" t="s">
        <v>36</v>
      </c>
      <c r="C218" s="3">
        <v>43231.0</v>
      </c>
      <c r="D218" s="2">
        <v>105.0</v>
      </c>
      <c r="E218" s="2">
        <v>6.0</v>
      </c>
      <c r="F218" s="2" t="s">
        <v>17</v>
      </c>
      <c r="H218" s="6"/>
    </row>
    <row r="219" ht="15.75" customHeight="1">
      <c r="A219" s="2" t="s">
        <v>312</v>
      </c>
      <c r="B219" s="2" t="s">
        <v>36</v>
      </c>
      <c r="C219" s="3">
        <v>43420.0</v>
      </c>
      <c r="D219" s="2">
        <v>101.0</v>
      </c>
      <c r="E219" s="2">
        <v>6.0</v>
      </c>
      <c r="F219" s="2" t="s">
        <v>17</v>
      </c>
      <c r="H219" s="6"/>
    </row>
    <row r="220" ht="15.75" customHeight="1">
      <c r="A220" s="2" t="s">
        <v>313</v>
      </c>
      <c r="B220" s="2" t="s">
        <v>36</v>
      </c>
      <c r="C220" s="3">
        <v>43873.0</v>
      </c>
      <c r="D220" s="2">
        <v>102.0</v>
      </c>
      <c r="E220" s="2">
        <v>6.0</v>
      </c>
      <c r="F220" s="2" t="s">
        <v>17</v>
      </c>
      <c r="H220" s="6"/>
    </row>
    <row r="221" ht="15.75" customHeight="1">
      <c r="A221" s="2" t="s">
        <v>314</v>
      </c>
      <c r="B221" s="2" t="s">
        <v>315</v>
      </c>
      <c r="C221" s="3">
        <v>42881.0</v>
      </c>
      <c r="D221" s="2">
        <v>122.0</v>
      </c>
      <c r="E221" s="2">
        <v>6.0</v>
      </c>
      <c r="F221" s="2" t="s">
        <v>17</v>
      </c>
      <c r="H221" s="6"/>
    </row>
    <row r="222" ht="15.75" customHeight="1">
      <c r="A222" s="2" t="s">
        <v>316</v>
      </c>
      <c r="B222" s="2" t="s">
        <v>22</v>
      </c>
      <c r="C222" s="3">
        <v>43812.0</v>
      </c>
      <c r="D222" s="2">
        <v>128.0</v>
      </c>
      <c r="E222" s="2">
        <v>6.1</v>
      </c>
      <c r="F222" s="2" t="s">
        <v>17</v>
      </c>
      <c r="H222" s="6"/>
    </row>
    <row r="223" ht="15.75" customHeight="1">
      <c r="A223" s="2" t="s">
        <v>317</v>
      </c>
      <c r="B223" s="2" t="s">
        <v>24</v>
      </c>
      <c r="C223" s="3">
        <v>43728.0</v>
      </c>
      <c r="D223" s="2">
        <v>82.0</v>
      </c>
      <c r="E223" s="2">
        <v>6.1</v>
      </c>
      <c r="F223" s="2" t="s">
        <v>17</v>
      </c>
      <c r="H223" s="6"/>
    </row>
    <row r="224" ht="15.75" customHeight="1">
      <c r="A224" s="2" t="s">
        <v>318</v>
      </c>
      <c r="B224" s="2" t="s">
        <v>33</v>
      </c>
      <c r="C224" s="3">
        <v>42804.0</v>
      </c>
      <c r="D224" s="2">
        <v>102.0</v>
      </c>
      <c r="E224" s="2">
        <v>6.1</v>
      </c>
      <c r="F224" s="2" t="s">
        <v>17</v>
      </c>
      <c r="H224" s="6"/>
    </row>
    <row r="225" ht="15.75" customHeight="1">
      <c r="A225" s="2" t="s">
        <v>319</v>
      </c>
      <c r="B225" s="2" t="s">
        <v>7</v>
      </c>
      <c r="C225" s="3">
        <v>42853.0</v>
      </c>
      <c r="D225" s="2">
        <v>80.0</v>
      </c>
      <c r="E225" s="2">
        <v>6.1</v>
      </c>
      <c r="F225" s="2" t="s">
        <v>17</v>
      </c>
      <c r="H225" s="6"/>
    </row>
    <row r="226" ht="15.75" customHeight="1">
      <c r="A226" s="2" t="s">
        <v>320</v>
      </c>
      <c r="B226" s="2" t="s">
        <v>33</v>
      </c>
      <c r="C226" s="3">
        <v>42811.0</v>
      </c>
      <c r="D226" s="2">
        <v>94.0</v>
      </c>
      <c r="E226" s="2">
        <v>6.1</v>
      </c>
      <c r="F226" s="2" t="s">
        <v>17</v>
      </c>
      <c r="H226" s="6"/>
    </row>
    <row r="227" ht="15.75" customHeight="1">
      <c r="A227" s="2" t="s">
        <v>321</v>
      </c>
      <c r="B227" s="2" t="s">
        <v>222</v>
      </c>
      <c r="C227" s="3">
        <v>44225.0</v>
      </c>
      <c r="D227" s="2">
        <v>123.0</v>
      </c>
      <c r="E227" s="2">
        <v>6.1</v>
      </c>
      <c r="F227" s="2" t="s">
        <v>17</v>
      </c>
      <c r="H227" s="6"/>
    </row>
    <row r="228" ht="15.75" customHeight="1">
      <c r="A228" s="2" t="s">
        <v>322</v>
      </c>
      <c r="B228" s="2" t="s">
        <v>323</v>
      </c>
      <c r="C228" s="3">
        <v>44132.0</v>
      </c>
      <c r="D228" s="2">
        <v>104.0</v>
      </c>
      <c r="E228" s="2">
        <v>6.1</v>
      </c>
      <c r="F228" s="2" t="s">
        <v>17</v>
      </c>
      <c r="H228" s="6"/>
    </row>
    <row r="229" ht="15.75" customHeight="1">
      <c r="A229" s="2" t="s">
        <v>324</v>
      </c>
      <c r="B229" s="2" t="s">
        <v>325</v>
      </c>
      <c r="C229" s="3">
        <v>43770.0</v>
      </c>
      <c r="D229" s="2">
        <v>85.0</v>
      </c>
      <c r="E229" s="2">
        <v>6.1</v>
      </c>
      <c r="F229" s="2" t="s">
        <v>17</v>
      </c>
      <c r="H229" s="6"/>
    </row>
    <row r="230" ht="15.75" customHeight="1">
      <c r="A230" s="2" t="s">
        <v>326</v>
      </c>
      <c r="B230" s="2" t="s">
        <v>7</v>
      </c>
      <c r="C230" s="3">
        <v>42153.0</v>
      </c>
      <c r="D230" s="2">
        <v>84.0</v>
      </c>
      <c r="E230" s="2">
        <v>6.1</v>
      </c>
      <c r="F230" s="2" t="s">
        <v>17</v>
      </c>
      <c r="H230" s="6"/>
    </row>
    <row r="231" ht="15.75" customHeight="1">
      <c r="A231" s="2" t="s">
        <v>327</v>
      </c>
      <c r="B231" s="2" t="s">
        <v>24</v>
      </c>
      <c r="C231" s="3">
        <v>43315.0</v>
      </c>
      <c r="D231" s="2">
        <v>103.0</v>
      </c>
      <c r="E231" s="2">
        <v>6.1</v>
      </c>
      <c r="F231" s="2" t="s">
        <v>17</v>
      </c>
      <c r="H231" s="6"/>
    </row>
    <row r="232" ht="15.75" customHeight="1">
      <c r="A232" s="2" t="s">
        <v>328</v>
      </c>
      <c r="B232" s="2" t="s">
        <v>183</v>
      </c>
      <c r="C232" s="3">
        <v>43903.0</v>
      </c>
      <c r="D232" s="2">
        <v>95.0</v>
      </c>
      <c r="E232" s="2">
        <v>6.1</v>
      </c>
      <c r="F232" s="2" t="s">
        <v>17</v>
      </c>
      <c r="H232" s="6"/>
    </row>
    <row r="233" ht="15.75" customHeight="1">
      <c r="A233" s="2" t="s">
        <v>329</v>
      </c>
      <c r="B233" s="2" t="s">
        <v>24</v>
      </c>
      <c r="C233" s="3">
        <v>43679.0</v>
      </c>
      <c r="D233" s="2">
        <v>100.0</v>
      </c>
      <c r="E233" s="2">
        <v>6.1</v>
      </c>
      <c r="F233" s="2" t="s">
        <v>17</v>
      </c>
      <c r="H233" s="6"/>
    </row>
    <row r="234" ht="15.75" customHeight="1">
      <c r="A234" s="2" t="s">
        <v>330</v>
      </c>
      <c r="B234" s="2" t="s">
        <v>331</v>
      </c>
      <c r="C234" s="3">
        <v>42447.0</v>
      </c>
      <c r="D234" s="2">
        <v>89.0</v>
      </c>
      <c r="E234" s="2">
        <v>6.1</v>
      </c>
      <c r="F234" s="2" t="s">
        <v>17</v>
      </c>
      <c r="H234" s="6"/>
    </row>
    <row r="235" ht="15.75" customHeight="1">
      <c r="A235" s="2" t="s">
        <v>332</v>
      </c>
      <c r="B235" s="2" t="s">
        <v>183</v>
      </c>
      <c r="C235" s="3">
        <v>44134.0</v>
      </c>
      <c r="D235" s="2">
        <v>116.0</v>
      </c>
      <c r="E235" s="2">
        <v>6.1</v>
      </c>
      <c r="F235" s="2" t="s">
        <v>60</v>
      </c>
      <c r="H235" s="6"/>
    </row>
    <row r="236" ht="15.75" customHeight="1">
      <c r="A236" s="2" t="s">
        <v>333</v>
      </c>
      <c r="B236" s="2" t="s">
        <v>247</v>
      </c>
      <c r="C236" s="3">
        <v>43938.0</v>
      </c>
      <c r="D236" s="2">
        <v>118.0</v>
      </c>
      <c r="E236" s="2">
        <v>6.1</v>
      </c>
      <c r="F236" s="2" t="s">
        <v>17</v>
      </c>
      <c r="H236" s="6"/>
    </row>
    <row r="237" ht="15.75" customHeight="1">
      <c r="A237" s="2" t="s">
        <v>334</v>
      </c>
      <c r="B237" s="2" t="s">
        <v>33</v>
      </c>
      <c r="C237" s="3">
        <v>44204.0</v>
      </c>
      <c r="D237" s="2">
        <v>96.0</v>
      </c>
      <c r="E237" s="2">
        <v>6.1</v>
      </c>
      <c r="F237" s="2" t="s">
        <v>25</v>
      </c>
      <c r="H237" s="6"/>
    </row>
    <row r="238" ht="15.75" customHeight="1">
      <c r="A238" s="2" t="s">
        <v>335</v>
      </c>
      <c r="B238" s="2" t="s">
        <v>33</v>
      </c>
      <c r="C238" s="3">
        <v>44287.0</v>
      </c>
      <c r="D238" s="2">
        <v>114.0</v>
      </c>
      <c r="E238" s="2">
        <v>6.1</v>
      </c>
      <c r="F238" s="2" t="s">
        <v>37</v>
      </c>
      <c r="H238" s="6"/>
    </row>
    <row r="239" ht="15.75" customHeight="1">
      <c r="A239" s="2" t="s">
        <v>336</v>
      </c>
      <c r="B239" s="2" t="s">
        <v>92</v>
      </c>
      <c r="C239" s="3">
        <v>43049.0</v>
      </c>
      <c r="D239" s="2">
        <v>99.0</v>
      </c>
      <c r="E239" s="2">
        <v>6.1</v>
      </c>
      <c r="F239" s="2" t="s">
        <v>69</v>
      </c>
      <c r="H239" s="6"/>
    </row>
    <row r="240" ht="15.75" customHeight="1">
      <c r="A240" s="2" t="s">
        <v>337</v>
      </c>
      <c r="B240" s="2" t="s">
        <v>36</v>
      </c>
      <c r="C240" s="3">
        <v>43973.0</v>
      </c>
      <c r="D240" s="2">
        <v>87.0</v>
      </c>
      <c r="E240" s="2">
        <v>6.1</v>
      </c>
      <c r="F240" s="2" t="s">
        <v>17</v>
      </c>
      <c r="H240" s="6"/>
    </row>
    <row r="241" ht="15.75" customHeight="1">
      <c r="A241" s="2" t="s">
        <v>338</v>
      </c>
      <c r="B241" s="2" t="s">
        <v>247</v>
      </c>
      <c r="C241" s="3">
        <v>42818.0</v>
      </c>
      <c r="D241" s="2">
        <v>92.0</v>
      </c>
      <c r="E241" s="2">
        <v>6.1</v>
      </c>
      <c r="F241" s="2" t="s">
        <v>17</v>
      </c>
      <c r="H241" s="6"/>
    </row>
    <row r="242" ht="15.75" customHeight="1">
      <c r="A242" s="2" t="s">
        <v>339</v>
      </c>
      <c r="B242" s="2" t="s">
        <v>340</v>
      </c>
      <c r="C242" s="3">
        <v>43609.0</v>
      </c>
      <c r="D242" s="2">
        <v>90.0</v>
      </c>
      <c r="E242" s="2">
        <v>6.1</v>
      </c>
      <c r="F242" s="2" t="s">
        <v>17</v>
      </c>
      <c r="H242" s="6"/>
    </row>
    <row r="243" ht="15.75" customHeight="1">
      <c r="A243" s="2" t="s">
        <v>341</v>
      </c>
      <c r="B243" s="2" t="s">
        <v>33</v>
      </c>
      <c r="C243" s="3">
        <v>44211.0</v>
      </c>
      <c r="D243" s="2">
        <v>95.0</v>
      </c>
      <c r="E243" s="2">
        <v>6.1</v>
      </c>
      <c r="F243" s="2" t="s">
        <v>20</v>
      </c>
      <c r="H243" s="6"/>
    </row>
    <row r="244" ht="15.75" customHeight="1">
      <c r="A244" s="2" t="s">
        <v>342</v>
      </c>
      <c r="B244" s="2" t="s">
        <v>10</v>
      </c>
      <c r="C244" s="3">
        <v>44071.0</v>
      </c>
      <c r="D244" s="2">
        <v>96.0</v>
      </c>
      <c r="E244" s="2">
        <v>6.1</v>
      </c>
      <c r="F244" s="2" t="s">
        <v>11</v>
      </c>
      <c r="H244" s="6"/>
    </row>
    <row r="245" ht="15.75" customHeight="1">
      <c r="A245" s="2" t="s">
        <v>343</v>
      </c>
      <c r="B245" s="2" t="s">
        <v>344</v>
      </c>
      <c r="C245" s="3">
        <v>44050.0</v>
      </c>
      <c r="D245" s="2">
        <v>93.0</v>
      </c>
      <c r="E245" s="2">
        <v>6.1</v>
      </c>
      <c r="F245" s="2" t="s">
        <v>17</v>
      </c>
      <c r="H245" s="6"/>
    </row>
    <row r="246" ht="15.75" customHeight="1">
      <c r="A246" s="2" t="s">
        <v>345</v>
      </c>
      <c r="B246" s="2" t="s">
        <v>346</v>
      </c>
      <c r="C246" s="3">
        <v>44155.0</v>
      </c>
      <c r="D246" s="2">
        <v>42.0</v>
      </c>
      <c r="E246" s="2">
        <v>6.2</v>
      </c>
      <c r="F246" s="2" t="s">
        <v>17</v>
      </c>
      <c r="H246" s="6"/>
    </row>
    <row r="247" ht="15.75" customHeight="1">
      <c r="A247" s="2" t="s">
        <v>347</v>
      </c>
      <c r="B247" s="2" t="s">
        <v>247</v>
      </c>
      <c r="C247" s="3">
        <v>44342.0</v>
      </c>
      <c r="D247" s="2">
        <v>92.0</v>
      </c>
      <c r="E247" s="2">
        <v>6.2</v>
      </c>
      <c r="F247" s="2" t="s">
        <v>14</v>
      </c>
      <c r="H247" s="6"/>
    </row>
    <row r="248" ht="15.75" customHeight="1">
      <c r="A248" s="2" t="s">
        <v>348</v>
      </c>
      <c r="B248" s="2" t="s">
        <v>33</v>
      </c>
      <c r="C248" s="3">
        <v>44225.0</v>
      </c>
      <c r="D248" s="2">
        <v>106.0</v>
      </c>
      <c r="E248" s="2">
        <v>6.2</v>
      </c>
      <c r="F248" s="2" t="s">
        <v>11</v>
      </c>
      <c r="H248" s="6"/>
    </row>
    <row r="249" ht="15.75" customHeight="1">
      <c r="A249" s="2" t="s">
        <v>349</v>
      </c>
      <c r="B249" s="2" t="s">
        <v>33</v>
      </c>
      <c r="C249" s="3">
        <v>44141.0</v>
      </c>
      <c r="D249" s="2">
        <v>151.0</v>
      </c>
      <c r="E249" s="2">
        <v>6.2</v>
      </c>
      <c r="F249" s="2" t="s">
        <v>17</v>
      </c>
      <c r="H249" s="6"/>
    </row>
    <row r="250" ht="15.75" customHeight="1">
      <c r="A250" s="2" t="s">
        <v>350</v>
      </c>
      <c r="B250" s="2" t="s">
        <v>139</v>
      </c>
      <c r="C250" s="3">
        <v>44060.0</v>
      </c>
      <c r="D250" s="2">
        <v>101.0</v>
      </c>
      <c r="E250" s="2">
        <v>6.2</v>
      </c>
      <c r="F250" s="2" t="s">
        <v>37</v>
      </c>
      <c r="H250" s="6"/>
    </row>
    <row r="251" ht="15.75" customHeight="1">
      <c r="A251" s="2" t="s">
        <v>351</v>
      </c>
      <c r="B251" s="2" t="s">
        <v>24</v>
      </c>
      <c r="C251" s="3">
        <v>44295.0</v>
      </c>
      <c r="D251" s="2">
        <v>114.0</v>
      </c>
      <c r="E251" s="2">
        <v>6.2</v>
      </c>
      <c r="F251" s="2" t="s">
        <v>25</v>
      </c>
      <c r="H251" s="6"/>
    </row>
    <row r="252" ht="15.75" customHeight="1">
      <c r="A252" s="2" t="s">
        <v>352</v>
      </c>
      <c r="B252" s="2" t="s">
        <v>282</v>
      </c>
      <c r="C252" s="3">
        <v>43504.0</v>
      </c>
      <c r="D252" s="2">
        <v>90.0</v>
      </c>
      <c r="E252" s="2">
        <v>6.2</v>
      </c>
      <c r="F252" s="2" t="s">
        <v>17</v>
      </c>
      <c r="H252" s="6"/>
    </row>
    <row r="253" ht="15.75" customHeight="1">
      <c r="A253" s="2" t="s">
        <v>353</v>
      </c>
      <c r="B253" s="2" t="s">
        <v>10</v>
      </c>
      <c r="C253" s="3">
        <v>43735.0</v>
      </c>
      <c r="D253" s="2">
        <v>115.0</v>
      </c>
      <c r="E253" s="2">
        <v>6.2</v>
      </c>
      <c r="F253" s="2" t="s">
        <v>17</v>
      </c>
      <c r="H253" s="6"/>
    </row>
    <row r="254" ht="15.75" customHeight="1">
      <c r="A254" s="2" t="s">
        <v>354</v>
      </c>
      <c r="B254" s="2" t="s">
        <v>10</v>
      </c>
      <c r="C254" s="3">
        <v>44001.0</v>
      </c>
      <c r="D254" s="2">
        <v>92.0</v>
      </c>
      <c r="E254" s="2">
        <v>6.2</v>
      </c>
      <c r="F254" s="2" t="s">
        <v>60</v>
      </c>
      <c r="H254" s="6"/>
    </row>
    <row r="255" ht="15.75" customHeight="1">
      <c r="A255" s="2" t="s">
        <v>355</v>
      </c>
      <c r="B255" s="2" t="s">
        <v>114</v>
      </c>
      <c r="C255" s="3">
        <v>44057.0</v>
      </c>
      <c r="D255" s="2">
        <v>72.0</v>
      </c>
      <c r="E255" s="2">
        <v>6.2</v>
      </c>
      <c r="F255" s="2" t="s">
        <v>17</v>
      </c>
      <c r="H255" s="6"/>
    </row>
    <row r="256" ht="15.75" customHeight="1">
      <c r="A256" s="2" t="s">
        <v>356</v>
      </c>
      <c r="B256" s="2" t="s">
        <v>10</v>
      </c>
      <c r="C256" s="3">
        <v>44036.0</v>
      </c>
      <c r="D256" s="2">
        <v>139.0</v>
      </c>
      <c r="E256" s="2">
        <v>6.2</v>
      </c>
      <c r="F256" s="2" t="s">
        <v>11</v>
      </c>
      <c r="H256" s="6"/>
    </row>
    <row r="257" ht="15.75" customHeight="1">
      <c r="A257" s="2" t="s">
        <v>357</v>
      </c>
      <c r="B257" s="2" t="s">
        <v>247</v>
      </c>
      <c r="C257" s="3">
        <v>43182.0</v>
      </c>
      <c r="D257" s="2">
        <v>98.0</v>
      </c>
      <c r="E257" s="2">
        <v>6.2</v>
      </c>
      <c r="F257" s="2" t="s">
        <v>17</v>
      </c>
      <c r="H257" s="6"/>
    </row>
    <row r="258" ht="15.75" customHeight="1">
      <c r="A258" s="2" t="s">
        <v>358</v>
      </c>
      <c r="B258" s="2" t="s">
        <v>36</v>
      </c>
      <c r="C258" s="3">
        <v>43574.0</v>
      </c>
      <c r="D258" s="2">
        <v>92.0</v>
      </c>
      <c r="E258" s="2">
        <v>6.2</v>
      </c>
      <c r="F258" s="2" t="s">
        <v>17</v>
      </c>
      <c r="H258" s="6"/>
    </row>
    <row r="259" ht="15.75" customHeight="1">
      <c r="A259" s="2" t="s">
        <v>359</v>
      </c>
      <c r="B259" s="2" t="s">
        <v>39</v>
      </c>
      <c r="C259" s="3">
        <v>43896.0</v>
      </c>
      <c r="D259" s="2">
        <v>111.0</v>
      </c>
      <c r="E259" s="2">
        <v>6.2</v>
      </c>
      <c r="F259" s="2" t="s">
        <v>17</v>
      </c>
      <c r="H259" s="6"/>
    </row>
    <row r="260" ht="15.75" customHeight="1">
      <c r="A260" s="2" t="s">
        <v>360</v>
      </c>
      <c r="B260" s="2" t="s">
        <v>33</v>
      </c>
      <c r="C260" s="3">
        <v>43357.0</v>
      </c>
      <c r="D260" s="2">
        <v>98.0</v>
      </c>
      <c r="E260" s="2">
        <v>6.2</v>
      </c>
      <c r="F260" s="2" t="s">
        <v>17</v>
      </c>
      <c r="H260" s="6"/>
    </row>
    <row r="261" ht="15.75" customHeight="1">
      <c r="A261" s="2" t="s">
        <v>361</v>
      </c>
      <c r="B261" s="2" t="s">
        <v>7</v>
      </c>
      <c r="C261" s="3">
        <v>43217.0</v>
      </c>
      <c r="D261" s="2">
        <v>104.0</v>
      </c>
      <c r="E261" s="2">
        <v>6.2</v>
      </c>
      <c r="F261" s="2" t="s">
        <v>17</v>
      </c>
      <c r="H261" s="6"/>
    </row>
    <row r="262" ht="15.75" customHeight="1">
      <c r="A262" s="2" t="s">
        <v>362</v>
      </c>
      <c r="B262" s="2" t="s">
        <v>7</v>
      </c>
      <c r="C262" s="3">
        <v>43070.0</v>
      </c>
      <c r="D262" s="2">
        <v>95.0</v>
      </c>
      <c r="E262" s="2">
        <v>6.2</v>
      </c>
      <c r="F262" s="2" t="s">
        <v>17</v>
      </c>
      <c r="H262" s="6"/>
    </row>
    <row r="263" ht="15.75" customHeight="1">
      <c r="A263" s="2" t="s">
        <v>363</v>
      </c>
      <c r="B263" s="2" t="s">
        <v>24</v>
      </c>
      <c r="C263" s="3">
        <v>42832.0</v>
      </c>
      <c r="D263" s="2">
        <v>88.0</v>
      </c>
      <c r="E263" s="2">
        <v>6.2</v>
      </c>
      <c r="F263" s="2" t="s">
        <v>17</v>
      </c>
      <c r="H263" s="6"/>
    </row>
    <row r="264" ht="15.75" customHeight="1">
      <c r="A264" s="2">
        <v>1922.0</v>
      </c>
      <c r="B264" s="2" t="s">
        <v>364</v>
      </c>
      <c r="C264" s="3">
        <v>43028.0</v>
      </c>
      <c r="D264" s="2">
        <v>102.0</v>
      </c>
      <c r="E264" s="2">
        <v>6.3</v>
      </c>
      <c r="F264" s="2" t="s">
        <v>17</v>
      </c>
      <c r="H264" s="6"/>
    </row>
    <row r="265" ht="15.75" customHeight="1">
      <c r="A265" s="2" t="s">
        <v>365</v>
      </c>
      <c r="B265" s="2" t="s">
        <v>7</v>
      </c>
      <c r="C265" s="3">
        <v>43607.0</v>
      </c>
      <c r="D265" s="2">
        <v>30.0</v>
      </c>
      <c r="E265" s="2">
        <v>6.3</v>
      </c>
      <c r="F265" s="2" t="s">
        <v>63</v>
      </c>
      <c r="H265" s="6"/>
    </row>
    <row r="266" ht="15.75" customHeight="1">
      <c r="A266" s="2" t="s">
        <v>366</v>
      </c>
      <c r="B266" s="2" t="s">
        <v>36</v>
      </c>
      <c r="C266" s="3">
        <v>43259.0</v>
      </c>
      <c r="D266" s="2">
        <v>99.0</v>
      </c>
      <c r="E266" s="2">
        <v>6.3</v>
      </c>
      <c r="F266" s="2" t="s">
        <v>17</v>
      </c>
      <c r="H266" s="6"/>
    </row>
    <row r="267" ht="15.75" customHeight="1">
      <c r="A267" s="2" t="s">
        <v>367</v>
      </c>
      <c r="B267" s="2" t="s">
        <v>340</v>
      </c>
      <c r="C267" s="3">
        <v>43385.0</v>
      </c>
      <c r="D267" s="2">
        <v>129.0</v>
      </c>
      <c r="E267" s="2">
        <v>6.3</v>
      </c>
      <c r="F267" s="2" t="s">
        <v>17</v>
      </c>
      <c r="H267" s="6"/>
    </row>
    <row r="268" ht="15.75" customHeight="1">
      <c r="A268" s="2" t="s">
        <v>368</v>
      </c>
      <c r="B268" s="2" t="s">
        <v>97</v>
      </c>
      <c r="C268" s="3">
        <v>43175.0</v>
      </c>
      <c r="D268" s="2">
        <v>87.0</v>
      </c>
      <c r="E268" s="2">
        <v>6.3</v>
      </c>
      <c r="F268" s="2" t="s">
        <v>17</v>
      </c>
      <c r="H268" s="6"/>
    </row>
    <row r="269" ht="15.75" customHeight="1">
      <c r="A269" s="2" t="s">
        <v>369</v>
      </c>
      <c r="B269" s="2" t="s">
        <v>370</v>
      </c>
      <c r="C269" s="3">
        <v>43091.0</v>
      </c>
      <c r="D269" s="2">
        <v>117.0</v>
      </c>
      <c r="E269" s="2">
        <v>6.3</v>
      </c>
      <c r="F269" s="2" t="s">
        <v>17</v>
      </c>
      <c r="H269" s="6"/>
    </row>
    <row r="270" ht="15.75" customHeight="1">
      <c r="A270" s="2" t="s">
        <v>371</v>
      </c>
      <c r="B270" s="2" t="s">
        <v>372</v>
      </c>
      <c r="C270" s="3">
        <v>43238.0</v>
      </c>
      <c r="D270" s="2">
        <v>104.0</v>
      </c>
      <c r="E270" s="2">
        <v>6.3</v>
      </c>
      <c r="F270" s="2" t="s">
        <v>17</v>
      </c>
      <c r="H270" s="6"/>
    </row>
    <row r="271" ht="15.75" customHeight="1">
      <c r="A271" s="2" t="s">
        <v>373</v>
      </c>
      <c r="B271" s="2" t="s">
        <v>33</v>
      </c>
      <c r="C271" s="3">
        <v>44288.0</v>
      </c>
      <c r="D271" s="2">
        <v>111.0</v>
      </c>
      <c r="E271" s="2">
        <v>6.3</v>
      </c>
      <c r="F271" s="2" t="s">
        <v>17</v>
      </c>
      <c r="H271" s="6"/>
    </row>
    <row r="272" ht="15.75" customHeight="1">
      <c r="A272" s="2" t="s">
        <v>374</v>
      </c>
      <c r="B272" s="2" t="s">
        <v>375</v>
      </c>
      <c r="C272" s="3">
        <v>44001.0</v>
      </c>
      <c r="D272" s="2">
        <v>107.0</v>
      </c>
      <c r="E272" s="2">
        <v>6.3</v>
      </c>
      <c r="F272" s="2" t="s">
        <v>17</v>
      </c>
      <c r="H272" s="6"/>
    </row>
    <row r="273" ht="15.75" customHeight="1">
      <c r="A273" s="2" t="s">
        <v>376</v>
      </c>
      <c r="B273" s="2" t="s">
        <v>24</v>
      </c>
      <c r="C273" s="3">
        <v>44273.0</v>
      </c>
      <c r="D273" s="2">
        <v>97.0</v>
      </c>
      <c r="E273" s="2">
        <v>6.3</v>
      </c>
      <c r="F273" s="2" t="s">
        <v>69</v>
      </c>
      <c r="H273" s="6"/>
    </row>
    <row r="274" ht="15.75" customHeight="1">
      <c r="A274" s="2" t="s">
        <v>377</v>
      </c>
      <c r="B274" s="2" t="s">
        <v>36</v>
      </c>
      <c r="C274" s="3">
        <v>43203.0</v>
      </c>
      <c r="D274" s="2">
        <v>98.0</v>
      </c>
      <c r="E274" s="2">
        <v>6.3</v>
      </c>
      <c r="F274" s="2" t="s">
        <v>60</v>
      </c>
      <c r="H274" s="6"/>
    </row>
    <row r="275" ht="15.75" customHeight="1">
      <c r="A275" s="2" t="s">
        <v>378</v>
      </c>
      <c r="B275" s="2" t="s">
        <v>33</v>
      </c>
      <c r="C275" s="3">
        <v>44224.0</v>
      </c>
      <c r="D275" s="2">
        <v>90.0</v>
      </c>
      <c r="E275" s="2">
        <v>6.3</v>
      </c>
      <c r="F275" s="2" t="s">
        <v>37</v>
      </c>
      <c r="H275" s="6"/>
    </row>
    <row r="276" ht="15.75" customHeight="1">
      <c r="A276" s="2" t="s">
        <v>379</v>
      </c>
      <c r="B276" s="2" t="s">
        <v>33</v>
      </c>
      <c r="C276" s="3">
        <v>43574.0</v>
      </c>
      <c r="D276" s="2">
        <v>101.0</v>
      </c>
      <c r="E276" s="2">
        <v>6.3</v>
      </c>
      <c r="F276" s="2" t="s">
        <v>20</v>
      </c>
      <c r="H276" s="6"/>
    </row>
    <row r="277" ht="15.75" customHeight="1">
      <c r="A277" s="2" t="s">
        <v>380</v>
      </c>
      <c r="B277" s="2" t="s">
        <v>7</v>
      </c>
      <c r="C277" s="3">
        <v>44342.0</v>
      </c>
      <c r="D277" s="2">
        <v>72.0</v>
      </c>
      <c r="E277" s="2">
        <v>6.3</v>
      </c>
      <c r="F277" s="2" t="s">
        <v>17</v>
      </c>
      <c r="H277" s="6"/>
    </row>
    <row r="278" ht="15.75" customHeight="1">
      <c r="A278" s="2" t="s">
        <v>381</v>
      </c>
      <c r="B278" s="2" t="s">
        <v>33</v>
      </c>
      <c r="C278" s="3">
        <v>44159.0</v>
      </c>
      <c r="D278" s="2">
        <v>83.0</v>
      </c>
      <c r="E278" s="2">
        <v>6.3</v>
      </c>
      <c r="F278" s="2" t="s">
        <v>11</v>
      </c>
      <c r="H278" s="6"/>
    </row>
    <row r="279" ht="15.75" customHeight="1">
      <c r="A279" s="2" t="s">
        <v>382</v>
      </c>
      <c r="B279" s="2" t="s">
        <v>22</v>
      </c>
      <c r="C279" s="3">
        <v>43490.0</v>
      </c>
      <c r="D279" s="2">
        <v>118.0</v>
      </c>
      <c r="E279" s="2">
        <v>6.3</v>
      </c>
      <c r="F279" s="2" t="s">
        <v>17</v>
      </c>
      <c r="H279" s="6"/>
    </row>
    <row r="280" ht="15.75" customHeight="1">
      <c r="A280" s="2" t="s">
        <v>383</v>
      </c>
      <c r="B280" s="2" t="s">
        <v>24</v>
      </c>
      <c r="C280" s="3">
        <v>43455.0</v>
      </c>
      <c r="D280" s="2">
        <v>44.0</v>
      </c>
      <c r="E280" s="2">
        <v>6.3</v>
      </c>
      <c r="F280" s="2" t="s">
        <v>69</v>
      </c>
      <c r="H280" s="6"/>
    </row>
    <row r="281" ht="15.75" customHeight="1">
      <c r="A281" s="2" t="s">
        <v>384</v>
      </c>
      <c r="B281" s="2" t="s">
        <v>385</v>
      </c>
      <c r="C281" s="3">
        <v>42846.0</v>
      </c>
      <c r="D281" s="2">
        <v>113.0</v>
      </c>
      <c r="E281" s="2">
        <v>6.3</v>
      </c>
      <c r="F281" s="2" t="s">
        <v>17</v>
      </c>
      <c r="H281" s="6"/>
    </row>
    <row r="282" ht="15.75" customHeight="1">
      <c r="A282" s="2" t="s">
        <v>386</v>
      </c>
      <c r="B282" s="2" t="s">
        <v>387</v>
      </c>
      <c r="C282" s="3">
        <v>42895.0</v>
      </c>
      <c r="D282" s="2">
        <v>86.0</v>
      </c>
      <c r="E282" s="2">
        <v>6.3</v>
      </c>
      <c r="F282" s="2" t="s">
        <v>17</v>
      </c>
      <c r="H282" s="6"/>
    </row>
    <row r="283" ht="15.75" customHeight="1">
      <c r="A283" s="2" t="s">
        <v>388</v>
      </c>
      <c r="B283" s="2" t="s">
        <v>389</v>
      </c>
      <c r="C283" s="3">
        <v>42713.0</v>
      </c>
      <c r="D283" s="2">
        <v>108.0</v>
      </c>
      <c r="E283" s="2">
        <v>6.3</v>
      </c>
      <c r="F283" s="2" t="s">
        <v>17</v>
      </c>
      <c r="H283" s="6"/>
    </row>
    <row r="284" ht="15.75" customHeight="1">
      <c r="A284" s="2" t="s">
        <v>390</v>
      </c>
      <c r="B284" s="2" t="s">
        <v>391</v>
      </c>
      <c r="C284" s="3">
        <v>43021.0</v>
      </c>
      <c r="D284" s="2">
        <v>85.0</v>
      </c>
      <c r="E284" s="2">
        <v>6.3</v>
      </c>
      <c r="F284" s="2" t="s">
        <v>17</v>
      </c>
      <c r="H284" s="6"/>
    </row>
    <row r="285" ht="15.75" customHeight="1">
      <c r="A285" s="2" t="s">
        <v>392</v>
      </c>
      <c r="B285" s="2" t="s">
        <v>13</v>
      </c>
      <c r="C285" s="3">
        <v>42825.0</v>
      </c>
      <c r="D285" s="2">
        <v>102.0</v>
      </c>
      <c r="E285" s="2">
        <v>6.3</v>
      </c>
      <c r="F285" s="2" t="s">
        <v>17</v>
      </c>
      <c r="H285" s="6"/>
    </row>
    <row r="286" ht="15.75" customHeight="1">
      <c r="A286" s="2" t="s">
        <v>393</v>
      </c>
      <c r="B286" s="2" t="s">
        <v>33</v>
      </c>
      <c r="C286" s="3">
        <v>43749.0</v>
      </c>
      <c r="D286" s="2">
        <v>151.0</v>
      </c>
      <c r="E286" s="2">
        <v>6.3</v>
      </c>
      <c r="F286" s="2" t="s">
        <v>188</v>
      </c>
      <c r="H286" s="6"/>
    </row>
    <row r="287" ht="15.75" customHeight="1">
      <c r="A287" s="2" t="s">
        <v>394</v>
      </c>
      <c r="B287" s="2" t="s">
        <v>139</v>
      </c>
      <c r="C287" s="3">
        <v>43756.0</v>
      </c>
      <c r="D287" s="2">
        <v>98.0</v>
      </c>
      <c r="E287" s="2">
        <v>6.3</v>
      </c>
      <c r="F287" s="2" t="s">
        <v>17</v>
      </c>
      <c r="H287" s="6"/>
    </row>
    <row r="288" ht="15.75" customHeight="1">
      <c r="A288" s="2" t="s">
        <v>395</v>
      </c>
      <c r="B288" s="2" t="s">
        <v>7</v>
      </c>
      <c r="C288" s="3">
        <v>43553.0</v>
      </c>
      <c r="D288" s="2">
        <v>87.0</v>
      </c>
      <c r="E288" s="2">
        <v>6.3</v>
      </c>
      <c r="F288" s="2" t="s">
        <v>17</v>
      </c>
      <c r="H288" s="6"/>
    </row>
    <row r="289" ht="15.75" customHeight="1">
      <c r="A289" s="2" t="s">
        <v>396</v>
      </c>
      <c r="B289" s="2" t="s">
        <v>183</v>
      </c>
      <c r="C289" s="3">
        <v>43168.0</v>
      </c>
      <c r="D289" s="2">
        <v>120.0</v>
      </c>
      <c r="E289" s="2">
        <v>6.3</v>
      </c>
      <c r="F289" s="2" t="s">
        <v>8</v>
      </c>
      <c r="H289" s="6"/>
    </row>
    <row r="290" ht="15.75" customHeight="1">
      <c r="A290" s="2" t="s">
        <v>397</v>
      </c>
      <c r="B290" s="2" t="s">
        <v>10</v>
      </c>
      <c r="C290" s="3">
        <v>43944.0</v>
      </c>
      <c r="D290" s="2">
        <v>134.0</v>
      </c>
      <c r="E290" s="2">
        <v>6.3</v>
      </c>
      <c r="F290" s="2" t="s">
        <v>34</v>
      </c>
      <c r="H290" s="6"/>
    </row>
    <row r="291" ht="15.75" customHeight="1">
      <c r="A291" s="2" t="s">
        <v>398</v>
      </c>
      <c r="B291" s="2" t="s">
        <v>36</v>
      </c>
      <c r="C291" s="3">
        <v>44239.0</v>
      </c>
      <c r="D291" s="2">
        <v>109.0</v>
      </c>
      <c r="E291" s="2">
        <v>6.3</v>
      </c>
      <c r="F291" s="2" t="s">
        <v>17</v>
      </c>
      <c r="H291" s="6"/>
    </row>
    <row r="292" ht="15.75" customHeight="1">
      <c r="A292" s="2" t="s">
        <v>399</v>
      </c>
      <c r="B292" s="2" t="s">
        <v>7</v>
      </c>
      <c r="C292" s="3">
        <v>43705.0</v>
      </c>
      <c r="D292" s="2">
        <v>85.0</v>
      </c>
      <c r="E292" s="2">
        <v>6.3</v>
      </c>
      <c r="F292" s="2" t="s">
        <v>17</v>
      </c>
      <c r="H292" s="6"/>
    </row>
    <row r="293" ht="15.75" customHeight="1">
      <c r="A293" s="2" t="s">
        <v>400</v>
      </c>
      <c r="B293" s="2" t="s">
        <v>33</v>
      </c>
      <c r="C293" s="3">
        <v>43917.0</v>
      </c>
      <c r="D293" s="2">
        <v>103.0</v>
      </c>
      <c r="E293" s="2">
        <v>6.3</v>
      </c>
      <c r="F293" s="2" t="s">
        <v>17</v>
      </c>
      <c r="H293" s="6"/>
    </row>
    <row r="294" ht="15.75" customHeight="1">
      <c r="A294" s="2" t="s">
        <v>401</v>
      </c>
      <c r="B294" s="2" t="s">
        <v>7</v>
      </c>
      <c r="C294" s="3">
        <v>44048.0</v>
      </c>
      <c r="D294" s="2">
        <v>94.0</v>
      </c>
      <c r="E294" s="2">
        <v>6.4</v>
      </c>
      <c r="F294" s="2" t="s">
        <v>60</v>
      </c>
      <c r="H294" s="6"/>
    </row>
    <row r="295" ht="15.75" customHeight="1">
      <c r="A295" s="2" t="s">
        <v>402</v>
      </c>
      <c r="B295" s="2" t="s">
        <v>403</v>
      </c>
      <c r="C295" s="3">
        <v>44186.0</v>
      </c>
      <c r="D295" s="2">
        <v>97.0</v>
      </c>
      <c r="E295" s="2">
        <v>6.4</v>
      </c>
      <c r="F295" s="2" t="s">
        <v>17</v>
      </c>
      <c r="H295" s="6"/>
    </row>
    <row r="296" ht="15.75" customHeight="1">
      <c r="A296" s="2" t="s">
        <v>404</v>
      </c>
      <c r="B296" s="2" t="s">
        <v>252</v>
      </c>
      <c r="C296" s="3">
        <v>42629.0</v>
      </c>
      <c r="D296" s="2">
        <v>88.0</v>
      </c>
      <c r="E296" s="2">
        <v>6.4</v>
      </c>
      <c r="F296" s="2" t="s">
        <v>17</v>
      </c>
      <c r="H296" s="6"/>
    </row>
    <row r="297" ht="15.75" customHeight="1">
      <c r="A297" s="2" t="s">
        <v>405</v>
      </c>
      <c r="B297" s="2" t="s">
        <v>7</v>
      </c>
      <c r="C297" s="3">
        <v>43733.0</v>
      </c>
      <c r="D297" s="2">
        <v>37.0</v>
      </c>
      <c r="E297" s="2">
        <v>6.4</v>
      </c>
      <c r="F297" s="2" t="s">
        <v>63</v>
      </c>
      <c r="H297" s="6"/>
    </row>
    <row r="298" ht="15.75" customHeight="1">
      <c r="A298" s="2" t="s">
        <v>406</v>
      </c>
      <c r="B298" s="2" t="s">
        <v>407</v>
      </c>
      <c r="C298" s="3">
        <v>43823.0</v>
      </c>
      <c r="D298" s="2">
        <v>112.0</v>
      </c>
      <c r="E298" s="2">
        <v>6.4</v>
      </c>
      <c r="F298" s="2" t="s">
        <v>11</v>
      </c>
      <c r="H298" s="6"/>
    </row>
    <row r="299" ht="15.75" customHeight="1">
      <c r="A299" s="2" t="s">
        <v>408</v>
      </c>
      <c r="B299" s="2" t="s">
        <v>282</v>
      </c>
      <c r="C299" s="3">
        <v>43189.0</v>
      </c>
      <c r="D299" s="2">
        <v>102.0</v>
      </c>
      <c r="E299" s="2">
        <v>6.4</v>
      </c>
      <c r="F299" s="2" t="s">
        <v>17</v>
      </c>
      <c r="H299" s="6"/>
    </row>
    <row r="300" ht="15.75" customHeight="1">
      <c r="A300" s="2" t="s">
        <v>409</v>
      </c>
      <c r="B300" s="2" t="s">
        <v>10</v>
      </c>
      <c r="C300" s="3">
        <v>43749.0</v>
      </c>
      <c r="D300" s="2">
        <v>100.0</v>
      </c>
      <c r="E300" s="2">
        <v>6.4</v>
      </c>
      <c r="F300" s="2" t="s">
        <v>17</v>
      </c>
      <c r="H300" s="6"/>
    </row>
    <row r="301" ht="15.75" customHeight="1">
      <c r="A301" s="2" t="s">
        <v>410</v>
      </c>
      <c r="B301" s="2" t="s">
        <v>33</v>
      </c>
      <c r="C301" s="3">
        <v>43147.0</v>
      </c>
      <c r="D301" s="2">
        <v>96.0</v>
      </c>
      <c r="E301" s="2">
        <v>6.4</v>
      </c>
      <c r="F301" s="2" t="s">
        <v>17</v>
      </c>
      <c r="H301" s="6"/>
    </row>
    <row r="302" ht="15.75" customHeight="1">
      <c r="A302" s="2" t="s">
        <v>411</v>
      </c>
      <c r="B302" s="2" t="s">
        <v>36</v>
      </c>
      <c r="C302" s="3">
        <v>43875.0</v>
      </c>
      <c r="D302" s="2">
        <v>113.0</v>
      </c>
      <c r="E302" s="2">
        <v>6.4</v>
      </c>
      <c r="F302" s="2" t="s">
        <v>83</v>
      </c>
      <c r="H302" s="6"/>
    </row>
    <row r="303" ht="15.75" customHeight="1">
      <c r="A303" s="2" t="s">
        <v>412</v>
      </c>
      <c r="B303" s="2" t="s">
        <v>7</v>
      </c>
      <c r="C303" s="3">
        <v>44063.0</v>
      </c>
      <c r="D303" s="2">
        <v>16.0</v>
      </c>
      <c r="E303" s="2">
        <v>6.4</v>
      </c>
      <c r="F303" s="2" t="s">
        <v>17</v>
      </c>
      <c r="H303" s="6"/>
    </row>
    <row r="304" ht="15.75" customHeight="1">
      <c r="A304" s="2" t="s">
        <v>413</v>
      </c>
      <c r="B304" s="2" t="s">
        <v>112</v>
      </c>
      <c r="C304" s="3">
        <v>44238.0</v>
      </c>
      <c r="D304" s="2">
        <v>119.0</v>
      </c>
      <c r="E304" s="2">
        <v>6.4</v>
      </c>
      <c r="F304" s="2" t="s">
        <v>37</v>
      </c>
      <c r="H304" s="6"/>
    </row>
    <row r="305" ht="15.75" customHeight="1">
      <c r="A305" s="2" t="s">
        <v>414</v>
      </c>
      <c r="B305" s="2" t="s">
        <v>7</v>
      </c>
      <c r="C305" s="3">
        <v>43950.0</v>
      </c>
      <c r="D305" s="2">
        <v>97.0</v>
      </c>
      <c r="E305" s="2">
        <v>6.4</v>
      </c>
      <c r="F305" s="2" t="s">
        <v>17</v>
      </c>
      <c r="H305" s="6"/>
    </row>
    <row r="306" ht="15.75" customHeight="1">
      <c r="A306" s="2" t="s">
        <v>415</v>
      </c>
      <c r="B306" s="2" t="s">
        <v>7</v>
      </c>
      <c r="C306" s="3">
        <v>41986.0</v>
      </c>
      <c r="D306" s="2">
        <v>81.0</v>
      </c>
      <c r="E306" s="2">
        <v>6.4</v>
      </c>
      <c r="F306" s="2" t="s">
        <v>17</v>
      </c>
      <c r="H306" s="6"/>
    </row>
    <row r="307" ht="15.75" customHeight="1">
      <c r="A307" s="2" t="s">
        <v>416</v>
      </c>
      <c r="B307" s="2" t="s">
        <v>139</v>
      </c>
      <c r="C307" s="3">
        <v>43364.0</v>
      </c>
      <c r="D307" s="2">
        <v>98.0</v>
      </c>
      <c r="E307" s="2">
        <v>6.4</v>
      </c>
      <c r="F307" s="2" t="s">
        <v>17</v>
      </c>
      <c r="H307" s="6"/>
    </row>
    <row r="308" ht="15.75" customHeight="1">
      <c r="A308" s="2" t="s">
        <v>417</v>
      </c>
      <c r="B308" s="2" t="s">
        <v>418</v>
      </c>
      <c r="C308" s="3">
        <v>44127.0</v>
      </c>
      <c r="D308" s="2">
        <v>95.0</v>
      </c>
      <c r="E308" s="2">
        <v>6.4</v>
      </c>
      <c r="F308" s="2" t="s">
        <v>17</v>
      </c>
      <c r="H308" s="6"/>
    </row>
    <row r="309" ht="15.75" customHeight="1">
      <c r="A309" s="2" t="s">
        <v>419</v>
      </c>
      <c r="B309" s="2" t="s">
        <v>33</v>
      </c>
      <c r="C309" s="3">
        <v>43750.0</v>
      </c>
      <c r="D309" s="2">
        <v>96.0</v>
      </c>
      <c r="E309" s="2">
        <v>6.4</v>
      </c>
      <c r="F309" s="2" t="s">
        <v>60</v>
      </c>
      <c r="H309" s="6"/>
    </row>
    <row r="310" ht="15.75" customHeight="1">
      <c r="A310" s="2" t="s">
        <v>420</v>
      </c>
      <c r="B310" s="2" t="s">
        <v>7</v>
      </c>
      <c r="C310" s="7">
        <v>42993.0</v>
      </c>
      <c r="D310" s="2">
        <v>107.0</v>
      </c>
      <c r="E310" s="2">
        <v>6.4</v>
      </c>
      <c r="F310" s="2" t="s">
        <v>17</v>
      </c>
      <c r="H310" s="6"/>
    </row>
    <row r="311" ht="15.75" customHeight="1">
      <c r="A311" s="2" t="s">
        <v>421</v>
      </c>
      <c r="B311" s="2" t="s">
        <v>422</v>
      </c>
      <c r="C311" s="3">
        <v>43735.0</v>
      </c>
      <c r="D311" s="2">
        <v>41.0</v>
      </c>
      <c r="E311" s="2">
        <v>6.4</v>
      </c>
      <c r="F311" s="2" t="s">
        <v>17</v>
      </c>
      <c r="H311" s="6"/>
    </row>
    <row r="312" ht="15.75" customHeight="1">
      <c r="A312" s="2" t="s">
        <v>423</v>
      </c>
      <c r="B312" s="2" t="s">
        <v>7</v>
      </c>
      <c r="C312" s="3">
        <v>43175.0</v>
      </c>
      <c r="D312" s="2">
        <v>87.0</v>
      </c>
      <c r="E312" s="2">
        <v>6.4</v>
      </c>
      <c r="F312" s="2" t="s">
        <v>17</v>
      </c>
      <c r="H312" s="6"/>
    </row>
    <row r="313" ht="15.75" customHeight="1">
      <c r="A313" s="2" t="s">
        <v>424</v>
      </c>
      <c r="B313" s="2" t="s">
        <v>139</v>
      </c>
      <c r="C313" s="3">
        <v>44210.0</v>
      </c>
      <c r="D313" s="2">
        <v>101.0</v>
      </c>
      <c r="E313" s="2">
        <v>6.4</v>
      </c>
      <c r="F313" s="2" t="s">
        <v>37</v>
      </c>
      <c r="H313" s="6"/>
    </row>
    <row r="314" ht="15.75" customHeight="1">
      <c r="A314" s="2" t="s">
        <v>425</v>
      </c>
      <c r="B314" s="2" t="s">
        <v>7</v>
      </c>
      <c r="C314" s="3">
        <v>42860.0</v>
      </c>
      <c r="D314" s="2">
        <v>97.0</v>
      </c>
      <c r="E314" s="2">
        <v>6.4</v>
      </c>
      <c r="F314" s="2" t="s">
        <v>17</v>
      </c>
      <c r="H314" s="6"/>
    </row>
    <row r="315" ht="15.75" customHeight="1">
      <c r="A315" s="2" t="s">
        <v>426</v>
      </c>
      <c r="B315" s="2" t="s">
        <v>10</v>
      </c>
      <c r="C315" s="3">
        <v>43915.0</v>
      </c>
      <c r="D315" s="2">
        <v>103.0</v>
      </c>
      <c r="E315" s="2">
        <v>6.4</v>
      </c>
      <c r="F315" s="2" t="s">
        <v>11</v>
      </c>
      <c r="H315" s="6"/>
    </row>
    <row r="316" ht="15.75" customHeight="1">
      <c r="A316" s="2" t="s">
        <v>427</v>
      </c>
      <c r="B316" s="2" t="s">
        <v>428</v>
      </c>
      <c r="C316" s="3">
        <v>43943.0</v>
      </c>
      <c r="D316" s="2">
        <v>90.0</v>
      </c>
      <c r="E316" s="2">
        <v>6.4</v>
      </c>
      <c r="F316" s="2" t="s">
        <v>17</v>
      </c>
      <c r="H316" s="6"/>
    </row>
    <row r="317" ht="15.75" customHeight="1">
      <c r="A317" s="2" t="s">
        <v>429</v>
      </c>
      <c r="B317" s="2" t="s">
        <v>101</v>
      </c>
      <c r="C317" s="3">
        <v>43537.0</v>
      </c>
      <c r="D317" s="2">
        <v>125.0</v>
      </c>
      <c r="E317" s="2">
        <v>6.4</v>
      </c>
      <c r="F317" s="2" t="s">
        <v>17</v>
      </c>
      <c r="H317" s="6"/>
    </row>
    <row r="318" ht="15.75" customHeight="1">
      <c r="A318" s="2" t="s">
        <v>430</v>
      </c>
      <c r="B318" s="2" t="s">
        <v>7</v>
      </c>
      <c r="C318" s="3">
        <v>43371.0</v>
      </c>
      <c r="D318" s="2">
        <v>116.0</v>
      </c>
      <c r="E318" s="2">
        <v>6.4</v>
      </c>
      <c r="F318" s="2" t="s">
        <v>431</v>
      </c>
      <c r="H318" s="6"/>
    </row>
    <row r="319" ht="15.75" customHeight="1">
      <c r="A319" s="2" t="s">
        <v>432</v>
      </c>
      <c r="B319" s="2" t="s">
        <v>33</v>
      </c>
      <c r="C319" s="3">
        <v>43532.0</v>
      </c>
      <c r="D319" s="2">
        <v>99.0</v>
      </c>
      <c r="E319" s="2">
        <v>6.4</v>
      </c>
      <c r="F319" s="2" t="s">
        <v>17</v>
      </c>
      <c r="H319" s="6"/>
    </row>
    <row r="320" ht="15.75" customHeight="1">
      <c r="A320" s="2" t="s">
        <v>433</v>
      </c>
      <c r="B320" s="2" t="s">
        <v>434</v>
      </c>
      <c r="C320" s="3">
        <v>43028.0</v>
      </c>
      <c r="D320" s="2">
        <v>82.0</v>
      </c>
      <c r="E320" s="2">
        <v>6.4</v>
      </c>
      <c r="F320" s="2" t="s">
        <v>17</v>
      </c>
      <c r="H320" s="6"/>
    </row>
    <row r="321" ht="15.75" customHeight="1">
      <c r="A321" s="2" t="s">
        <v>435</v>
      </c>
      <c r="B321" s="2" t="s">
        <v>36</v>
      </c>
      <c r="C321" s="3">
        <v>43140.0</v>
      </c>
      <c r="D321" s="2">
        <v>97.0</v>
      </c>
      <c r="E321" s="2">
        <v>6.4</v>
      </c>
      <c r="F321" s="2" t="s">
        <v>17</v>
      </c>
      <c r="H321" s="6"/>
    </row>
    <row r="322" ht="15.75" customHeight="1">
      <c r="A322" s="2" t="s">
        <v>436</v>
      </c>
      <c r="B322" s="2" t="s">
        <v>7</v>
      </c>
      <c r="C322" s="3">
        <v>43766.0</v>
      </c>
      <c r="D322" s="2">
        <v>28.0</v>
      </c>
      <c r="E322" s="2">
        <v>6.5</v>
      </c>
      <c r="F322" s="2" t="s">
        <v>63</v>
      </c>
      <c r="H322" s="6"/>
    </row>
    <row r="323" ht="15.75" customHeight="1">
      <c r="A323" s="2" t="s">
        <v>437</v>
      </c>
      <c r="B323" s="2" t="s">
        <v>206</v>
      </c>
      <c r="C323" s="3">
        <v>43889.0</v>
      </c>
      <c r="D323" s="2">
        <v>108.0</v>
      </c>
      <c r="E323" s="2">
        <v>6.5</v>
      </c>
      <c r="F323" s="2" t="s">
        <v>17</v>
      </c>
      <c r="H323" s="6"/>
    </row>
    <row r="324" ht="15.75" customHeight="1">
      <c r="A324" s="2" t="s">
        <v>438</v>
      </c>
      <c r="B324" s="2" t="s">
        <v>33</v>
      </c>
      <c r="C324" s="3">
        <v>44071.0</v>
      </c>
      <c r="D324" s="2">
        <v>93.0</v>
      </c>
      <c r="E324" s="2">
        <v>6.5</v>
      </c>
      <c r="F324" s="2" t="s">
        <v>17</v>
      </c>
      <c r="H324" s="6"/>
    </row>
    <row r="325" ht="15.75" customHeight="1">
      <c r="A325" s="2" t="s">
        <v>439</v>
      </c>
      <c r="B325" s="2" t="s">
        <v>440</v>
      </c>
      <c r="C325" s="3">
        <v>43909.0</v>
      </c>
      <c r="D325" s="2">
        <v>74.0</v>
      </c>
      <c r="E325" s="2">
        <v>6.5</v>
      </c>
      <c r="F325" s="2" t="s">
        <v>188</v>
      </c>
      <c r="H325" s="6"/>
    </row>
    <row r="326" ht="15.75" customHeight="1">
      <c r="A326" s="2" t="s">
        <v>441</v>
      </c>
      <c r="B326" s="2" t="s">
        <v>7</v>
      </c>
      <c r="C326" s="3">
        <v>43545.0</v>
      </c>
      <c r="D326" s="2">
        <v>60.0</v>
      </c>
      <c r="E326" s="2">
        <v>6.5</v>
      </c>
      <c r="F326" s="2" t="s">
        <v>60</v>
      </c>
      <c r="H326" s="6"/>
    </row>
    <row r="327" ht="15.75" customHeight="1">
      <c r="A327" s="2" t="s">
        <v>442</v>
      </c>
      <c r="B327" s="2" t="s">
        <v>443</v>
      </c>
      <c r="C327" s="3">
        <v>44176.0</v>
      </c>
      <c r="D327" s="2">
        <v>9.0</v>
      </c>
      <c r="E327" s="2">
        <v>6.5</v>
      </c>
      <c r="F327" s="2" t="s">
        <v>17</v>
      </c>
      <c r="H327" s="6"/>
    </row>
    <row r="328" ht="15.75" customHeight="1">
      <c r="A328" s="2" t="s">
        <v>444</v>
      </c>
      <c r="B328" s="2" t="s">
        <v>7</v>
      </c>
      <c r="C328" s="3">
        <v>44303.0</v>
      </c>
      <c r="D328" s="2">
        <v>21.0</v>
      </c>
      <c r="E328" s="2">
        <v>6.5</v>
      </c>
      <c r="F328" s="2" t="s">
        <v>17</v>
      </c>
      <c r="H328" s="6"/>
    </row>
    <row r="329" ht="15.75" customHeight="1">
      <c r="A329" s="2" t="s">
        <v>445</v>
      </c>
      <c r="B329" s="2" t="s">
        <v>24</v>
      </c>
      <c r="C329" s="3">
        <v>43616.0</v>
      </c>
      <c r="D329" s="2">
        <v>100.0</v>
      </c>
      <c r="E329" s="2">
        <v>6.5</v>
      </c>
      <c r="F329" s="2" t="s">
        <v>20</v>
      </c>
      <c r="H329" s="6"/>
    </row>
    <row r="330" ht="15.75" customHeight="1">
      <c r="A330" s="2" t="s">
        <v>446</v>
      </c>
      <c r="B330" s="2" t="s">
        <v>447</v>
      </c>
      <c r="C330" s="3">
        <v>43994.0</v>
      </c>
      <c r="D330" s="2">
        <v>155.0</v>
      </c>
      <c r="E330" s="2">
        <v>6.5</v>
      </c>
      <c r="F330" s="2" t="s">
        <v>17</v>
      </c>
      <c r="H330" s="6"/>
    </row>
    <row r="331" ht="15.75" customHeight="1">
      <c r="A331" s="2" t="s">
        <v>448</v>
      </c>
      <c r="B331" s="2" t="s">
        <v>7</v>
      </c>
      <c r="C331" s="3">
        <v>44293.0</v>
      </c>
      <c r="D331" s="2">
        <v>55.0</v>
      </c>
      <c r="E331" s="2">
        <v>6.5</v>
      </c>
      <c r="F331" s="2" t="s">
        <v>17</v>
      </c>
      <c r="H331" s="6"/>
    </row>
    <row r="332" ht="15.75" customHeight="1">
      <c r="A332" s="2" t="s">
        <v>449</v>
      </c>
      <c r="B332" s="2" t="s">
        <v>407</v>
      </c>
      <c r="C332" s="3">
        <v>44008.0</v>
      </c>
      <c r="D332" s="2">
        <v>123.0</v>
      </c>
      <c r="E332" s="2">
        <v>6.5</v>
      </c>
      <c r="F332" s="2" t="s">
        <v>17</v>
      </c>
      <c r="H332" s="6"/>
    </row>
    <row r="333" ht="15.75" customHeight="1">
      <c r="A333" s="2" t="s">
        <v>450</v>
      </c>
      <c r="B333" s="2" t="s">
        <v>16</v>
      </c>
      <c r="C333" s="3">
        <v>43007.0</v>
      </c>
      <c r="D333" s="2">
        <v>103.0</v>
      </c>
      <c r="E333" s="2">
        <v>6.5</v>
      </c>
      <c r="F333" s="2" t="s">
        <v>17</v>
      </c>
      <c r="H333" s="6"/>
    </row>
    <row r="334" ht="15.75" customHeight="1">
      <c r="A334" s="2" t="s">
        <v>451</v>
      </c>
      <c r="B334" s="2" t="s">
        <v>10</v>
      </c>
      <c r="C334" s="3">
        <v>44134.0</v>
      </c>
      <c r="D334" s="2">
        <v>93.0</v>
      </c>
      <c r="E334" s="2">
        <v>6.5</v>
      </c>
      <c r="F334" s="2" t="s">
        <v>17</v>
      </c>
      <c r="H334" s="6"/>
    </row>
    <row r="335" ht="15.75" customHeight="1">
      <c r="A335" s="2" t="s">
        <v>452</v>
      </c>
      <c r="B335" s="2" t="s">
        <v>453</v>
      </c>
      <c r="C335" s="3">
        <v>44148.0</v>
      </c>
      <c r="D335" s="2">
        <v>119.0</v>
      </c>
      <c r="E335" s="2">
        <v>6.5</v>
      </c>
      <c r="F335" s="2" t="s">
        <v>17</v>
      </c>
      <c r="H335" s="6"/>
    </row>
    <row r="336" ht="15.75" customHeight="1">
      <c r="A336" s="2" t="s">
        <v>454</v>
      </c>
      <c r="B336" s="2" t="s">
        <v>7</v>
      </c>
      <c r="C336" s="3">
        <v>43630.0</v>
      </c>
      <c r="D336" s="2">
        <v>40.0</v>
      </c>
      <c r="E336" s="2">
        <v>6.5</v>
      </c>
      <c r="F336" s="2" t="s">
        <v>455</v>
      </c>
      <c r="H336" s="6"/>
    </row>
    <row r="337" ht="15.75" customHeight="1">
      <c r="A337" s="2" t="s">
        <v>456</v>
      </c>
      <c r="B337" s="2" t="s">
        <v>33</v>
      </c>
      <c r="C337" s="3">
        <v>43266.0</v>
      </c>
      <c r="D337" s="2">
        <v>120.0</v>
      </c>
      <c r="E337" s="2">
        <v>6.5</v>
      </c>
      <c r="F337" s="2" t="s">
        <v>20</v>
      </c>
      <c r="H337" s="6"/>
    </row>
    <row r="338" ht="15.75" customHeight="1">
      <c r="A338" s="2" t="s">
        <v>457</v>
      </c>
      <c r="B338" s="2" t="s">
        <v>33</v>
      </c>
      <c r="C338" s="3">
        <v>44323.0</v>
      </c>
      <c r="D338" s="2">
        <v>98.0</v>
      </c>
      <c r="E338" s="2">
        <v>6.5</v>
      </c>
      <c r="F338" s="2" t="s">
        <v>17</v>
      </c>
      <c r="H338" s="6"/>
    </row>
    <row r="339" ht="15.75" customHeight="1">
      <c r="A339" s="2" t="s">
        <v>458</v>
      </c>
      <c r="B339" s="2" t="s">
        <v>331</v>
      </c>
      <c r="C339" s="3">
        <v>43441.0</v>
      </c>
      <c r="D339" s="2">
        <v>104.0</v>
      </c>
      <c r="E339" s="2">
        <v>6.5</v>
      </c>
      <c r="F339" s="2" t="s">
        <v>17</v>
      </c>
      <c r="H339" s="6"/>
    </row>
    <row r="340" ht="15.75" customHeight="1">
      <c r="A340" s="2" t="s">
        <v>459</v>
      </c>
      <c r="B340" s="2" t="s">
        <v>33</v>
      </c>
      <c r="C340" s="3">
        <v>44006.0</v>
      </c>
      <c r="D340" s="2">
        <v>91.0</v>
      </c>
      <c r="E340" s="2">
        <v>6.5</v>
      </c>
      <c r="F340" s="2" t="s">
        <v>11</v>
      </c>
      <c r="H340" s="6"/>
    </row>
    <row r="341" ht="15.75" customHeight="1">
      <c r="A341" s="2" t="s">
        <v>460</v>
      </c>
      <c r="B341" s="2" t="s">
        <v>7</v>
      </c>
      <c r="C341" s="3">
        <v>42909.0</v>
      </c>
      <c r="D341" s="2">
        <v>95.0</v>
      </c>
      <c r="E341" s="2">
        <v>6.5</v>
      </c>
      <c r="F341" s="2" t="s">
        <v>17</v>
      </c>
      <c r="H341" s="6"/>
    </row>
    <row r="342" ht="15.75" customHeight="1">
      <c r="A342" s="2" t="s">
        <v>461</v>
      </c>
      <c r="B342" s="2" t="s">
        <v>462</v>
      </c>
      <c r="C342" s="3">
        <v>44328.0</v>
      </c>
      <c r="D342" s="2">
        <v>101.0</v>
      </c>
      <c r="E342" s="2">
        <v>6.5</v>
      </c>
      <c r="F342" s="2" t="s">
        <v>60</v>
      </c>
      <c r="H342" s="6"/>
    </row>
    <row r="343" ht="15.75" customHeight="1">
      <c r="A343" s="2" t="s">
        <v>463</v>
      </c>
      <c r="B343" s="2" t="s">
        <v>36</v>
      </c>
      <c r="C343" s="3">
        <v>43266.0</v>
      </c>
      <c r="D343" s="2">
        <v>105.0</v>
      </c>
      <c r="E343" s="2">
        <v>6.5</v>
      </c>
      <c r="F343" s="2" t="s">
        <v>17</v>
      </c>
      <c r="H343" s="6"/>
    </row>
    <row r="344" ht="15.75" customHeight="1">
      <c r="A344" s="2" t="s">
        <v>464</v>
      </c>
      <c r="B344" s="2" t="s">
        <v>24</v>
      </c>
      <c r="C344" s="3">
        <v>42944.0</v>
      </c>
      <c r="D344" s="2">
        <v>83.0</v>
      </c>
      <c r="E344" s="2">
        <v>6.5</v>
      </c>
      <c r="F344" s="2" t="s">
        <v>17</v>
      </c>
      <c r="H344" s="6"/>
    </row>
    <row r="345" ht="15.75" customHeight="1">
      <c r="A345" s="2" t="s">
        <v>465</v>
      </c>
      <c r="B345" s="2" t="s">
        <v>33</v>
      </c>
      <c r="C345" s="3">
        <v>43931.0</v>
      </c>
      <c r="D345" s="2">
        <v>91.0</v>
      </c>
      <c r="E345" s="2">
        <v>6.5</v>
      </c>
      <c r="F345" s="2" t="s">
        <v>466</v>
      </c>
      <c r="H345" s="6"/>
    </row>
    <row r="346" ht="15.75" customHeight="1">
      <c r="A346" s="2" t="s">
        <v>467</v>
      </c>
      <c r="B346" s="2" t="s">
        <v>206</v>
      </c>
      <c r="C346" s="3">
        <v>42846.0</v>
      </c>
      <c r="D346" s="2">
        <v>83.0</v>
      </c>
      <c r="E346" s="2">
        <v>6.5</v>
      </c>
      <c r="F346" s="2" t="s">
        <v>17</v>
      </c>
      <c r="H346" s="6"/>
    </row>
    <row r="347" ht="15.75" customHeight="1">
      <c r="A347" s="2" t="s">
        <v>468</v>
      </c>
      <c r="B347" s="2" t="s">
        <v>469</v>
      </c>
      <c r="C347" s="3">
        <v>43850.0</v>
      </c>
      <c r="D347" s="2">
        <v>17.0</v>
      </c>
      <c r="E347" s="2">
        <v>6.5</v>
      </c>
      <c r="F347" s="2" t="s">
        <v>17</v>
      </c>
      <c r="H347" s="6"/>
    </row>
    <row r="348" ht="15.75" customHeight="1">
      <c r="A348" s="2" t="s">
        <v>470</v>
      </c>
      <c r="B348" s="2" t="s">
        <v>471</v>
      </c>
      <c r="C348" s="3">
        <v>44281.0</v>
      </c>
      <c r="D348" s="2">
        <v>86.0</v>
      </c>
      <c r="E348" s="2">
        <v>6.6</v>
      </c>
      <c r="F348" s="2" t="s">
        <v>17</v>
      </c>
      <c r="H348" s="6"/>
    </row>
    <row r="349" ht="15.75" customHeight="1">
      <c r="A349" s="2" t="s">
        <v>472</v>
      </c>
      <c r="B349" s="2" t="s">
        <v>238</v>
      </c>
      <c r="C349" s="3">
        <v>43455.0</v>
      </c>
      <c r="D349" s="2">
        <v>124.0</v>
      </c>
      <c r="E349" s="2">
        <v>6.6</v>
      </c>
      <c r="F349" s="2" t="s">
        <v>17</v>
      </c>
      <c r="H349" s="6"/>
    </row>
    <row r="350" ht="15.75" customHeight="1">
      <c r="A350" s="2" t="s">
        <v>473</v>
      </c>
      <c r="B350" s="2" t="s">
        <v>65</v>
      </c>
      <c r="C350" s="3">
        <v>44006.0</v>
      </c>
      <c r="D350" s="2">
        <v>94.0</v>
      </c>
      <c r="E350" s="2">
        <v>6.6</v>
      </c>
      <c r="F350" s="2" t="s">
        <v>20</v>
      </c>
      <c r="H350" s="6"/>
    </row>
    <row r="351" ht="15.75" customHeight="1">
      <c r="A351" s="2" t="s">
        <v>474</v>
      </c>
      <c r="B351" s="2" t="s">
        <v>36</v>
      </c>
      <c r="C351" s="3">
        <v>44253.0</v>
      </c>
      <c r="D351" s="2">
        <v>102.0</v>
      </c>
      <c r="E351" s="2">
        <v>6.6</v>
      </c>
      <c r="F351" s="2" t="s">
        <v>11</v>
      </c>
      <c r="H351" s="6"/>
    </row>
    <row r="352" ht="15.75" customHeight="1">
      <c r="A352" s="2" t="s">
        <v>475</v>
      </c>
      <c r="B352" s="2" t="s">
        <v>206</v>
      </c>
      <c r="C352" s="3">
        <v>43623.0</v>
      </c>
      <c r="D352" s="2">
        <v>118.0</v>
      </c>
      <c r="E352" s="2">
        <v>6.6</v>
      </c>
      <c r="F352" s="2" t="s">
        <v>11</v>
      </c>
      <c r="H352" s="6"/>
    </row>
    <row r="353" ht="15.75" customHeight="1">
      <c r="A353" s="2" t="s">
        <v>476</v>
      </c>
      <c r="B353" s="2" t="s">
        <v>7</v>
      </c>
      <c r="C353" s="3">
        <v>42601.0</v>
      </c>
      <c r="D353" s="2">
        <v>79.0</v>
      </c>
      <c r="E353" s="2">
        <v>6.6</v>
      </c>
      <c r="F353" s="2" t="s">
        <v>17</v>
      </c>
      <c r="H353" s="6"/>
    </row>
    <row r="354" ht="15.75" customHeight="1">
      <c r="A354" s="2" t="s">
        <v>477</v>
      </c>
      <c r="B354" s="2" t="s">
        <v>238</v>
      </c>
      <c r="C354" s="3">
        <v>44078.0</v>
      </c>
      <c r="D354" s="2">
        <v>134.0</v>
      </c>
      <c r="E354" s="2">
        <v>6.6</v>
      </c>
      <c r="F354" s="2" t="s">
        <v>17</v>
      </c>
      <c r="H354" s="6"/>
    </row>
    <row r="355" ht="15.75" customHeight="1">
      <c r="A355" s="2" t="s">
        <v>478</v>
      </c>
      <c r="B355" s="2" t="s">
        <v>7</v>
      </c>
      <c r="C355" s="3">
        <v>43763.0</v>
      </c>
      <c r="D355" s="2">
        <v>126.0</v>
      </c>
      <c r="E355" s="2">
        <v>6.6</v>
      </c>
      <c r="F355" s="2" t="s">
        <v>17</v>
      </c>
      <c r="H355" s="6"/>
    </row>
    <row r="356" ht="15.75" customHeight="1">
      <c r="A356" s="2" t="s">
        <v>479</v>
      </c>
      <c r="B356" s="2" t="s">
        <v>33</v>
      </c>
      <c r="C356" s="3">
        <v>44323.0</v>
      </c>
      <c r="D356" s="2">
        <v>98.0</v>
      </c>
      <c r="E356" s="2">
        <v>6.6</v>
      </c>
      <c r="F356" s="2" t="s">
        <v>20</v>
      </c>
      <c r="H356" s="6"/>
    </row>
    <row r="357" ht="15.75" customHeight="1">
      <c r="A357" s="2" t="s">
        <v>480</v>
      </c>
      <c r="B357" s="2" t="s">
        <v>7</v>
      </c>
      <c r="C357" s="3">
        <v>43280.0</v>
      </c>
      <c r="D357" s="2">
        <v>89.0</v>
      </c>
      <c r="E357" s="2">
        <v>6.6</v>
      </c>
      <c r="F357" s="2" t="s">
        <v>17</v>
      </c>
      <c r="H357" s="6"/>
    </row>
    <row r="358" ht="15.75" customHeight="1">
      <c r="A358" s="2" t="s">
        <v>481</v>
      </c>
      <c r="B358" s="2" t="s">
        <v>7</v>
      </c>
      <c r="C358" s="3">
        <v>43441.0</v>
      </c>
      <c r="D358" s="2">
        <v>58.0</v>
      </c>
      <c r="E358" s="2">
        <v>6.6</v>
      </c>
      <c r="F358" s="2" t="s">
        <v>17</v>
      </c>
      <c r="H358" s="6"/>
    </row>
    <row r="359" ht="15.75" customHeight="1">
      <c r="A359" s="2" t="s">
        <v>482</v>
      </c>
      <c r="B359" s="2" t="s">
        <v>7</v>
      </c>
      <c r="C359" s="3">
        <v>44158.0</v>
      </c>
      <c r="D359" s="2">
        <v>83.0</v>
      </c>
      <c r="E359" s="2">
        <v>6.6</v>
      </c>
      <c r="F359" s="2" t="s">
        <v>17</v>
      </c>
      <c r="H359" s="6"/>
    </row>
    <row r="360" ht="15.75" customHeight="1">
      <c r="A360" s="2" t="s">
        <v>483</v>
      </c>
      <c r="B360" s="2" t="s">
        <v>134</v>
      </c>
      <c r="C360" s="3">
        <v>44232.0</v>
      </c>
      <c r="D360" s="2">
        <v>136.0</v>
      </c>
      <c r="E360" s="2">
        <v>6.6</v>
      </c>
      <c r="F360" s="2" t="s">
        <v>34</v>
      </c>
      <c r="H360" s="6"/>
    </row>
    <row r="361" ht="15.75" customHeight="1">
      <c r="A361" s="2" t="s">
        <v>484</v>
      </c>
      <c r="B361" s="2" t="s">
        <v>7</v>
      </c>
      <c r="C361" s="3">
        <v>43441.0</v>
      </c>
      <c r="D361" s="2">
        <v>98.0</v>
      </c>
      <c r="E361" s="2">
        <v>6.6</v>
      </c>
      <c r="F361" s="2" t="s">
        <v>17</v>
      </c>
      <c r="H361" s="6"/>
    </row>
    <row r="362" ht="15.75" customHeight="1">
      <c r="A362" s="2" t="s">
        <v>485</v>
      </c>
      <c r="B362" s="2" t="s">
        <v>486</v>
      </c>
      <c r="C362" s="3">
        <v>43357.0</v>
      </c>
      <c r="D362" s="2">
        <v>114.0</v>
      </c>
      <c r="E362" s="2">
        <v>6.6</v>
      </c>
      <c r="F362" s="2" t="s">
        <v>17</v>
      </c>
      <c r="H362" s="6"/>
    </row>
    <row r="363" ht="15.75" customHeight="1">
      <c r="A363" s="2" t="s">
        <v>487</v>
      </c>
      <c r="B363" s="2" t="s">
        <v>183</v>
      </c>
      <c r="C363" s="3">
        <v>44063.0</v>
      </c>
      <c r="D363" s="2">
        <v>99.0</v>
      </c>
      <c r="E363" s="2">
        <v>6.6</v>
      </c>
      <c r="F363" s="2" t="s">
        <v>11</v>
      </c>
      <c r="H363" s="6"/>
    </row>
    <row r="364" ht="15.75" customHeight="1">
      <c r="A364" s="2" t="s">
        <v>488</v>
      </c>
      <c r="B364" s="2" t="s">
        <v>486</v>
      </c>
      <c r="C364" s="3">
        <v>43677.0</v>
      </c>
      <c r="D364" s="2">
        <v>130.0</v>
      </c>
      <c r="E364" s="2">
        <v>6.6</v>
      </c>
      <c r="F364" s="2" t="s">
        <v>17</v>
      </c>
      <c r="H364" s="6"/>
    </row>
    <row r="365" ht="15.75" customHeight="1">
      <c r="A365" s="2" t="s">
        <v>489</v>
      </c>
      <c r="B365" s="2" t="s">
        <v>7</v>
      </c>
      <c r="C365" s="3">
        <v>44211.0</v>
      </c>
      <c r="D365" s="2">
        <v>32.0</v>
      </c>
      <c r="E365" s="2">
        <v>6.6</v>
      </c>
      <c r="F365" s="2" t="s">
        <v>17</v>
      </c>
      <c r="H365" s="6"/>
    </row>
    <row r="366" ht="15.75" customHeight="1">
      <c r="A366" s="2" t="s">
        <v>490</v>
      </c>
      <c r="B366" s="2" t="s">
        <v>491</v>
      </c>
      <c r="C366" s="3">
        <v>44000.0</v>
      </c>
      <c r="D366" s="2">
        <v>104.0</v>
      </c>
      <c r="E366" s="2">
        <v>6.7</v>
      </c>
      <c r="F366" s="2" t="s">
        <v>188</v>
      </c>
      <c r="H366" s="6"/>
    </row>
    <row r="367" ht="15.75" customHeight="1">
      <c r="A367" s="2" t="s">
        <v>492</v>
      </c>
      <c r="B367" s="2" t="s">
        <v>33</v>
      </c>
      <c r="C367" s="3">
        <v>44302.0</v>
      </c>
      <c r="D367" s="2">
        <v>142.0</v>
      </c>
      <c r="E367" s="2">
        <v>6.7</v>
      </c>
      <c r="F367" s="2" t="s">
        <v>20</v>
      </c>
      <c r="H367" s="6"/>
    </row>
    <row r="368" ht="15.75" customHeight="1">
      <c r="A368" s="2" t="s">
        <v>493</v>
      </c>
      <c r="B368" s="2" t="s">
        <v>494</v>
      </c>
      <c r="C368" s="3">
        <v>44302.0</v>
      </c>
      <c r="D368" s="2">
        <v>92.0</v>
      </c>
      <c r="E368" s="2">
        <v>6.7</v>
      </c>
      <c r="F368" s="2" t="s">
        <v>17</v>
      </c>
      <c r="H368" s="6"/>
    </row>
    <row r="369" ht="15.75" customHeight="1">
      <c r="A369" s="2" t="s">
        <v>495</v>
      </c>
      <c r="B369" s="2" t="s">
        <v>7</v>
      </c>
      <c r="C369" s="3">
        <v>43789.0</v>
      </c>
      <c r="D369" s="2">
        <v>86.0</v>
      </c>
      <c r="E369" s="2">
        <v>6.7</v>
      </c>
      <c r="F369" s="2" t="s">
        <v>17</v>
      </c>
      <c r="H369" s="6"/>
    </row>
    <row r="370" ht="15.75" customHeight="1">
      <c r="A370" s="2" t="s">
        <v>496</v>
      </c>
      <c r="B370" s="2" t="s">
        <v>440</v>
      </c>
      <c r="C370" s="3">
        <v>42875.0</v>
      </c>
      <c r="D370" s="2">
        <v>106.0</v>
      </c>
      <c r="E370" s="2">
        <v>6.7</v>
      </c>
      <c r="F370" s="2" t="s">
        <v>188</v>
      </c>
      <c r="H370" s="6"/>
    </row>
    <row r="371" ht="15.75" customHeight="1">
      <c r="A371" s="2" t="s">
        <v>497</v>
      </c>
      <c r="B371" s="2" t="s">
        <v>33</v>
      </c>
      <c r="C371" s="3">
        <v>44343.0</v>
      </c>
      <c r="D371" s="2">
        <v>95.0</v>
      </c>
      <c r="E371" s="2">
        <v>6.7</v>
      </c>
      <c r="F371" s="2" t="s">
        <v>17</v>
      </c>
      <c r="H371" s="6"/>
    </row>
    <row r="372" ht="15.75" customHeight="1">
      <c r="A372" s="2" t="s">
        <v>498</v>
      </c>
      <c r="B372" s="2" t="s">
        <v>7</v>
      </c>
      <c r="C372" s="3">
        <v>42902.0</v>
      </c>
      <c r="D372" s="2">
        <v>91.0</v>
      </c>
      <c r="E372" s="2">
        <v>6.7</v>
      </c>
      <c r="F372" s="2" t="s">
        <v>17</v>
      </c>
      <c r="H372" s="6"/>
    </row>
    <row r="373" ht="15.75" customHeight="1">
      <c r="A373" s="2" t="s">
        <v>499</v>
      </c>
      <c r="B373" s="2" t="s">
        <v>7</v>
      </c>
      <c r="C373" s="3">
        <v>44207.0</v>
      </c>
      <c r="D373" s="2">
        <v>89.0</v>
      </c>
      <c r="E373" s="2">
        <v>6.7</v>
      </c>
      <c r="F373" s="2" t="s">
        <v>17</v>
      </c>
      <c r="H373" s="6"/>
    </row>
    <row r="374" ht="15.75" customHeight="1">
      <c r="A374" s="2" t="s">
        <v>500</v>
      </c>
      <c r="B374" s="2" t="s">
        <v>22</v>
      </c>
      <c r="C374" s="3">
        <v>43945.0</v>
      </c>
      <c r="D374" s="2">
        <v>117.0</v>
      </c>
      <c r="E374" s="2">
        <v>6.7</v>
      </c>
      <c r="F374" s="2" t="s">
        <v>17</v>
      </c>
      <c r="H374" s="6"/>
    </row>
    <row r="375" ht="15.75" customHeight="1">
      <c r="A375" s="2" t="s">
        <v>501</v>
      </c>
      <c r="B375" s="2" t="s">
        <v>7</v>
      </c>
      <c r="C375" s="3">
        <v>44176.0</v>
      </c>
      <c r="D375" s="2">
        <v>90.0</v>
      </c>
      <c r="E375" s="2">
        <v>6.7</v>
      </c>
      <c r="F375" s="2" t="s">
        <v>17</v>
      </c>
      <c r="H375" s="6"/>
    </row>
    <row r="376" ht="15.75" customHeight="1">
      <c r="A376" s="2" t="s">
        <v>502</v>
      </c>
      <c r="B376" s="2" t="s">
        <v>33</v>
      </c>
      <c r="C376" s="3">
        <v>44159.0</v>
      </c>
      <c r="D376" s="2">
        <v>117.0</v>
      </c>
      <c r="E376" s="2">
        <v>6.7</v>
      </c>
      <c r="F376" s="2" t="s">
        <v>17</v>
      </c>
      <c r="H376" s="6"/>
    </row>
    <row r="377" ht="15.75" customHeight="1">
      <c r="A377" s="2" t="s">
        <v>503</v>
      </c>
      <c r="B377" s="2" t="s">
        <v>7</v>
      </c>
      <c r="C377" s="3">
        <v>44089.0</v>
      </c>
      <c r="D377" s="2">
        <v>80.0</v>
      </c>
      <c r="E377" s="2">
        <v>6.7</v>
      </c>
      <c r="F377" s="2" t="s">
        <v>504</v>
      </c>
      <c r="H377" s="6"/>
    </row>
    <row r="378" ht="15.75" customHeight="1">
      <c r="A378" s="2" t="s">
        <v>505</v>
      </c>
      <c r="B378" s="2" t="s">
        <v>33</v>
      </c>
      <c r="C378" s="3">
        <v>42769.0</v>
      </c>
      <c r="D378" s="2">
        <v>87.0</v>
      </c>
      <c r="E378" s="2">
        <v>6.7</v>
      </c>
      <c r="F378" s="2" t="s">
        <v>17</v>
      </c>
      <c r="H378" s="6"/>
    </row>
    <row r="379" ht="15.75" customHeight="1">
      <c r="A379" s="2" t="s">
        <v>506</v>
      </c>
      <c r="B379" s="2" t="s">
        <v>24</v>
      </c>
      <c r="C379" s="3">
        <v>44168.0</v>
      </c>
      <c r="D379" s="2">
        <v>101.0</v>
      </c>
      <c r="E379" s="2">
        <v>6.7</v>
      </c>
      <c r="F379" s="2" t="s">
        <v>69</v>
      </c>
      <c r="H379" s="6"/>
    </row>
    <row r="380" ht="15.75" customHeight="1">
      <c r="A380" s="2" t="s">
        <v>507</v>
      </c>
      <c r="B380" s="2" t="s">
        <v>7</v>
      </c>
      <c r="C380" s="3">
        <v>43766.0</v>
      </c>
      <c r="D380" s="2">
        <v>19.0</v>
      </c>
      <c r="E380" s="2">
        <v>6.7</v>
      </c>
      <c r="F380" s="2" t="s">
        <v>188</v>
      </c>
      <c r="H380" s="6"/>
    </row>
    <row r="381" ht="15.75" customHeight="1">
      <c r="A381" s="2" t="s">
        <v>508</v>
      </c>
      <c r="B381" s="2" t="s">
        <v>112</v>
      </c>
      <c r="C381" s="3">
        <v>44232.0</v>
      </c>
      <c r="D381" s="2">
        <v>106.0</v>
      </c>
      <c r="E381" s="2">
        <v>6.7</v>
      </c>
      <c r="F381" s="2" t="s">
        <v>17</v>
      </c>
      <c r="H381" s="6"/>
    </row>
    <row r="382" ht="15.75" customHeight="1">
      <c r="A382" s="2" t="s">
        <v>509</v>
      </c>
      <c r="B382" s="2" t="s">
        <v>510</v>
      </c>
      <c r="C382" s="3">
        <v>42773.0</v>
      </c>
      <c r="D382" s="2">
        <v>54.0</v>
      </c>
      <c r="E382" s="2">
        <v>6.7</v>
      </c>
      <c r="F382" s="2" t="s">
        <v>17</v>
      </c>
      <c r="H382" s="6"/>
    </row>
    <row r="383" ht="15.75" customHeight="1">
      <c r="A383" s="2" t="s">
        <v>511</v>
      </c>
      <c r="B383" s="2" t="s">
        <v>33</v>
      </c>
      <c r="C383" s="3">
        <v>44258.0</v>
      </c>
      <c r="D383" s="2">
        <v>111.0</v>
      </c>
      <c r="E383" s="2">
        <v>6.7</v>
      </c>
      <c r="F383" s="2" t="s">
        <v>17</v>
      </c>
      <c r="H383" s="6"/>
    </row>
    <row r="384" ht="15.75" customHeight="1">
      <c r="A384" s="2" t="s">
        <v>512</v>
      </c>
      <c r="B384" s="2" t="s">
        <v>33</v>
      </c>
      <c r="C384" s="3">
        <v>44295.0</v>
      </c>
      <c r="D384" s="2">
        <v>132.0</v>
      </c>
      <c r="E384" s="2">
        <v>6.7</v>
      </c>
      <c r="F384" s="2" t="s">
        <v>34</v>
      </c>
      <c r="H384" s="6"/>
    </row>
    <row r="385" ht="15.75" customHeight="1">
      <c r="A385" s="2" t="s">
        <v>513</v>
      </c>
      <c r="B385" s="2" t="s">
        <v>33</v>
      </c>
      <c r="C385" s="3">
        <v>44267.0</v>
      </c>
      <c r="D385" s="2">
        <v>97.0</v>
      </c>
      <c r="E385" s="2">
        <v>6.7</v>
      </c>
      <c r="F385" s="2" t="s">
        <v>25</v>
      </c>
      <c r="H385" s="6"/>
    </row>
    <row r="386" ht="15.75" customHeight="1">
      <c r="A386" s="2" t="s">
        <v>514</v>
      </c>
      <c r="B386" s="2" t="s">
        <v>7</v>
      </c>
      <c r="C386" s="3">
        <v>43656.0</v>
      </c>
      <c r="D386" s="2">
        <v>106.0</v>
      </c>
      <c r="E386" s="2">
        <v>6.7</v>
      </c>
      <c r="F386" s="2" t="s">
        <v>11</v>
      </c>
      <c r="H386" s="6"/>
    </row>
    <row r="387" ht="15.75" customHeight="1">
      <c r="A387" s="2" t="s">
        <v>515</v>
      </c>
      <c r="B387" s="2" t="s">
        <v>139</v>
      </c>
      <c r="C387" s="3">
        <v>42580.0</v>
      </c>
      <c r="D387" s="2">
        <v>111.0</v>
      </c>
      <c r="E387" s="2">
        <v>6.7</v>
      </c>
      <c r="F387" s="2" t="s">
        <v>17</v>
      </c>
      <c r="H387" s="6"/>
    </row>
    <row r="388" ht="15.75" customHeight="1">
      <c r="A388" s="2" t="s">
        <v>516</v>
      </c>
      <c r="B388" s="2" t="s">
        <v>517</v>
      </c>
      <c r="C388" s="3">
        <v>44022.0</v>
      </c>
      <c r="D388" s="2">
        <v>124.0</v>
      </c>
      <c r="E388" s="2">
        <v>6.7</v>
      </c>
      <c r="F388" s="2" t="s">
        <v>17</v>
      </c>
      <c r="H388" s="6"/>
    </row>
    <row r="389" ht="15.75" customHeight="1">
      <c r="A389" s="2" t="s">
        <v>518</v>
      </c>
      <c r="B389" s="2" t="s">
        <v>7</v>
      </c>
      <c r="C389" s="7">
        <v>42566.0</v>
      </c>
      <c r="D389" s="2">
        <v>116.0</v>
      </c>
      <c r="E389" s="2">
        <v>6.7</v>
      </c>
      <c r="F389" s="2" t="s">
        <v>17</v>
      </c>
      <c r="H389" s="6"/>
    </row>
    <row r="390" ht="15.75" customHeight="1">
      <c r="A390" s="2" t="s">
        <v>519</v>
      </c>
      <c r="B390" s="2" t="s">
        <v>33</v>
      </c>
      <c r="C390" s="3">
        <v>43756.0</v>
      </c>
      <c r="D390" s="2">
        <v>112.0</v>
      </c>
      <c r="E390" s="2">
        <v>6.7</v>
      </c>
      <c r="F390" s="2" t="s">
        <v>20</v>
      </c>
      <c r="H390" s="6"/>
    </row>
    <row r="391" ht="15.75" customHeight="1">
      <c r="A391" s="8">
        <v>44764.0</v>
      </c>
      <c r="B391" s="2" t="s">
        <v>33</v>
      </c>
      <c r="C391" s="3">
        <v>43383.0</v>
      </c>
      <c r="D391" s="2">
        <v>144.0</v>
      </c>
      <c r="E391" s="2">
        <v>6.8</v>
      </c>
      <c r="F391" s="2" t="s">
        <v>17</v>
      </c>
      <c r="H391" s="6"/>
    </row>
    <row r="392" ht="15.75" customHeight="1">
      <c r="A392" s="2" t="s">
        <v>520</v>
      </c>
      <c r="B392" s="2" t="s">
        <v>33</v>
      </c>
      <c r="C392" s="3">
        <v>42671.0</v>
      </c>
      <c r="D392" s="2">
        <v>76.0</v>
      </c>
      <c r="E392" s="2">
        <v>6.8</v>
      </c>
      <c r="F392" s="2" t="s">
        <v>11</v>
      </c>
      <c r="H392" s="6"/>
    </row>
    <row r="393" ht="15.75" customHeight="1">
      <c r="A393" s="2" t="s">
        <v>521</v>
      </c>
      <c r="B393" s="2" t="s">
        <v>522</v>
      </c>
      <c r="C393" s="3">
        <v>43126.0</v>
      </c>
      <c r="D393" s="2">
        <v>101.0</v>
      </c>
      <c r="E393" s="2">
        <v>6.8</v>
      </c>
      <c r="F393" s="2" t="s">
        <v>17</v>
      </c>
      <c r="H393" s="6"/>
    </row>
    <row r="394" ht="15.75" customHeight="1">
      <c r="A394" s="2" t="s">
        <v>523</v>
      </c>
      <c r="B394" s="2" t="s">
        <v>7</v>
      </c>
      <c r="C394" s="3">
        <v>43910.0</v>
      </c>
      <c r="D394" s="2">
        <v>92.0</v>
      </c>
      <c r="E394" s="2">
        <v>6.8</v>
      </c>
      <c r="F394" s="2" t="s">
        <v>11</v>
      </c>
      <c r="H394" s="6"/>
    </row>
    <row r="395" ht="15.75" customHeight="1">
      <c r="A395" s="2" t="s">
        <v>524</v>
      </c>
      <c r="B395" s="2" t="s">
        <v>7</v>
      </c>
      <c r="C395" s="3">
        <v>44095.0</v>
      </c>
      <c r="D395" s="2">
        <v>19.0</v>
      </c>
      <c r="E395" s="2">
        <v>6.8</v>
      </c>
      <c r="F395" s="2" t="s">
        <v>17</v>
      </c>
      <c r="H395" s="6"/>
    </row>
    <row r="396" ht="15.75" customHeight="1">
      <c r="A396" s="2" t="s">
        <v>525</v>
      </c>
      <c r="B396" s="2" t="s">
        <v>7</v>
      </c>
      <c r="C396" s="3">
        <v>43588.0</v>
      </c>
      <c r="D396" s="2">
        <v>39.0</v>
      </c>
      <c r="E396" s="2">
        <v>6.8</v>
      </c>
      <c r="F396" s="2" t="s">
        <v>526</v>
      </c>
      <c r="H396" s="6"/>
    </row>
    <row r="397" ht="15.75" customHeight="1">
      <c r="A397" s="2" t="s">
        <v>527</v>
      </c>
      <c r="B397" s="2" t="s">
        <v>36</v>
      </c>
      <c r="C397" s="3">
        <v>43616.0</v>
      </c>
      <c r="D397" s="2">
        <v>102.0</v>
      </c>
      <c r="E397" s="2">
        <v>6.8</v>
      </c>
      <c r="F397" s="2" t="s">
        <v>17</v>
      </c>
      <c r="H397" s="6"/>
    </row>
    <row r="398" ht="15.75" customHeight="1">
      <c r="A398" s="2" t="s">
        <v>528</v>
      </c>
      <c r="B398" s="2" t="s">
        <v>7</v>
      </c>
      <c r="C398" s="3">
        <v>43957.0</v>
      </c>
      <c r="D398" s="2">
        <v>89.0</v>
      </c>
      <c r="E398" s="2">
        <v>6.8</v>
      </c>
      <c r="F398" s="2" t="s">
        <v>17</v>
      </c>
      <c r="H398" s="6"/>
    </row>
    <row r="399" ht="15.75" customHeight="1">
      <c r="A399" s="2" t="s">
        <v>529</v>
      </c>
      <c r="B399" s="2" t="s">
        <v>24</v>
      </c>
      <c r="C399" s="3">
        <v>43315.0</v>
      </c>
      <c r="D399" s="2">
        <v>105.0</v>
      </c>
      <c r="E399" s="2">
        <v>6.8</v>
      </c>
      <c r="F399" s="2" t="s">
        <v>20</v>
      </c>
      <c r="H399" s="6"/>
    </row>
    <row r="400" ht="15.75" customHeight="1">
      <c r="A400" s="2" t="s">
        <v>530</v>
      </c>
      <c r="B400" s="2" t="s">
        <v>10</v>
      </c>
      <c r="C400" s="3">
        <v>43280.0</v>
      </c>
      <c r="D400" s="2">
        <v>101.0</v>
      </c>
      <c r="E400" s="2">
        <v>6.8</v>
      </c>
      <c r="F400" s="2" t="s">
        <v>17</v>
      </c>
      <c r="H400" s="6"/>
    </row>
    <row r="401" ht="15.75" customHeight="1">
      <c r="A401" s="2" t="s">
        <v>531</v>
      </c>
      <c r="B401" s="2" t="s">
        <v>24</v>
      </c>
      <c r="C401" s="3">
        <v>44192.0</v>
      </c>
      <c r="D401" s="2">
        <v>70.0</v>
      </c>
      <c r="E401" s="2">
        <v>6.8</v>
      </c>
      <c r="F401" s="2" t="s">
        <v>17</v>
      </c>
      <c r="H401" s="6"/>
    </row>
    <row r="402" ht="15.75" customHeight="1">
      <c r="A402" s="2" t="s">
        <v>532</v>
      </c>
      <c r="B402" s="2" t="s">
        <v>7</v>
      </c>
      <c r="C402" s="3">
        <v>44091.0</v>
      </c>
      <c r="D402" s="2">
        <v>96.0</v>
      </c>
      <c r="E402" s="2">
        <v>6.8</v>
      </c>
      <c r="F402" s="2" t="s">
        <v>60</v>
      </c>
      <c r="H402" s="6"/>
    </row>
    <row r="403" ht="15.75" customHeight="1">
      <c r="A403" s="2" t="s">
        <v>533</v>
      </c>
      <c r="B403" s="2" t="s">
        <v>7</v>
      </c>
      <c r="C403" s="3">
        <v>43962.0</v>
      </c>
      <c r="D403" s="2">
        <v>85.0</v>
      </c>
      <c r="E403" s="2">
        <v>6.8</v>
      </c>
      <c r="F403" s="2" t="s">
        <v>17</v>
      </c>
      <c r="H403" s="6"/>
    </row>
    <row r="404" ht="15.75" customHeight="1">
      <c r="A404" s="2" t="s">
        <v>534</v>
      </c>
      <c r="B404" s="2" t="s">
        <v>7</v>
      </c>
      <c r="C404" s="3">
        <v>42990.0</v>
      </c>
      <c r="D404" s="2">
        <v>39.0</v>
      </c>
      <c r="E404" s="2">
        <v>6.8</v>
      </c>
      <c r="F404" s="2" t="s">
        <v>17</v>
      </c>
      <c r="H404" s="6"/>
    </row>
    <row r="405" ht="15.75" customHeight="1">
      <c r="A405" s="2" t="s">
        <v>535</v>
      </c>
      <c r="B405" s="2" t="s">
        <v>7</v>
      </c>
      <c r="C405" s="3">
        <v>43210.0</v>
      </c>
      <c r="D405" s="2">
        <v>79.0</v>
      </c>
      <c r="E405" s="2">
        <v>6.8</v>
      </c>
      <c r="F405" s="2" t="s">
        <v>17</v>
      </c>
      <c r="H405" s="6"/>
    </row>
    <row r="406" ht="15.75" customHeight="1">
      <c r="A406" s="2" t="s">
        <v>536</v>
      </c>
      <c r="B406" s="2" t="s">
        <v>7</v>
      </c>
      <c r="C406" s="3">
        <v>43060.0</v>
      </c>
      <c r="D406" s="2">
        <v>73.0</v>
      </c>
      <c r="E406" s="2">
        <v>6.8</v>
      </c>
      <c r="F406" s="2" t="s">
        <v>17</v>
      </c>
      <c r="H406" s="6"/>
    </row>
    <row r="407" ht="15.75" customHeight="1">
      <c r="A407" s="2" t="s">
        <v>537</v>
      </c>
      <c r="B407" s="2" t="s">
        <v>33</v>
      </c>
      <c r="C407" s="3">
        <v>44106.0</v>
      </c>
      <c r="D407" s="2">
        <v>114.0</v>
      </c>
      <c r="E407" s="2">
        <v>6.8</v>
      </c>
      <c r="F407" s="2" t="s">
        <v>20</v>
      </c>
      <c r="H407" s="6"/>
    </row>
    <row r="408" ht="15.75" customHeight="1">
      <c r="A408" s="2" t="s">
        <v>538</v>
      </c>
      <c r="B408" s="2" t="s">
        <v>33</v>
      </c>
      <c r="C408" s="3">
        <v>44104.0</v>
      </c>
      <c r="D408" s="2">
        <v>121.0</v>
      </c>
      <c r="E408" s="2">
        <v>6.8</v>
      </c>
      <c r="F408" s="2" t="s">
        <v>17</v>
      </c>
      <c r="H408" s="6"/>
    </row>
    <row r="409" ht="15.75" customHeight="1">
      <c r="A409" s="2" t="s">
        <v>539</v>
      </c>
      <c r="B409" s="2" t="s">
        <v>117</v>
      </c>
      <c r="C409" s="3">
        <v>44104.0</v>
      </c>
      <c r="D409" s="2">
        <v>28.0</v>
      </c>
      <c r="E409" s="2">
        <v>6.8</v>
      </c>
      <c r="F409" s="2" t="s">
        <v>17</v>
      </c>
      <c r="H409" s="6"/>
    </row>
    <row r="410" ht="15.75" customHeight="1">
      <c r="A410" s="2" t="s">
        <v>540</v>
      </c>
      <c r="B410" s="2" t="s">
        <v>33</v>
      </c>
      <c r="C410" s="3">
        <v>44148.0</v>
      </c>
      <c r="D410" s="2">
        <v>95.0</v>
      </c>
      <c r="E410" s="2">
        <v>6.8</v>
      </c>
      <c r="F410" s="2" t="s">
        <v>14</v>
      </c>
      <c r="H410" s="6"/>
    </row>
    <row r="411" ht="15.75" customHeight="1">
      <c r="A411" s="2" t="s">
        <v>541</v>
      </c>
      <c r="B411" s="2" t="s">
        <v>33</v>
      </c>
      <c r="C411" s="3">
        <v>43406.0</v>
      </c>
      <c r="D411" s="2">
        <v>122.0</v>
      </c>
      <c r="E411" s="2">
        <v>6.8</v>
      </c>
      <c r="F411" s="2" t="s">
        <v>17</v>
      </c>
      <c r="H411" s="6"/>
    </row>
    <row r="412" ht="15.75" customHeight="1">
      <c r="A412" s="2" t="s">
        <v>542</v>
      </c>
      <c r="B412" s="2" t="s">
        <v>7</v>
      </c>
      <c r="C412" s="3">
        <v>43140.0</v>
      </c>
      <c r="D412" s="2">
        <v>23.0</v>
      </c>
      <c r="E412" s="2">
        <v>6.8</v>
      </c>
      <c r="F412" s="2" t="s">
        <v>543</v>
      </c>
      <c r="H412" s="6"/>
    </row>
    <row r="413" ht="15.75" customHeight="1">
      <c r="A413" s="2" t="s">
        <v>544</v>
      </c>
      <c r="B413" s="2" t="s">
        <v>33</v>
      </c>
      <c r="C413" s="3">
        <v>42930.0</v>
      </c>
      <c r="D413" s="2">
        <v>107.0</v>
      </c>
      <c r="E413" s="2">
        <v>6.8</v>
      </c>
      <c r="F413" s="2" t="s">
        <v>17</v>
      </c>
      <c r="H413" s="6"/>
    </row>
    <row r="414" ht="15.75" customHeight="1">
      <c r="A414" s="2" t="s">
        <v>545</v>
      </c>
      <c r="B414" s="2" t="s">
        <v>7</v>
      </c>
      <c r="C414" s="3">
        <v>44202.0</v>
      </c>
      <c r="D414" s="2">
        <v>98.0</v>
      </c>
      <c r="E414" s="2">
        <v>6.8</v>
      </c>
      <c r="F414" s="2" t="s">
        <v>60</v>
      </c>
      <c r="H414" s="6"/>
    </row>
    <row r="415" ht="15.75" customHeight="1">
      <c r="A415" s="2" t="s">
        <v>546</v>
      </c>
      <c r="B415" s="2" t="s">
        <v>10</v>
      </c>
      <c r="C415" s="3">
        <v>44189.0</v>
      </c>
      <c r="D415" s="2">
        <v>108.0</v>
      </c>
      <c r="E415" s="2">
        <v>6.9</v>
      </c>
      <c r="F415" s="2" t="s">
        <v>20</v>
      </c>
      <c r="H415" s="6"/>
    </row>
    <row r="416" ht="15.75" customHeight="1">
      <c r="A416" s="2" t="s">
        <v>547</v>
      </c>
      <c r="B416" s="2" t="s">
        <v>7</v>
      </c>
      <c r="C416" s="3">
        <v>42643.0</v>
      </c>
      <c r="D416" s="2">
        <v>92.0</v>
      </c>
      <c r="E416" s="2">
        <v>6.9</v>
      </c>
      <c r="F416" s="2" t="s">
        <v>17</v>
      </c>
      <c r="H416" s="6"/>
    </row>
    <row r="417" ht="15.75" customHeight="1">
      <c r="A417" s="2" t="s">
        <v>548</v>
      </c>
      <c r="B417" s="2" t="s">
        <v>7</v>
      </c>
      <c r="C417" s="3">
        <v>44112.0</v>
      </c>
      <c r="D417" s="2">
        <v>100.0</v>
      </c>
      <c r="E417" s="2">
        <v>6.9</v>
      </c>
      <c r="F417" s="2" t="s">
        <v>60</v>
      </c>
      <c r="H417" s="6"/>
    </row>
    <row r="418" ht="15.75" customHeight="1">
      <c r="A418" s="2" t="s">
        <v>549</v>
      </c>
      <c r="B418" s="2" t="s">
        <v>7</v>
      </c>
      <c r="C418" s="3">
        <v>44256.0</v>
      </c>
      <c r="D418" s="2">
        <v>97.0</v>
      </c>
      <c r="E418" s="2">
        <v>6.9</v>
      </c>
      <c r="F418" s="2" t="s">
        <v>17</v>
      </c>
      <c r="H418" s="6"/>
    </row>
    <row r="419" ht="15.75" customHeight="1">
      <c r="A419" s="2" t="s">
        <v>550</v>
      </c>
      <c r="B419" s="2" t="s">
        <v>443</v>
      </c>
      <c r="C419" s="3">
        <v>44193.0</v>
      </c>
      <c r="D419" s="2">
        <v>7.0</v>
      </c>
      <c r="E419" s="2">
        <v>6.9</v>
      </c>
      <c r="F419" s="2" t="s">
        <v>17</v>
      </c>
      <c r="H419" s="6"/>
    </row>
    <row r="420" ht="15.75" customHeight="1">
      <c r="A420" s="2" t="s">
        <v>551</v>
      </c>
      <c r="B420" s="2" t="s">
        <v>33</v>
      </c>
      <c r="C420" s="3">
        <v>42790.0</v>
      </c>
      <c r="D420" s="2">
        <v>96.0</v>
      </c>
      <c r="E420" s="2">
        <v>6.9</v>
      </c>
      <c r="F420" s="2" t="s">
        <v>17</v>
      </c>
      <c r="H420" s="6"/>
    </row>
    <row r="421" ht="15.75" customHeight="1">
      <c r="A421" s="2" t="s">
        <v>552</v>
      </c>
      <c r="B421" s="2" t="s">
        <v>7</v>
      </c>
      <c r="C421" s="3">
        <v>42874.0</v>
      </c>
      <c r="D421" s="2">
        <v>100.0</v>
      </c>
      <c r="E421" s="2">
        <v>6.9</v>
      </c>
      <c r="F421" s="2" t="s">
        <v>69</v>
      </c>
      <c r="H421" s="6"/>
    </row>
    <row r="422" ht="15.75" customHeight="1">
      <c r="A422" s="2" t="s">
        <v>553</v>
      </c>
      <c r="B422" s="2" t="s">
        <v>247</v>
      </c>
      <c r="C422" s="3">
        <v>44169.0</v>
      </c>
      <c r="D422" s="2">
        <v>132.0</v>
      </c>
      <c r="E422" s="2">
        <v>6.9</v>
      </c>
      <c r="F422" s="2" t="s">
        <v>17</v>
      </c>
      <c r="H422" s="6"/>
    </row>
    <row r="423" ht="15.75" customHeight="1">
      <c r="A423" s="2" t="s">
        <v>554</v>
      </c>
      <c r="B423" s="2" t="s">
        <v>206</v>
      </c>
      <c r="C423" s="3">
        <v>43007.0</v>
      </c>
      <c r="D423" s="2">
        <v>103.0</v>
      </c>
      <c r="E423" s="2">
        <v>6.9</v>
      </c>
      <c r="F423" s="2" t="s">
        <v>17</v>
      </c>
      <c r="H423" s="6"/>
    </row>
    <row r="424" ht="15.75" customHeight="1">
      <c r="A424" s="2" t="s">
        <v>555</v>
      </c>
      <c r="B424" s="2" t="s">
        <v>556</v>
      </c>
      <c r="C424" s="3">
        <v>43413.0</v>
      </c>
      <c r="D424" s="2">
        <v>121.0</v>
      </c>
      <c r="E424" s="2">
        <v>6.9</v>
      </c>
      <c r="F424" s="2" t="s">
        <v>17</v>
      </c>
      <c r="H424" s="6"/>
    </row>
    <row r="425" ht="15.75" customHeight="1">
      <c r="A425" s="2" t="s">
        <v>557</v>
      </c>
      <c r="B425" s="2" t="s">
        <v>139</v>
      </c>
      <c r="C425" s="3">
        <v>44281.0</v>
      </c>
      <c r="D425" s="2">
        <v>114.0</v>
      </c>
      <c r="E425" s="2">
        <v>6.9</v>
      </c>
      <c r="F425" s="2" t="s">
        <v>20</v>
      </c>
      <c r="H425" s="6"/>
    </row>
    <row r="426" ht="15.75" customHeight="1">
      <c r="A426" s="2" t="s">
        <v>558</v>
      </c>
      <c r="B426" s="2" t="s">
        <v>7</v>
      </c>
      <c r="C426" s="3">
        <v>43385.0</v>
      </c>
      <c r="D426" s="2">
        <v>57.0</v>
      </c>
      <c r="E426" s="2">
        <v>6.9</v>
      </c>
      <c r="F426" s="2" t="s">
        <v>17</v>
      </c>
      <c r="H426" s="6"/>
    </row>
    <row r="427" ht="15.75" customHeight="1">
      <c r="A427" s="2" t="s">
        <v>559</v>
      </c>
      <c r="B427" s="2" t="s">
        <v>7</v>
      </c>
      <c r="C427" s="3">
        <v>43140.0</v>
      </c>
      <c r="D427" s="2">
        <v>95.0</v>
      </c>
      <c r="E427" s="2">
        <v>6.9</v>
      </c>
      <c r="F427" s="2" t="s">
        <v>17</v>
      </c>
      <c r="H427" s="6"/>
    </row>
    <row r="428" ht="15.75" customHeight="1">
      <c r="A428" s="2" t="s">
        <v>560</v>
      </c>
      <c r="B428" s="2" t="s">
        <v>7</v>
      </c>
      <c r="C428" s="3">
        <v>43985.0</v>
      </c>
      <c r="D428" s="2">
        <v>83.0</v>
      </c>
      <c r="E428" s="2">
        <v>6.9</v>
      </c>
      <c r="F428" s="2" t="s">
        <v>17</v>
      </c>
      <c r="H428" s="6"/>
    </row>
    <row r="429" ht="15.75" customHeight="1">
      <c r="A429" s="2" t="s">
        <v>561</v>
      </c>
      <c r="B429" s="2" t="s">
        <v>7</v>
      </c>
      <c r="C429" s="3">
        <v>44022.0</v>
      </c>
      <c r="D429" s="2">
        <v>17.0</v>
      </c>
      <c r="E429" s="2">
        <v>6.9</v>
      </c>
      <c r="F429" s="2" t="s">
        <v>17</v>
      </c>
      <c r="H429" s="6"/>
    </row>
    <row r="430" ht="15.75" customHeight="1">
      <c r="A430" s="2" t="s">
        <v>562</v>
      </c>
      <c r="B430" s="2" t="s">
        <v>206</v>
      </c>
      <c r="C430" s="3">
        <v>43952.0</v>
      </c>
      <c r="D430" s="2">
        <v>105.0</v>
      </c>
      <c r="E430" s="2">
        <v>6.9</v>
      </c>
      <c r="F430" s="2" t="s">
        <v>17</v>
      </c>
      <c r="H430" s="6"/>
    </row>
    <row r="431" ht="15.75" customHeight="1">
      <c r="A431" s="2" t="s">
        <v>563</v>
      </c>
      <c r="B431" s="2" t="s">
        <v>183</v>
      </c>
      <c r="C431" s="3">
        <v>43553.0</v>
      </c>
      <c r="D431" s="2">
        <v>131.0</v>
      </c>
      <c r="E431" s="2">
        <v>6.9</v>
      </c>
      <c r="F431" s="2" t="s">
        <v>17</v>
      </c>
      <c r="H431" s="6"/>
    </row>
    <row r="432" ht="15.75" customHeight="1">
      <c r="A432" s="2" t="s">
        <v>564</v>
      </c>
      <c r="B432" s="2" t="s">
        <v>171</v>
      </c>
      <c r="C432" s="3">
        <v>43608.0</v>
      </c>
      <c r="D432" s="2">
        <v>30.0</v>
      </c>
      <c r="E432" s="2">
        <v>6.9</v>
      </c>
      <c r="F432" s="2" t="s">
        <v>17</v>
      </c>
      <c r="H432" s="6"/>
    </row>
    <row r="433" ht="15.75" customHeight="1">
      <c r="A433" s="2" t="s">
        <v>565</v>
      </c>
      <c r="B433" s="2" t="s">
        <v>139</v>
      </c>
      <c r="C433" s="3">
        <v>43021.0</v>
      </c>
      <c r="D433" s="2">
        <v>112.0</v>
      </c>
      <c r="E433" s="2">
        <v>6.9</v>
      </c>
      <c r="F433" s="2" t="s">
        <v>17</v>
      </c>
      <c r="H433" s="6"/>
    </row>
    <row r="434" ht="15.75" customHeight="1">
      <c r="A434" s="2" t="s">
        <v>566</v>
      </c>
      <c r="B434" s="2" t="s">
        <v>7</v>
      </c>
      <c r="C434" s="3">
        <v>43385.0</v>
      </c>
      <c r="D434" s="2">
        <v>86.0</v>
      </c>
      <c r="E434" s="2">
        <v>7.0</v>
      </c>
      <c r="F434" s="2" t="s">
        <v>17</v>
      </c>
      <c r="H434" s="6"/>
    </row>
    <row r="435" ht="15.75" customHeight="1">
      <c r="A435" s="2" t="s">
        <v>567</v>
      </c>
      <c r="B435" s="2" t="s">
        <v>7</v>
      </c>
      <c r="C435" s="3">
        <v>43000.0</v>
      </c>
      <c r="D435" s="2">
        <v>100.0</v>
      </c>
      <c r="E435" s="2">
        <v>7.0</v>
      </c>
      <c r="F435" s="2" t="s">
        <v>17</v>
      </c>
      <c r="H435" s="6"/>
    </row>
    <row r="436" ht="15.75" customHeight="1">
      <c r="A436" s="2" t="s">
        <v>568</v>
      </c>
      <c r="B436" s="2" t="s">
        <v>117</v>
      </c>
      <c r="C436" s="3">
        <v>44138.0</v>
      </c>
      <c r="D436" s="2">
        <v>14.0</v>
      </c>
      <c r="E436" s="2">
        <v>7.0</v>
      </c>
      <c r="F436" s="2" t="s">
        <v>17</v>
      </c>
      <c r="H436" s="6"/>
    </row>
    <row r="437" ht="15.75" customHeight="1">
      <c r="A437" s="2" t="s">
        <v>569</v>
      </c>
      <c r="B437" s="2" t="s">
        <v>7</v>
      </c>
      <c r="C437" s="3">
        <v>43021.0</v>
      </c>
      <c r="D437" s="2">
        <v>109.0</v>
      </c>
      <c r="E437" s="2">
        <v>7.0</v>
      </c>
      <c r="F437" s="2" t="s">
        <v>17</v>
      </c>
      <c r="H437" s="6"/>
    </row>
    <row r="438" ht="15.75" customHeight="1">
      <c r="A438" s="2" t="s">
        <v>570</v>
      </c>
      <c r="B438" s="2" t="s">
        <v>7</v>
      </c>
      <c r="C438" s="3">
        <v>43789.0</v>
      </c>
      <c r="D438" s="2">
        <v>28.0</v>
      </c>
      <c r="E438" s="2">
        <v>7.0</v>
      </c>
      <c r="F438" s="2" t="s">
        <v>11</v>
      </c>
      <c r="H438" s="6"/>
    </row>
    <row r="439" ht="15.75" customHeight="1">
      <c r="A439" s="2" t="s">
        <v>571</v>
      </c>
      <c r="B439" s="2" t="s">
        <v>7</v>
      </c>
      <c r="C439" s="3">
        <v>43723.0</v>
      </c>
      <c r="D439" s="2">
        <v>64.0</v>
      </c>
      <c r="E439" s="2">
        <v>7.0</v>
      </c>
      <c r="F439" s="2" t="s">
        <v>11</v>
      </c>
      <c r="H439" s="6"/>
    </row>
    <row r="440" ht="15.75" customHeight="1">
      <c r="A440" s="2" t="s">
        <v>572</v>
      </c>
      <c r="B440" s="2" t="s">
        <v>33</v>
      </c>
      <c r="C440" s="3">
        <v>44183.0</v>
      </c>
      <c r="D440" s="2">
        <v>94.0</v>
      </c>
      <c r="E440" s="2">
        <v>7.0</v>
      </c>
      <c r="F440" s="2" t="s">
        <v>17</v>
      </c>
      <c r="H440" s="6"/>
    </row>
    <row r="441" ht="15.75" customHeight="1">
      <c r="A441" s="2" t="s">
        <v>573</v>
      </c>
      <c r="B441" s="2" t="s">
        <v>117</v>
      </c>
      <c r="C441" s="3">
        <v>44183.0</v>
      </c>
      <c r="D441" s="2">
        <v>31.0</v>
      </c>
      <c r="E441" s="2">
        <v>7.0</v>
      </c>
      <c r="F441" s="2" t="s">
        <v>17</v>
      </c>
      <c r="H441" s="6"/>
    </row>
    <row r="442" ht="15.75" customHeight="1">
      <c r="A442" s="2" t="s">
        <v>574</v>
      </c>
      <c r="B442" s="2" t="s">
        <v>7</v>
      </c>
      <c r="C442" s="3">
        <v>44272.0</v>
      </c>
      <c r="D442" s="2">
        <v>99.0</v>
      </c>
      <c r="E442" s="2">
        <v>7.0</v>
      </c>
      <c r="F442" s="2" t="s">
        <v>17</v>
      </c>
      <c r="H442" s="6"/>
    </row>
    <row r="443" ht="15.75" customHeight="1">
      <c r="A443" s="2" t="s">
        <v>575</v>
      </c>
      <c r="B443" s="2" t="s">
        <v>7</v>
      </c>
      <c r="C443" s="3">
        <v>44250.0</v>
      </c>
      <c r="D443" s="2">
        <v>108.0</v>
      </c>
      <c r="E443" s="2">
        <v>7.0</v>
      </c>
      <c r="F443" s="2" t="s">
        <v>17</v>
      </c>
      <c r="H443" s="6"/>
    </row>
    <row r="444" ht="15.75" customHeight="1">
      <c r="A444" s="2" t="s">
        <v>576</v>
      </c>
      <c r="B444" s="2" t="s">
        <v>7</v>
      </c>
      <c r="C444" s="3">
        <v>43581.0</v>
      </c>
      <c r="D444" s="2">
        <v>48.0</v>
      </c>
      <c r="E444" s="2">
        <v>7.0</v>
      </c>
      <c r="F444" s="2" t="s">
        <v>17</v>
      </c>
      <c r="H444" s="6"/>
    </row>
    <row r="445" ht="15.75" customHeight="1">
      <c r="A445" s="2" t="s">
        <v>577</v>
      </c>
      <c r="B445" s="2" t="s">
        <v>7</v>
      </c>
      <c r="C445" s="3">
        <v>43602.0</v>
      </c>
      <c r="D445" s="2">
        <v>84.0</v>
      </c>
      <c r="E445" s="2">
        <v>7.0</v>
      </c>
      <c r="F445" s="2" t="s">
        <v>17</v>
      </c>
      <c r="H445" s="6"/>
    </row>
    <row r="446" ht="15.75" customHeight="1">
      <c r="A446" s="2" t="s">
        <v>578</v>
      </c>
      <c r="B446" s="2" t="s">
        <v>7</v>
      </c>
      <c r="C446" s="3">
        <v>43546.0</v>
      </c>
      <c r="D446" s="2">
        <v>70.0</v>
      </c>
      <c r="E446" s="2">
        <v>7.0</v>
      </c>
      <c r="F446" s="2" t="s">
        <v>17</v>
      </c>
      <c r="H446" s="6"/>
    </row>
    <row r="447" ht="15.75" customHeight="1">
      <c r="A447" s="2" t="s">
        <v>579</v>
      </c>
      <c r="B447" s="2" t="s">
        <v>7</v>
      </c>
      <c r="C447" s="3">
        <v>42979.0</v>
      </c>
      <c r="D447" s="2">
        <v>27.0</v>
      </c>
      <c r="E447" s="2">
        <v>7.0</v>
      </c>
      <c r="F447" s="2" t="s">
        <v>17</v>
      </c>
      <c r="H447" s="6"/>
    </row>
    <row r="448" ht="15.75" customHeight="1">
      <c r="A448" s="2" t="s">
        <v>580</v>
      </c>
      <c r="B448" s="2" t="s">
        <v>581</v>
      </c>
      <c r="C448" s="3">
        <v>43686.0</v>
      </c>
      <c r="D448" s="2">
        <v>45.0</v>
      </c>
      <c r="E448" s="2">
        <v>7.0</v>
      </c>
      <c r="F448" s="2" t="s">
        <v>17</v>
      </c>
      <c r="H448" s="6"/>
    </row>
    <row r="449" ht="15.75" customHeight="1">
      <c r="A449" s="2" t="s">
        <v>582</v>
      </c>
      <c r="B449" s="2" t="s">
        <v>24</v>
      </c>
      <c r="C449" s="3">
        <v>44174.0</v>
      </c>
      <c r="D449" s="2">
        <v>117.0</v>
      </c>
      <c r="E449" s="2">
        <v>7.0</v>
      </c>
      <c r="F449" s="2" t="s">
        <v>14</v>
      </c>
      <c r="H449" s="6"/>
    </row>
    <row r="450" ht="15.75" customHeight="1">
      <c r="A450" s="2" t="s">
        <v>583</v>
      </c>
      <c r="B450" s="2" t="s">
        <v>584</v>
      </c>
      <c r="C450" s="3">
        <v>43426.0</v>
      </c>
      <c r="D450" s="2">
        <v>104.0</v>
      </c>
      <c r="E450" s="2">
        <v>7.0</v>
      </c>
      <c r="F450" s="2" t="s">
        <v>17</v>
      </c>
      <c r="H450" s="6"/>
    </row>
    <row r="451" ht="15.75" customHeight="1">
      <c r="A451" s="2" t="s">
        <v>585</v>
      </c>
      <c r="B451" s="2" t="s">
        <v>247</v>
      </c>
      <c r="C451" s="3">
        <v>43546.0</v>
      </c>
      <c r="D451" s="2">
        <v>108.0</v>
      </c>
      <c r="E451" s="2">
        <v>7.0</v>
      </c>
      <c r="F451" s="2" t="s">
        <v>17</v>
      </c>
      <c r="H451" s="6"/>
    </row>
    <row r="452" ht="15.75" customHeight="1">
      <c r="A452" s="2" t="s">
        <v>586</v>
      </c>
      <c r="B452" s="2" t="s">
        <v>101</v>
      </c>
      <c r="C452" s="3">
        <v>43392.0</v>
      </c>
      <c r="D452" s="2">
        <v>121.0</v>
      </c>
      <c r="E452" s="2">
        <v>7.0</v>
      </c>
      <c r="F452" s="2" t="s">
        <v>37</v>
      </c>
      <c r="H452" s="6"/>
    </row>
    <row r="453" ht="15.75" customHeight="1">
      <c r="A453" s="2" t="s">
        <v>587</v>
      </c>
      <c r="B453" s="2" t="s">
        <v>117</v>
      </c>
      <c r="C453" s="3">
        <v>42761.0</v>
      </c>
      <c r="D453" s="2">
        <v>36.0</v>
      </c>
      <c r="E453" s="2">
        <v>7.1</v>
      </c>
      <c r="F453" s="2" t="s">
        <v>17</v>
      </c>
      <c r="H453" s="6"/>
    </row>
    <row r="454" ht="15.75" customHeight="1">
      <c r="A454" s="2" t="s">
        <v>588</v>
      </c>
      <c r="B454" s="2" t="s">
        <v>114</v>
      </c>
      <c r="C454" s="3">
        <v>43434.0</v>
      </c>
      <c r="D454" s="2">
        <v>30.0</v>
      </c>
      <c r="E454" s="2">
        <v>7.1</v>
      </c>
      <c r="F454" s="2" t="s">
        <v>17</v>
      </c>
      <c r="H454" s="6"/>
    </row>
    <row r="455" ht="15.75" customHeight="1">
      <c r="A455" s="2" t="s">
        <v>589</v>
      </c>
      <c r="B455" s="2" t="s">
        <v>114</v>
      </c>
      <c r="C455" s="3">
        <v>44166.0</v>
      </c>
      <c r="D455" s="2">
        <v>47.0</v>
      </c>
      <c r="E455" s="2">
        <v>7.1</v>
      </c>
      <c r="F455" s="2" t="s">
        <v>17</v>
      </c>
      <c r="H455" s="6"/>
    </row>
    <row r="456" ht="15.75" customHeight="1">
      <c r="A456" s="2" t="s">
        <v>590</v>
      </c>
      <c r="B456" s="2" t="s">
        <v>33</v>
      </c>
      <c r="C456" s="3">
        <v>43635.0</v>
      </c>
      <c r="D456" s="2">
        <v>110.0</v>
      </c>
      <c r="E456" s="2">
        <v>7.1</v>
      </c>
      <c r="F456" s="2" t="s">
        <v>17</v>
      </c>
      <c r="H456" s="6"/>
    </row>
    <row r="457" ht="15.75" customHeight="1">
      <c r="A457" s="2" t="s">
        <v>591</v>
      </c>
      <c r="B457" s="2" t="s">
        <v>7</v>
      </c>
      <c r="C457" s="3">
        <v>43943.0</v>
      </c>
      <c r="D457" s="2">
        <v>92.0</v>
      </c>
      <c r="E457" s="2">
        <v>7.1</v>
      </c>
      <c r="F457" s="2" t="s">
        <v>17</v>
      </c>
      <c r="H457" s="6"/>
    </row>
    <row r="458" ht="15.75" customHeight="1">
      <c r="A458" s="2" t="s">
        <v>592</v>
      </c>
      <c r="B458" s="2" t="s">
        <v>7</v>
      </c>
      <c r="C458" s="3">
        <v>44162.0</v>
      </c>
      <c r="D458" s="2">
        <v>80.0</v>
      </c>
      <c r="E458" s="2">
        <v>7.1</v>
      </c>
      <c r="F458" s="2" t="s">
        <v>17</v>
      </c>
      <c r="H458" s="6"/>
    </row>
    <row r="459" ht="15.75" customHeight="1">
      <c r="A459" s="2" t="s">
        <v>593</v>
      </c>
      <c r="B459" s="2" t="s">
        <v>594</v>
      </c>
      <c r="C459" s="3">
        <v>43392.0</v>
      </c>
      <c r="D459" s="2">
        <v>49.0</v>
      </c>
      <c r="E459" s="2">
        <v>7.1</v>
      </c>
      <c r="F459" s="2" t="s">
        <v>17</v>
      </c>
      <c r="H459" s="6"/>
    </row>
    <row r="460" ht="15.75" customHeight="1">
      <c r="A460" s="2" t="s">
        <v>595</v>
      </c>
      <c r="B460" s="2" t="s">
        <v>7</v>
      </c>
      <c r="C460" s="3">
        <v>43826.0</v>
      </c>
      <c r="D460" s="2">
        <v>73.0</v>
      </c>
      <c r="E460" s="2">
        <v>7.1</v>
      </c>
      <c r="F460" s="2" t="s">
        <v>11</v>
      </c>
      <c r="H460" s="6"/>
    </row>
    <row r="461" ht="15.75" customHeight="1">
      <c r="A461" s="2" t="s">
        <v>596</v>
      </c>
      <c r="B461" s="2" t="s">
        <v>7</v>
      </c>
      <c r="C461" s="3">
        <v>43224.0</v>
      </c>
      <c r="D461" s="2">
        <v>40.0</v>
      </c>
      <c r="E461" s="2">
        <v>7.1</v>
      </c>
      <c r="F461" s="2" t="s">
        <v>17</v>
      </c>
      <c r="H461" s="6"/>
    </row>
    <row r="462" ht="15.75" customHeight="1">
      <c r="A462" s="2" t="s">
        <v>597</v>
      </c>
      <c r="B462" s="2" t="s">
        <v>7</v>
      </c>
      <c r="C462" s="3">
        <v>43718.0</v>
      </c>
      <c r="D462" s="2">
        <v>96.0</v>
      </c>
      <c r="E462" s="2">
        <v>7.1</v>
      </c>
      <c r="F462" s="2" t="s">
        <v>17</v>
      </c>
      <c r="H462" s="6"/>
    </row>
    <row r="463" ht="15.75" customHeight="1">
      <c r="A463" s="2" t="s">
        <v>598</v>
      </c>
      <c r="B463" s="2" t="s">
        <v>183</v>
      </c>
      <c r="C463" s="3">
        <v>44330.0</v>
      </c>
      <c r="D463" s="2">
        <v>106.0</v>
      </c>
      <c r="E463" s="2">
        <v>7.1</v>
      </c>
      <c r="F463" s="2" t="s">
        <v>57</v>
      </c>
      <c r="H463" s="6"/>
    </row>
    <row r="464" ht="15.75" customHeight="1">
      <c r="A464" s="2" t="s">
        <v>599</v>
      </c>
      <c r="B464" s="2" t="s">
        <v>7</v>
      </c>
      <c r="C464" s="3">
        <v>43575.0</v>
      </c>
      <c r="D464" s="2">
        <v>97.0</v>
      </c>
      <c r="E464" s="2">
        <v>7.1</v>
      </c>
      <c r="F464" s="2" t="s">
        <v>17</v>
      </c>
      <c r="H464" s="6"/>
    </row>
    <row r="465" ht="15.75" customHeight="1">
      <c r="A465" s="2" t="s">
        <v>600</v>
      </c>
      <c r="B465" s="2" t="s">
        <v>7</v>
      </c>
      <c r="C465" s="3">
        <v>44131.0</v>
      </c>
      <c r="D465" s="2">
        <v>94.0</v>
      </c>
      <c r="E465" s="2">
        <v>7.1</v>
      </c>
      <c r="F465" s="2" t="s">
        <v>11</v>
      </c>
      <c r="H465" s="6"/>
    </row>
    <row r="466" ht="15.75" customHeight="1">
      <c r="A466" s="2" t="s">
        <v>601</v>
      </c>
      <c r="B466" s="2" t="s">
        <v>7</v>
      </c>
      <c r="C466" s="3">
        <v>42881.0</v>
      </c>
      <c r="D466" s="2">
        <v>78.0</v>
      </c>
      <c r="E466" s="2">
        <v>7.1</v>
      </c>
      <c r="F466" s="2" t="s">
        <v>17</v>
      </c>
      <c r="H466" s="6"/>
    </row>
    <row r="467" ht="15.75" customHeight="1">
      <c r="A467" s="2" t="s">
        <v>602</v>
      </c>
      <c r="B467" s="2" t="s">
        <v>7</v>
      </c>
      <c r="C467" s="3">
        <v>42265.0</v>
      </c>
      <c r="D467" s="2">
        <v>81.0</v>
      </c>
      <c r="E467" s="2">
        <v>7.1</v>
      </c>
      <c r="F467" s="2" t="s">
        <v>17</v>
      </c>
      <c r="H467" s="6"/>
    </row>
    <row r="468" ht="15.75" customHeight="1">
      <c r="A468" s="2" t="s">
        <v>603</v>
      </c>
      <c r="B468" s="2" t="s">
        <v>7</v>
      </c>
      <c r="C468" s="3">
        <v>43586.0</v>
      </c>
      <c r="D468" s="2">
        <v>87.0</v>
      </c>
      <c r="E468" s="2">
        <v>7.1</v>
      </c>
      <c r="F468" s="2" t="s">
        <v>17</v>
      </c>
      <c r="H468" s="6"/>
    </row>
    <row r="469" ht="15.75" customHeight="1">
      <c r="A469" s="2" t="s">
        <v>604</v>
      </c>
      <c r="B469" s="2" t="s">
        <v>264</v>
      </c>
      <c r="C469" s="3">
        <v>43417.0</v>
      </c>
      <c r="D469" s="2">
        <v>91.0</v>
      </c>
      <c r="E469" s="2">
        <v>7.1</v>
      </c>
      <c r="F469" s="2" t="s">
        <v>17</v>
      </c>
      <c r="H469" s="6"/>
    </row>
    <row r="470" ht="15.75" customHeight="1">
      <c r="A470" s="2" t="s">
        <v>605</v>
      </c>
      <c r="B470" s="2" t="s">
        <v>7</v>
      </c>
      <c r="C470" s="3">
        <v>42447.0</v>
      </c>
      <c r="D470" s="2">
        <v>91.0</v>
      </c>
      <c r="E470" s="2">
        <v>7.1</v>
      </c>
      <c r="F470" s="2" t="s">
        <v>17</v>
      </c>
      <c r="H470" s="6"/>
    </row>
    <row r="471" ht="15.75" customHeight="1">
      <c r="A471" s="2" t="s">
        <v>606</v>
      </c>
      <c r="B471" s="2" t="s">
        <v>7</v>
      </c>
      <c r="C471" s="3">
        <v>43028.0</v>
      </c>
      <c r="D471" s="2">
        <v>95.0</v>
      </c>
      <c r="E471" s="2">
        <v>7.1</v>
      </c>
      <c r="F471" s="2" t="s">
        <v>17</v>
      </c>
      <c r="H471" s="6"/>
    </row>
    <row r="472" ht="15.75" customHeight="1">
      <c r="A472" s="2" t="s">
        <v>607</v>
      </c>
      <c r="B472" s="2" t="s">
        <v>33</v>
      </c>
      <c r="C472" s="3">
        <v>44203.0</v>
      </c>
      <c r="D472" s="2">
        <v>126.0</v>
      </c>
      <c r="E472" s="2">
        <v>7.1</v>
      </c>
      <c r="F472" s="2" t="s">
        <v>17</v>
      </c>
      <c r="H472" s="6"/>
    </row>
    <row r="473" ht="15.75" customHeight="1">
      <c r="A473" s="2" t="s">
        <v>608</v>
      </c>
      <c r="B473" s="2" t="s">
        <v>7</v>
      </c>
      <c r="C473" s="3">
        <v>43196.0</v>
      </c>
      <c r="D473" s="2">
        <v>31.0</v>
      </c>
      <c r="E473" s="2">
        <v>7.1</v>
      </c>
      <c r="F473" s="2" t="s">
        <v>17</v>
      </c>
      <c r="H473" s="6"/>
    </row>
    <row r="474" ht="15.75" customHeight="1">
      <c r="A474" s="2" t="s">
        <v>609</v>
      </c>
      <c r="B474" s="2" t="s">
        <v>7</v>
      </c>
      <c r="C474" s="3">
        <v>43406.0</v>
      </c>
      <c r="D474" s="2">
        <v>58.0</v>
      </c>
      <c r="E474" s="2">
        <v>7.1</v>
      </c>
      <c r="F474" s="2" t="s">
        <v>17</v>
      </c>
      <c r="H474" s="6"/>
    </row>
    <row r="475" ht="15.75" customHeight="1">
      <c r="A475" s="2" t="s">
        <v>610</v>
      </c>
      <c r="B475" s="2" t="s">
        <v>7</v>
      </c>
      <c r="C475" s="3">
        <v>44119.0</v>
      </c>
      <c r="D475" s="2">
        <v>41.0</v>
      </c>
      <c r="E475" s="2">
        <v>7.1</v>
      </c>
      <c r="F475" s="2" t="s">
        <v>611</v>
      </c>
      <c r="H475" s="6"/>
    </row>
    <row r="476" ht="15.75" customHeight="1">
      <c r="A476" s="2" t="s">
        <v>612</v>
      </c>
      <c r="B476" s="2" t="s">
        <v>238</v>
      </c>
      <c r="C476" s="3">
        <v>44090.0</v>
      </c>
      <c r="D476" s="2">
        <v>138.0</v>
      </c>
      <c r="E476" s="2">
        <v>7.1</v>
      </c>
      <c r="F476" s="2" t="s">
        <v>17</v>
      </c>
      <c r="H476" s="6"/>
    </row>
    <row r="477" ht="15.75" customHeight="1">
      <c r="A477" s="2" t="s">
        <v>613</v>
      </c>
      <c r="B477" s="2" t="s">
        <v>33</v>
      </c>
      <c r="C477" s="3">
        <v>44225.0</v>
      </c>
      <c r="D477" s="2">
        <v>112.0</v>
      </c>
      <c r="E477" s="2">
        <v>7.1</v>
      </c>
      <c r="F477" s="2" t="s">
        <v>17</v>
      </c>
      <c r="H477" s="6"/>
    </row>
    <row r="478" ht="15.75" customHeight="1">
      <c r="A478" s="2" t="s">
        <v>614</v>
      </c>
      <c r="B478" s="2" t="s">
        <v>7</v>
      </c>
      <c r="C478" s="3">
        <v>43670.0</v>
      </c>
      <c r="D478" s="2">
        <v>114.0</v>
      </c>
      <c r="E478" s="2">
        <v>7.1</v>
      </c>
      <c r="F478" s="2" t="s">
        <v>17</v>
      </c>
      <c r="H478" s="6"/>
    </row>
    <row r="479" ht="15.75" customHeight="1">
      <c r="A479" s="2" t="s">
        <v>615</v>
      </c>
      <c r="B479" s="2" t="s">
        <v>33</v>
      </c>
      <c r="C479" s="3">
        <v>44218.0</v>
      </c>
      <c r="D479" s="2">
        <v>125.0</v>
      </c>
      <c r="E479" s="2">
        <v>7.1</v>
      </c>
      <c r="F479" s="2" t="s">
        <v>17</v>
      </c>
      <c r="H479" s="6"/>
    </row>
    <row r="480" ht="15.75" customHeight="1">
      <c r="A480" s="2" t="s">
        <v>616</v>
      </c>
      <c r="B480" s="2" t="s">
        <v>36</v>
      </c>
      <c r="C480" s="3">
        <v>43329.0</v>
      </c>
      <c r="D480" s="2">
        <v>99.0</v>
      </c>
      <c r="E480" s="2">
        <v>7.1</v>
      </c>
      <c r="F480" s="2" t="s">
        <v>17</v>
      </c>
      <c r="H480" s="6"/>
    </row>
    <row r="481" ht="15.75" customHeight="1">
      <c r="A481" s="2" t="s">
        <v>617</v>
      </c>
      <c r="B481" s="2" t="s">
        <v>7</v>
      </c>
      <c r="C481" s="3">
        <v>44104.0</v>
      </c>
      <c r="D481" s="2">
        <v>82.0</v>
      </c>
      <c r="E481" s="2">
        <v>7.2</v>
      </c>
      <c r="F481" s="2" t="s">
        <v>17</v>
      </c>
      <c r="H481" s="6"/>
    </row>
    <row r="482" ht="15.75" customHeight="1">
      <c r="A482" s="2" t="s">
        <v>618</v>
      </c>
      <c r="B482" s="2" t="s">
        <v>7</v>
      </c>
      <c r="C482" s="3">
        <v>42636.0</v>
      </c>
      <c r="D482" s="2">
        <v>98.0</v>
      </c>
      <c r="E482" s="2">
        <v>7.2</v>
      </c>
      <c r="F482" s="2" t="s">
        <v>17</v>
      </c>
      <c r="H482" s="6"/>
    </row>
    <row r="483" ht="15.75" customHeight="1">
      <c r="A483" s="2" t="s">
        <v>619</v>
      </c>
      <c r="B483" s="2" t="s">
        <v>33</v>
      </c>
      <c r="C483" s="3">
        <v>42993.0</v>
      </c>
      <c r="D483" s="2">
        <v>136.0</v>
      </c>
      <c r="E483" s="2">
        <v>7.2</v>
      </c>
      <c r="F483" s="2" t="s">
        <v>620</v>
      </c>
      <c r="H483" s="6"/>
    </row>
    <row r="484" ht="15.75" customHeight="1">
      <c r="A484" s="2" t="s">
        <v>621</v>
      </c>
      <c r="B484" s="2" t="s">
        <v>7</v>
      </c>
      <c r="C484" s="3">
        <v>43483.0</v>
      </c>
      <c r="D484" s="2">
        <v>97.0</v>
      </c>
      <c r="E484" s="2">
        <v>7.2</v>
      </c>
      <c r="F484" s="2" t="s">
        <v>17</v>
      </c>
      <c r="H484" s="6"/>
    </row>
    <row r="485" ht="15.75" customHeight="1">
      <c r="A485" s="2" t="s">
        <v>622</v>
      </c>
      <c r="B485" s="2" t="s">
        <v>7</v>
      </c>
      <c r="C485" s="3">
        <v>42671.0</v>
      </c>
      <c r="D485" s="2">
        <v>107.0</v>
      </c>
      <c r="E485" s="2">
        <v>7.2</v>
      </c>
      <c r="F485" s="2" t="s">
        <v>17</v>
      </c>
      <c r="H485" s="6"/>
    </row>
    <row r="486" ht="15.75" customHeight="1">
      <c r="A486" s="2" t="s">
        <v>623</v>
      </c>
      <c r="B486" s="2" t="s">
        <v>7</v>
      </c>
      <c r="C486" s="3">
        <v>43931.0</v>
      </c>
      <c r="D486" s="2">
        <v>92.0</v>
      </c>
      <c r="E486" s="2">
        <v>7.2</v>
      </c>
      <c r="F486" s="2" t="s">
        <v>17</v>
      </c>
      <c r="H486" s="6"/>
    </row>
    <row r="487" ht="15.75" customHeight="1">
      <c r="A487" s="2" t="s">
        <v>624</v>
      </c>
      <c r="B487" s="2" t="s">
        <v>7</v>
      </c>
      <c r="C487" s="3">
        <v>43167.0</v>
      </c>
      <c r="D487" s="2">
        <v>39.0</v>
      </c>
      <c r="E487" s="2">
        <v>7.2</v>
      </c>
      <c r="F487" s="2" t="s">
        <v>625</v>
      </c>
      <c r="H487" s="6"/>
    </row>
    <row r="488" ht="15.75" customHeight="1">
      <c r="A488" s="2" t="s">
        <v>626</v>
      </c>
      <c r="B488" s="2" t="s">
        <v>36</v>
      </c>
      <c r="C488" s="3">
        <v>43145.0</v>
      </c>
      <c r="D488" s="2">
        <v>133.0</v>
      </c>
      <c r="E488" s="2">
        <v>7.2</v>
      </c>
      <c r="F488" s="2" t="s">
        <v>20</v>
      </c>
      <c r="H488" s="6"/>
    </row>
    <row r="489" ht="15.75" customHeight="1">
      <c r="A489" s="2" t="s">
        <v>627</v>
      </c>
      <c r="B489" s="2" t="s">
        <v>628</v>
      </c>
      <c r="C489" s="3">
        <v>43518.0</v>
      </c>
      <c r="D489" s="2">
        <v>89.0</v>
      </c>
      <c r="E489" s="2">
        <v>7.2</v>
      </c>
      <c r="F489" s="2" t="s">
        <v>17</v>
      </c>
      <c r="H489" s="6"/>
    </row>
    <row r="490" ht="15.75" customHeight="1">
      <c r="A490" s="2" t="s">
        <v>629</v>
      </c>
      <c r="B490" s="2" t="s">
        <v>33</v>
      </c>
      <c r="C490" s="3">
        <v>43378.0</v>
      </c>
      <c r="D490" s="2">
        <v>124.0</v>
      </c>
      <c r="E490" s="2">
        <v>7.2</v>
      </c>
      <c r="F490" s="2" t="s">
        <v>17</v>
      </c>
      <c r="H490" s="6"/>
    </row>
    <row r="491" ht="15.75" customHeight="1">
      <c r="A491" s="2" t="s">
        <v>630</v>
      </c>
      <c r="B491" s="2" t="s">
        <v>631</v>
      </c>
      <c r="C491" s="3">
        <v>43756.0</v>
      </c>
      <c r="D491" s="2">
        <v>99.0</v>
      </c>
      <c r="E491" s="2">
        <v>7.2</v>
      </c>
      <c r="F491" s="2" t="s">
        <v>11</v>
      </c>
      <c r="H491" s="6"/>
    </row>
    <row r="492" ht="15.75" customHeight="1">
      <c r="A492" s="2" t="s">
        <v>632</v>
      </c>
      <c r="B492" s="2" t="s">
        <v>33</v>
      </c>
      <c r="C492" s="3">
        <v>43221.0</v>
      </c>
      <c r="D492" s="2">
        <v>101.0</v>
      </c>
      <c r="E492" s="2">
        <v>7.2</v>
      </c>
      <c r="F492" s="2" t="s">
        <v>633</v>
      </c>
      <c r="H492" s="6"/>
    </row>
    <row r="493" ht="15.75" customHeight="1">
      <c r="A493" s="2" t="s">
        <v>634</v>
      </c>
      <c r="B493" s="2" t="s">
        <v>183</v>
      </c>
      <c r="C493" s="3">
        <v>43483.0</v>
      </c>
      <c r="D493" s="2">
        <v>97.0</v>
      </c>
      <c r="E493" s="2">
        <v>7.2</v>
      </c>
      <c r="F493" s="2" t="s">
        <v>20</v>
      </c>
      <c r="H493" s="6"/>
    </row>
    <row r="494" ht="15.75" customHeight="1">
      <c r="A494" s="2" t="s">
        <v>635</v>
      </c>
      <c r="B494" s="2" t="s">
        <v>24</v>
      </c>
      <c r="C494" s="3">
        <v>44113.0</v>
      </c>
      <c r="D494" s="2">
        <v>124.0</v>
      </c>
      <c r="E494" s="2">
        <v>7.2</v>
      </c>
      <c r="F494" s="2" t="s">
        <v>17</v>
      </c>
      <c r="H494" s="6"/>
    </row>
    <row r="495" ht="15.75" customHeight="1">
      <c r="A495" s="2" t="s">
        <v>636</v>
      </c>
      <c r="B495" s="2" t="s">
        <v>33</v>
      </c>
      <c r="C495" s="3">
        <v>44316.0</v>
      </c>
      <c r="D495" s="2">
        <v>129.0</v>
      </c>
      <c r="E495" s="2">
        <v>7.2</v>
      </c>
      <c r="F495" s="2" t="s">
        <v>123</v>
      </c>
      <c r="H495" s="6"/>
    </row>
    <row r="496" ht="15.75" customHeight="1">
      <c r="A496" s="2" t="s">
        <v>637</v>
      </c>
      <c r="B496" s="2" t="s">
        <v>7</v>
      </c>
      <c r="C496" s="3">
        <v>43635.0</v>
      </c>
      <c r="D496" s="2">
        <v>121.0</v>
      </c>
      <c r="E496" s="2">
        <v>7.2</v>
      </c>
      <c r="F496" s="2" t="s">
        <v>69</v>
      </c>
      <c r="H496" s="6"/>
    </row>
    <row r="497" ht="15.75" customHeight="1">
      <c r="A497" s="2" t="s">
        <v>638</v>
      </c>
      <c r="B497" s="2" t="s">
        <v>639</v>
      </c>
      <c r="C497" s="3">
        <v>43770.0</v>
      </c>
      <c r="D497" s="2">
        <v>140.0</v>
      </c>
      <c r="E497" s="2">
        <v>7.2</v>
      </c>
      <c r="F497" s="2" t="s">
        <v>17</v>
      </c>
      <c r="H497" s="6"/>
    </row>
    <row r="498" ht="15.75" customHeight="1">
      <c r="A498" s="2" t="s">
        <v>640</v>
      </c>
      <c r="B498" s="2" t="s">
        <v>641</v>
      </c>
      <c r="C498" s="3">
        <v>43767.0</v>
      </c>
      <c r="D498" s="2">
        <v>13.0</v>
      </c>
      <c r="E498" s="2">
        <v>7.2</v>
      </c>
      <c r="F498" s="2" t="s">
        <v>17</v>
      </c>
      <c r="H498" s="6"/>
    </row>
    <row r="499" ht="15.75" customHeight="1">
      <c r="A499" s="2" t="s">
        <v>642</v>
      </c>
      <c r="B499" s="2" t="s">
        <v>385</v>
      </c>
      <c r="C499" s="3">
        <v>42650.0</v>
      </c>
      <c r="D499" s="2">
        <v>108.0</v>
      </c>
      <c r="E499" s="2">
        <v>7.2</v>
      </c>
      <c r="F499" s="2" t="s">
        <v>17</v>
      </c>
      <c r="H499" s="6"/>
    </row>
    <row r="500" ht="15.75" customHeight="1">
      <c r="A500" s="2" t="s">
        <v>643</v>
      </c>
      <c r="B500" s="2" t="s">
        <v>7</v>
      </c>
      <c r="C500" s="3">
        <v>43322.0</v>
      </c>
      <c r="D500" s="2">
        <v>11.0</v>
      </c>
      <c r="E500" s="2">
        <v>7.2</v>
      </c>
      <c r="F500" s="2" t="s">
        <v>17</v>
      </c>
      <c r="H500" s="6"/>
    </row>
    <row r="501" ht="15.75" customHeight="1">
      <c r="A501" s="2" t="s">
        <v>644</v>
      </c>
      <c r="B501" s="2" t="s">
        <v>247</v>
      </c>
      <c r="C501" s="3">
        <v>43763.0</v>
      </c>
      <c r="D501" s="2">
        <v>118.0</v>
      </c>
      <c r="E501" s="2">
        <v>7.3</v>
      </c>
      <c r="F501" s="2" t="s">
        <v>17</v>
      </c>
      <c r="H501" s="6"/>
    </row>
    <row r="502" ht="15.75" customHeight="1">
      <c r="A502" s="2" t="s">
        <v>645</v>
      </c>
      <c r="B502" s="2" t="s">
        <v>183</v>
      </c>
      <c r="C502" s="3">
        <v>43749.0</v>
      </c>
      <c r="D502" s="2">
        <v>121.0</v>
      </c>
      <c r="E502" s="2">
        <v>7.3</v>
      </c>
      <c r="F502" s="2" t="s">
        <v>17</v>
      </c>
      <c r="H502" s="6"/>
    </row>
    <row r="503" ht="15.75" customHeight="1">
      <c r="A503" s="2" t="s">
        <v>646</v>
      </c>
      <c r="B503" s="2" t="s">
        <v>7</v>
      </c>
      <c r="C503" s="3">
        <v>42626.0</v>
      </c>
      <c r="D503" s="2">
        <v>24.0</v>
      </c>
      <c r="E503" s="2">
        <v>7.3</v>
      </c>
      <c r="F503" s="2" t="s">
        <v>17</v>
      </c>
      <c r="H503" s="6"/>
    </row>
    <row r="504" ht="15.75" customHeight="1">
      <c r="A504" s="2" t="s">
        <v>647</v>
      </c>
      <c r="B504" s="2" t="s">
        <v>7</v>
      </c>
      <c r="C504" s="3">
        <v>44029.0</v>
      </c>
      <c r="D504" s="2">
        <v>100.0</v>
      </c>
      <c r="E504" s="2">
        <v>7.3</v>
      </c>
      <c r="F504" s="2" t="s">
        <v>17</v>
      </c>
      <c r="H504" s="6"/>
    </row>
    <row r="505" ht="15.75" customHeight="1">
      <c r="A505" s="2" t="s">
        <v>648</v>
      </c>
      <c r="B505" s="2" t="s">
        <v>7</v>
      </c>
      <c r="C505" s="3">
        <v>42867.0</v>
      </c>
      <c r="D505" s="2">
        <v>101.0</v>
      </c>
      <c r="E505" s="2">
        <v>7.3</v>
      </c>
      <c r="F505" s="2" t="s">
        <v>17</v>
      </c>
      <c r="H505" s="6"/>
    </row>
    <row r="506" ht="15.75" customHeight="1">
      <c r="A506" s="2" t="s">
        <v>649</v>
      </c>
      <c r="B506" s="2" t="s">
        <v>33</v>
      </c>
      <c r="C506" s="3">
        <v>43978.0</v>
      </c>
      <c r="D506" s="2">
        <v>105.0</v>
      </c>
      <c r="E506" s="2">
        <v>7.3</v>
      </c>
      <c r="F506" s="2" t="s">
        <v>11</v>
      </c>
      <c r="H506" s="6"/>
    </row>
    <row r="507" ht="15.75" customHeight="1">
      <c r="A507" s="2" t="s">
        <v>650</v>
      </c>
      <c r="B507" s="2" t="s">
        <v>7</v>
      </c>
      <c r="C507" s="3">
        <v>44020.0</v>
      </c>
      <c r="D507" s="2">
        <v>96.0</v>
      </c>
      <c r="E507" s="2">
        <v>7.3</v>
      </c>
      <c r="F507" s="2" t="s">
        <v>651</v>
      </c>
      <c r="H507" s="6"/>
    </row>
    <row r="508" ht="15.75" customHeight="1">
      <c r="A508" s="2" t="s">
        <v>652</v>
      </c>
      <c r="B508" s="2" t="s">
        <v>114</v>
      </c>
      <c r="C508" s="3">
        <v>44117.0</v>
      </c>
      <c r="D508" s="2">
        <v>47.0</v>
      </c>
      <c r="E508" s="2">
        <v>7.3</v>
      </c>
      <c r="F508" s="2" t="s">
        <v>17</v>
      </c>
      <c r="H508" s="6"/>
    </row>
    <row r="509" ht="15.75" customHeight="1">
      <c r="A509" s="2" t="s">
        <v>653</v>
      </c>
      <c r="B509" s="2" t="s">
        <v>654</v>
      </c>
      <c r="C509" s="3">
        <v>42914.0</v>
      </c>
      <c r="D509" s="2">
        <v>121.0</v>
      </c>
      <c r="E509" s="2">
        <v>7.3</v>
      </c>
      <c r="F509" s="2" t="s">
        <v>655</v>
      </c>
      <c r="H509" s="6"/>
    </row>
    <row r="510" ht="15.75" customHeight="1">
      <c r="A510" s="2" t="s">
        <v>656</v>
      </c>
      <c r="B510" s="2" t="s">
        <v>183</v>
      </c>
      <c r="C510" s="3">
        <v>43355.0</v>
      </c>
      <c r="D510" s="2">
        <v>100.0</v>
      </c>
      <c r="E510" s="2">
        <v>7.3</v>
      </c>
      <c r="F510" s="2" t="s">
        <v>14</v>
      </c>
      <c r="H510" s="6"/>
    </row>
    <row r="511" ht="15.75" customHeight="1">
      <c r="A511" s="2" t="s">
        <v>657</v>
      </c>
      <c r="B511" s="2" t="s">
        <v>10</v>
      </c>
      <c r="C511" s="3">
        <v>44043.0</v>
      </c>
      <c r="D511" s="2">
        <v>149.0</v>
      </c>
      <c r="E511" s="2">
        <v>7.3</v>
      </c>
      <c r="F511" s="2" t="s">
        <v>20</v>
      </c>
      <c r="H511" s="6"/>
    </row>
    <row r="512" ht="15.75" customHeight="1">
      <c r="A512" s="2" t="s">
        <v>658</v>
      </c>
      <c r="B512" s="2" t="s">
        <v>7</v>
      </c>
      <c r="C512" s="3">
        <v>43476.0</v>
      </c>
      <c r="D512" s="2">
        <v>64.0</v>
      </c>
      <c r="E512" s="2">
        <v>7.3</v>
      </c>
      <c r="F512" s="2" t="s">
        <v>63</v>
      </c>
      <c r="H512" s="6"/>
    </row>
    <row r="513" ht="15.75" customHeight="1">
      <c r="A513" s="2" t="s">
        <v>659</v>
      </c>
      <c r="B513" s="2" t="s">
        <v>7</v>
      </c>
      <c r="C513" s="3">
        <v>43504.0</v>
      </c>
      <c r="D513" s="2">
        <v>64.0</v>
      </c>
      <c r="E513" s="2">
        <v>7.3</v>
      </c>
      <c r="F513" s="2" t="s">
        <v>17</v>
      </c>
      <c r="H513" s="6"/>
    </row>
    <row r="514" ht="15.75" customHeight="1">
      <c r="A514" s="2" t="s">
        <v>660</v>
      </c>
      <c r="B514" s="2" t="s">
        <v>7</v>
      </c>
      <c r="C514" s="3">
        <v>44132.0</v>
      </c>
      <c r="D514" s="2">
        <v>114.0</v>
      </c>
      <c r="E514" s="2">
        <v>7.3</v>
      </c>
      <c r="F514" s="2" t="s">
        <v>661</v>
      </c>
      <c r="H514" s="6"/>
    </row>
    <row r="515" ht="15.75" customHeight="1">
      <c r="A515" s="2" t="s">
        <v>662</v>
      </c>
      <c r="B515" s="2" t="s">
        <v>443</v>
      </c>
      <c r="C515" s="3">
        <v>43898.0</v>
      </c>
      <c r="D515" s="2">
        <v>15.0</v>
      </c>
      <c r="E515" s="2">
        <v>7.3</v>
      </c>
      <c r="F515" s="2" t="s">
        <v>17</v>
      </c>
      <c r="H515" s="6"/>
    </row>
    <row r="516" ht="15.75" customHeight="1">
      <c r="A516" s="2" t="s">
        <v>663</v>
      </c>
      <c r="B516" s="2" t="s">
        <v>7</v>
      </c>
      <c r="C516" s="3">
        <v>42657.0</v>
      </c>
      <c r="D516" s="2">
        <v>79.0</v>
      </c>
      <c r="E516" s="2">
        <v>7.3</v>
      </c>
      <c r="F516" s="2" t="s">
        <v>526</v>
      </c>
      <c r="H516" s="6"/>
    </row>
    <row r="517" ht="15.75" customHeight="1">
      <c r="A517" s="2" t="s">
        <v>664</v>
      </c>
      <c r="B517" s="2" t="s">
        <v>7</v>
      </c>
      <c r="C517" s="3">
        <v>42489.0</v>
      </c>
      <c r="D517" s="2">
        <v>90.0</v>
      </c>
      <c r="E517" s="2">
        <v>7.3</v>
      </c>
      <c r="F517" s="2" t="s">
        <v>665</v>
      </c>
      <c r="H517" s="6"/>
    </row>
    <row r="518" ht="15.75" customHeight="1">
      <c r="A518" s="2" t="s">
        <v>666</v>
      </c>
      <c r="B518" s="2" t="s">
        <v>92</v>
      </c>
      <c r="C518" s="3">
        <v>43420.0</v>
      </c>
      <c r="D518" s="2">
        <v>132.0</v>
      </c>
      <c r="E518" s="2">
        <v>7.3</v>
      </c>
      <c r="F518" s="2" t="s">
        <v>17</v>
      </c>
      <c r="H518" s="6"/>
    </row>
    <row r="519" ht="15.75" customHeight="1">
      <c r="A519" s="2" t="s">
        <v>667</v>
      </c>
      <c r="B519" s="2" t="s">
        <v>7</v>
      </c>
      <c r="C519" s="3">
        <v>43014.0</v>
      </c>
      <c r="D519" s="2">
        <v>105.0</v>
      </c>
      <c r="E519" s="2">
        <v>7.3</v>
      </c>
      <c r="F519" s="2" t="s">
        <v>17</v>
      </c>
      <c r="H519" s="6"/>
    </row>
    <row r="520" ht="15.75" customHeight="1">
      <c r="A520" s="2" t="s">
        <v>668</v>
      </c>
      <c r="B520" s="2" t="s">
        <v>139</v>
      </c>
      <c r="C520" s="3">
        <v>42545.0</v>
      </c>
      <c r="D520" s="2">
        <v>97.0</v>
      </c>
      <c r="E520" s="2">
        <v>7.3</v>
      </c>
      <c r="F520" s="2" t="s">
        <v>17</v>
      </c>
      <c r="H520" s="6"/>
    </row>
    <row r="521" ht="15.75" customHeight="1">
      <c r="A521" s="2" t="s">
        <v>669</v>
      </c>
      <c r="B521" s="2" t="s">
        <v>7</v>
      </c>
      <c r="C521" s="3">
        <v>42146.0</v>
      </c>
      <c r="D521" s="2">
        <v>83.0</v>
      </c>
      <c r="E521" s="2">
        <v>7.3</v>
      </c>
      <c r="F521" s="2" t="s">
        <v>17</v>
      </c>
      <c r="H521" s="6"/>
    </row>
    <row r="522" ht="15.75" customHeight="1">
      <c r="A522" s="2" t="s">
        <v>670</v>
      </c>
      <c r="B522" s="2" t="s">
        <v>7</v>
      </c>
      <c r="C522" s="3">
        <v>43698.0</v>
      </c>
      <c r="D522" s="2">
        <v>110.0</v>
      </c>
      <c r="E522" s="2">
        <v>7.4</v>
      </c>
      <c r="F522" s="2" t="s">
        <v>17</v>
      </c>
      <c r="H522" s="6"/>
    </row>
    <row r="523" ht="15.75" customHeight="1">
      <c r="A523" s="2" t="s">
        <v>671</v>
      </c>
      <c r="B523" s="2" t="s">
        <v>7</v>
      </c>
      <c r="C523" s="3">
        <v>43770.0</v>
      </c>
      <c r="D523" s="2">
        <v>39.0</v>
      </c>
      <c r="E523" s="2">
        <v>7.4</v>
      </c>
      <c r="F523" s="2" t="s">
        <v>17</v>
      </c>
      <c r="H523" s="6"/>
    </row>
    <row r="524" ht="15.75" customHeight="1">
      <c r="A524" s="2" t="s">
        <v>672</v>
      </c>
      <c r="B524" s="2" t="s">
        <v>7</v>
      </c>
      <c r="C524" s="3">
        <v>43007.0</v>
      </c>
      <c r="D524" s="2">
        <v>40.0</v>
      </c>
      <c r="E524" s="2">
        <v>7.4</v>
      </c>
      <c r="F524" s="2" t="s">
        <v>17</v>
      </c>
      <c r="H524" s="6"/>
    </row>
    <row r="525" ht="15.75" customHeight="1">
      <c r="A525" s="2" t="s">
        <v>673</v>
      </c>
      <c r="B525" s="2" t="s">
        <v>7</v>
      </c>
      <c r="C525" s="3">
        <v>43861.0</v>
      </c>
      <c r="D525" s="2">
        <v>85.0</v>
      </c>
      <c r="E525" s="2">
        <v>7.4</v>
      </c>
      <c r="F525" s="2" t="s">
        <v>17</v>
      </c>
      <c r="H525" s="6"/>
    </row>
    <row r="526" ht="15.75" customHeight="1">
      <c r="A526" s="2" t="s">
        <v>674</v>
      </c>
      <c r="B526" s="2" t="s">
        <v>7</v>
      </c>
      <c r="C526" s="3">
        <v>43508.0</v>
      </c>
      <c r="D526" s="2">
        <v>26.0</v>
      </c>
      <c r="E526" s="2">
        <v>7.4</v>
      </c>
      <c r="F526" s="2" t="s">
        <v>625</v>
      </c>
      <c r="H526" s="6"/>
    </row>
    <row r="527" ht="15.75" customHeight="1">
      <c r="A527" s="2" t="s">
        <v>675</v>
      </c>
      <c r="B527" s="2" t="s">
        <v>403</v>
      </c>
      <c r="C527" s="3">
        <v>44160.0</v>
      </c>
      <c r="D527" s="2">
        <v>87.0</v>
      </c>
      <c r="E527" s="2">
        <v>7.4</v>
      </c>
      <c r="F527" s="2" t="s">
        <v>17</v>
      </c>
      <c r="H527" s="6"/>
    </row>
    <row r="528" ht="15.75" customHeight="1">
      <c r="A528" s="2" t="s">
        <v>676</v>
      </c>
      <c r="B528" s="2" t="s">
        <v>7</v>
      </c>
      <c r="C528" s="3">
        <v>43399.0</v>
      </c>
      <c r="D528" s="2">
        <v>97.0</v>
      </c>
      <c r="E528" s="2">
        <v>7.4</v>
      </c>
      <c r="F528" s="2" t="s">
        <v>17</v>
      </c>
      <c r="H528" s="6"/>
    </row>
    <row r="529" ht="15.75" customHeight="1">
      <c r="A529" s="2" t="s">
        <v>677</v>
      </c>
      <c r="B529" s="2" t="s">
        <v>7</v>
      </c>
      <c r="C529" s="3">
        <v>43623.0</v>
      </c>
      <c r="D529" s="2">
        <v>118.0</v>
      </c>
      <c r="E529" s="2">
        <v>7.4</v>
      </c>
      <c r="F529" s="2" t="s">
        <v>17</v>
      </c>
      <c r="H529" s="6"/>
    </row>
    <row r="530" ht="15.75" customHeight="1">
      <c r="A530" s="2" t="s">
        <v>678</v>
      </c>
      <c r="B530" s="2" t="s">
        <v>117</v>
      </c>
      <c r="C530" s="3">
        <v>43796.0</v>
      </c>
      <c r="D530" s="2">
        <v>23.0</v>
      </c>
      <c r="E530" s="2">
        <v>7.4</v>
      </c>
      <c r="F530" s="2" t="s">
        <v>17</v>
      </c>
      <c r="H530" s="6"/>
    </row>
    <row r="531" ht="15.75" customHeight="1">
      <c r="A531" s="2" t="s">
        <v>679</v>
      </c>
      <c r="B531" s="2" t="s">
        <v>7</v>
      </c>
      <c r="C531" s="3">
        <v>44041.0</v>
      </c>
      <c r="D531" s="2">
        <v>40.0</v>
      </c>
      <c r="E531" s="2">
        <v>7.4</v>
      </c>
      <c r="F531" s="2" t="s">
        <v>17</v>
      </c>
      <c r="H531" s="6"/>
    </row>
    <row r="532" ht="15.75" customHeight="1">
      <c r="A532" s="2" t="s">
        <v>680</v>
      </c>
      <c r="B532" s="2" t="s">
        <v>7</v>
      </c>
      <c r="C532" s="3">
        <v>43406.0</v>
      </c>
      <c r="D532" s="2">
        <v>98.0</v>
      </c>
      <c r="E532" s="2">
        <v>7.4</v>
      </c>
      <c r="F532" s="2" t="s">
        <v>17</v>
      </c>
      <c r="H532" s="6"/>
    </row>
    <row r="533" ht="15.75" customHeight="1">
      <c r="A533" s="2" t="s">
        <v>681</v>
      </c>
      <c r="B533" s="2" t="s">
        <v>7</v>
      </c>
      <c r="C533" s="3">
        <v>42202.0</v>
      </c>
      <c r="D533" s="2">
        <v>80.0</v>
      </c>
      <c r="E533" s="2">
        <v>7.4</v>
      </c>
      <c r="F533" s="2" t="s">
        <v>17</v>
      </c>
      <c r="H533" s="6"/>
    </row>
    <row r="534" ht="15.75" customHeight="1">
      <c r="A534" s="2" t="s">
        <v>682</v>
      </c>
      <c r="B534" s="2" t="s">
        <v>403</v>
      </c>
      <c r="C534" s="3">
        <v>43061.0</v>
      </c>
      <c r="D534" s="2">
        <v>108.0</v>
      </c>
      <c r="E534" s="2">
        <v>7.5</v>
      </c>
      <c r="F534" s="2" t="s">
        <v>17</v>
      </c>
      <c r="H534" s="6"/>
    </row>
    <row r="535" ht="15.75" customHeight="1">
      <c r="A535" s="2" t="s">
        <v>683</v>
      </c>
      <c r="B535" s="2" t="s">
        <v>7</v>
      </c>
      <c r="C535" s="3">
        <v>44118.0</v>
      </c>
      <c r="D535" s="2">
        <v>79.0</v>
      </c>
      <c r="E535" s="2">
        <v>7.5</v>
      </c>
      <c r="F535" s="2" t="s">
        <v>34</v>
      </c>
      <c r="H535" s="6"/>
    </row>
    <row r="536" ht="15.75" customHeight="1">
      <c r="A536" s="2" t="s">
        <v>684</v>
      </c>
      <c r="B536" s="2" t="s">
        <v>7</v>
      </c>
      <c r="C536" s="3">
        <v>43350.0</v>
      </c>
      <c r="D536" s="2">
        <v>74.0</v>
      </c>
      <c r="E536" s="2">
        <v>7.5</v>
      </c>
      <c r="F536" s="2" t="s">
        <v>17</v>
      </c>
      <c r="H536" s="6"/>
    </row>
    <row r="537" ht="15.75" customHeight="1">
      <c r="A537" s="2" t="s">
        <v>685</v>
      </c>
      <c r="B537" s="2" t="s">
        <v>7</v>
      </c>
      <c r="C537" s="3">
        <v>44106.0</v>
      </c>
      <c r="D537" s="2">
        <v>90.0</v>
      </c>
      <c r="E537" s="2">
        <v>7.5</v>
      </c>
      <c r="F537" s="2" t="s">
        <v>17</v>
      </c>
      <c r="H537" s="6"/>
    </row>
    <row r="538" ht="15.75" customHeight="1">
      <c r="A538" s="2" t="s">
        <v>686</v>
      </c>
      <c r="B538" s="2" t="s">
        <v>7</v>
      </c>
      <c r="C538" s="3">
        <v>43572.0</v>
      </c>
      <c r="D538" s="2">
        <v>137.0</v>
      </c>
      <c r="E538" s="2">
        <v>7.5</v>
      </c>
      <c r="F538" s="2" t="s">
        <v>17</v>
      </c>
      <c r="H538" s="6"/>
    </row>
    <row r="539" ht="15.75" customHeight="1">
      <c r="A539" s="2" t="s">
        <v>687</v>
      </c>
      <c r="B539" s="2" t="s">
        <v>688</v>
      </c>
      <c r="C539" s="3">
        <v>43693.0</v>
      </c>
      <c r="D539" s="2">
        <v>71.0</v>
      </c>
      <c r="E539" s="2">
        <v>7.5</v>
      </c>
      <c r="F539" s="2" t="s">
        <v>17</v>
      </c>
      <c r="H539" s="6"/>
    </row>
    <row r="540" ht="15.75" customHeight="1">
      <c r="A540" s="2" t="s">
        <v>689</v>
      </c>
      <c r="B540" s="2" t="s">
        <v>7</v>
      </c>
      <c r="C540" s="7">
        <v>43035.0</v>
      </c>
      <c r="D540" s="2">
        <v>98.0</v>
      </c>
      <c r="E540" s="2">
        <v>7.5</v>
      </c>
      <c r="F540" s="2" t="s">
        <v>17</v>
      </c>
      <c r="H540" s="6"/>
    </row>
    <row r="541" ht="15.75" customHeight="1">
      <c r="A541" s="2" t="s">
        <v>690</v>
      </c>
      <c r="B541" s="2" t="s">
        <v>136</v>
      </c>
      <c r="C541" s="3">
        <v>43823.0</v>
      </c>
      <c r="D541" s="2">
        <v>70.0</v>
      </c>
      <c r="E541" s="2">
        <v>7.5</v>
      </c>
      <c r="F541" s="2" t="s">
        <v>17</v>
      </c>
      <c r="H541" s="6"/>
    </row>
    <row r="542" ht="15.75" customHeight="1">
      <c r="A542" s="2" t="s">
        <v>691</v>
      </c>
      <c r="B542" s="2" t="s">
        <v>7</v>
      </c>
      <c r="C542" s="3">
        <v>43356.0</v>
      </c>
      <c r="D542" s="2">
        <v>99.0</v>
      </c>
      <c r="E542" s="2">
        <v>7.5</v>
      </c>
      <c r="F542" s="2" t="s">
        <v>17</v>
      </c>
      <c r="H542" s="6"/>
    </row>
    <row r="543" ht="15.75" customHeight="1">
      <c r="A543" s="2" t="s">
        <v>692</v>
      </c>
      <c r="B543" s="2" t="s">
        <v>7</v>
      </c>
      <c r="C543" s="7">
        <v>42629.0</v>
      </c>
      <c r="D543" s="2">
        <v>40.0</v>
      </c>
      <c r="E543" s="2">
        <v>7.5</v>
      </c>
      <c r="F543" s="2" t="s">
        <v>17</v>
      </c>
      <c r="H543" s="6"/>
    </row>
    <row r="544" ht="15.75" customHeight="1">
      <c r="A544" s="2" t="s">
        <v>693</v>
      </c>
      <c r="B544" s="2" t="s">
        <v>7</v>
      </c>
      <c r="C544" s="3">
        <v>44006.0</v>
      </c>
      <c r="D544" s="2">
        <v>104.0</v>
      </c>
      <c r="E544" s="2">
        <v>7.6</v>
      </c>
      <c r="F544" s="2" t="s">
        <v>17</v>
      </c>
      <c r="H544" s="6"/>
    </row>
    <row r="545" ht="15.75" customHeight="1">
      <c r="A545" s="2" t="s">
        <v>694</v>
      </c>
      <c r="B545" s="2" t="s">
        <v>695</v>
      </c>
      <c r="C545" s="3">
        <v>44147.0</v>
      </c>
      <c r="D545" s="2">
        <v>149.0</v>
      </c>
      <c r="E545" s="2">
        <v>7.6</v>
      </c>
      <c r="F545" s="2" t="s">
        <v>20</v>
      </c>
      <c r="H545" s="6"/>
    </row>
    <row r="546" ht="15.75" customHeight="1">
      <c r="A546" s="2" t="s">
        <v>696</v>
      </c>
      <c r="B546" s="2" t="s">
        <v>7</v>
      </c>
      <c r="C546" s="3">
        <v>43364.0</v>
      </c>
      <c r="D546" s="2">
        <v>124.0</v>
      </c>
      <c r="E546" s="2">
        <v>7.6</v>
      </c>
      <c r="F546" s="2" t="s">
        <v>17</v>
      </c>
      <c r="H546" s="6"/>
    </row>
    <row r="547" ht="15.75" customHeight="1">
      <c r="A547" s="2" t="s">
        <v>697</v>
      </c>
      <c r="B547" s="2" t="s">
        <v>7</v>
      </c>
      <c r="C547" s="3">
        <v>43628.0</v>
      </c>
      <c r="D547" s="2">
        <v>144.0</v>
      </c>
      <c r="E547" s="2">
        <v>7.6</v>
      </c>
      <c r="F547" s="2" t="s">
        <v>17</v>
      </c>
      <c r="H547" s="6"/>
    </row>
    <row r="548" ht="15.75" customHeight="1">
      <c r="A548" s="2" t="s">
        <v>698</v>
      </c>
      <c r="B548" s="2" t="s">
        <v>7</v>
      </c>
      <c r="C548" s="3">
        <v>43756.0</v>
      </c>
      <c r="D548" s="2">
        <v>85.0</v>
      </c>
      <c r="E548" s="2">
        <v>7.6</v>
      </c>
      <c r="F548" s="2" t="s">
        <v>17</v>
      </c>
      <c r="H548" s="6"/>
    </row>
    <row r="549" ht="15.75" customHeight="1">
      <c r="A549" s="2" t="s">
        <v>699</v>
      </c>
      <c r="B549" s="2" t="s">
        <v>7</v>
      </c>
      <c r="C549" s="3">
        <v>43308.0</v>
      </c>
      <c r="D549" s="2">
        <v>100.0</v>
      </c>
      <c r="E549" s="2">
        <v>7.6</v>
      </c>
      <c r="F549" s="2" t="s">
        <v>17</v>
      </c>
      <c r="H549" s="6"/>
    </row>
    <row r="550" ht="15.75" customHeight="1">
      <c r="A550" s="2" t="s">
        <v>700</v>
      </c>
      <c r="B550" s="2" t="s">
        <v>7</v>
      </c>
      <c r="C550" s="3">
        <v>44083.0</v>
      </c>
      <c r="D550" s="2">
        <v>94.0</v>
      </c>
      <c r="E550" s="2">
        <v>7.6</v>
      </c>
      <c r="F550" s="2" t="s">
        <v>17</v>
      </c>
      <c r="H550" s="6"/>
    </row>
    <row r="551" ht="15.75" customHeight="1">
      <c r="A551" s="2" t="s">
        <v>701</v>
      </c>
      <c r="B551" s="2" t="s">
        <v>33</v>
      </c>
      <c r="C551" s="3">
        <v>43819.0</v>
      </c>
      <c r="D551" s="2">
        <v>125.0</v>
      </c>
      <c r="E551" s="2">
        <v>7.6</v>
      </c>
      <c r="F551" s="2" t="s">
        <v>17</v>
      </c>
      <c r="H551" s="6"/>
    </row>
    <row r="552" ht="15.75" customHeight="1">
      <c r="A552" s="2" t="s">
        <v>702</v>
      </c>
      <c r="B552" s="2" t="s">
        <v>7</v>
      </c>
      <c r="C552" s="3">
        <v>42181.0</v>
      </c>
      <c r="D552" s="2">
        <v>84.0</v>
      </c>
      <c r="E552" s="2">
        <v>7.6</v>
      </c>
      <c r="F552" s="2" t="s">
        <v>17</v>
      </c>
      <c r="H552" s="6"/>
    </row>
    <row r="553" ht="15.75" customHeight="1">
      <c r="A553" s="2" t="s">
        <v>703</v>
      </c>
      <c r="B553" s="2" t="s">
        <v>33</v>
      </c>
      <c r="C553" s="3">
        <v>43882.0</v>
      </c>
      <c r="D553" s="2">
        <v>117.0</v>
      </c>
      <c r="E553" s="2">
        <v>7.6</v>
      </c>
      <c r="F553" s="2" t="s">
        <v>20</v>
      </c>
      <c r="H553" s="6"/>
    </row>
    <row r="554" ht="15.75" customHeight="1">
      <c r="A554" s="2" t="s">
        <v>704</v>
      </c>
      <c r="B554" s="2" t="s">
        <v>705</v>
      </c>
      <c r="C554" s="3">
        <v>43643.0</v>
      </c>
      <c r="D554" s="2">
        <v>15.0</v>
      </c>
      <c r="E554" s="2">
        <v>7.7</v>
      </c>
      <c r="F554" s="2" t="s">
        <v>17</v>
      </c>
      <c r="H554" s="6"/>
    </row>
    <row r="555" ht="15.75" customHeight="1">
      <c r="A555" s="2" t="s">
        <v>706</v>
      </c>
      <c r="B555" s="2" t="s">
        <v>447</v>
      </c>
      <c r="C555" s="3">
        <v>42293.0</v>
      </c>
      <c r="D555" s="2">
        <v>136.0</v>
      </c>
      <c r="E555" s="2">
        <v>7.7</v>
      </c>
      <c r="F555" s="2" t="s">
        <v>707</v>
      </c>
      <c r="H555" s="6"/>
    </row>
    <row r="556" ht="15.75" customHeight="1">
      <c r="A556" s="2" t="s">
        <v>708</v>
      </c>
      <c r="B556" s="2" t="s">
        <v>7</v>
      </c>
      <c r="C556" s="3">
        <v>43574.0</v>
      </c>
      <c r="D556" s="2">
        <v>76.0</v>
      </c>
      <c r="E556" s="2">
        <v>7.7</v>
      </c>
      <c r="F556" s="2" t="s">
        <v>17</v>
      </c>
      <c r="H556" s="6"/>
    </row>
    <row r="557" ht="15.75" customHeight="1">
      <c r="A557" s="2" t="s">
        <v>709</v>
      </c>
      <c r="B557" s="2" t="s">
        <v>7</v>
      </c>
      <c r="C557" s="3">
        <v>43915.0</v>
      </c>
      <c r="D557" s="2">
        <v>108.0</v>
      </c>
      <c r="E557" s="2">
        <v>7.7</v>
      </c>
      <c r="F557" s="2" t="s">
        <v>17</v>
      </c>
      <c r="H557" s="6"/>
    </row>
    <row r="558" ht="15.75" customHeight="1">
      <c r="A558" s="2" t="s">
        <v>710</v>
      </c>
      <c r="B558" s="2" t="s">
        <v>7</v>
      </c>
      <c r="C558" s="3">
        <v>43056.0</v>
      </c>
      <c r="D558" s="2">
        <v>94.0</v>
      </c>
      <c r="E558" s="2">
        <v>7.7</v>
      </c>
      <c r="F558" s="2" t="s">
        <v>17</v>
      </c>
      <c r="H558" s="6"/>
    </row>
    <row r="559" ht="15.75" customHeight="1">
      <c r="A559" s="2" t="s">
        <v>711</v>
      </c>
      <c r="B559" s="2" t="s">
        <v>403</v>
      </c>
      <c r="C559" s="3">
        <v>42655.0</v>
      </c>
      <c r="D559" s="2">
        <v>90.0</v>
      </c>
      <c r="E559" s="2">
        <v>7.7</v>
      </c>
      <c r="F559" s="2" t="s">
        <v>17</v>
      </c>
      <c r="H559" s="6"/>
    </row>
    <row r="560" ht="15.75" customHeight="1">
      <c r="A560" s="2" t="s">
        <v>712</v>
      </c>
      <c r="B560" s="2" t="s">
        <v>641</v>
      </c>
      <c r="C560" s="3">
        <v>43872.0</v>
      </c>
      <c r="D560" s="2">
        <v>72.0</v>
      </c>
      <c r="E560" s="2">
        <v>7.7</v>
      </c>
      <c r="F560" s="2" t="s">
        <v>11</v>
      </c>
      <c r="H560" s="6"/>
    </row>
    <row r="561" ht="15.75" customHeight="1">
      <c r="A561" s="2" t="s">
        <v>713</v>
      </c>
      <c r="B561" s="2" t="s">
        <v>33</v>
      </c>
      <c r="C561" s="3">
        <v>43448.0</v>
      </c>
      <c r="D561" s="2">
        <v>135.0</v>
      </c>
      <c r="E561" s="2">
        <v>7.7</v>
      </c>
      <c r="F561" s="2" t="s">
        <v>11</v>
      </c>
      <c r="H561" s="6"/>
    </row>
    <row r="562" ht="15.75" customHeight="1">
      <c r="A562" s="2" t="s">
        <v>714</v>
      </c>
      <c r="B562" s="2" t="s">
        <v>443</v>
      </c>
      <c r="C562" s="3">
        <v>44155.0</v>
      </c>
      <c r="D562" s="2">
        <v>12.0</v>
      </c>
      <c r="E562" s="2">
        <v>7.8</v>
      </c>
      <c r="F562" s="2" t="s">
        <v>17</v>
      </c>
      <c r="H562" s="6"/>
    </row>
    <row r="563" ht="15.75" customHeight="1">
      <c r="A563" s="2" t="s">
        <v>715</v>
      </c>
      <c r="B563" s="2" t="s">
        <v>183</v>
      </c>
      <c r="C563" s="3">
        <v>43796.0</v>
      </c>
      <c r="D563" s="2">
        <v>209.0</v>
      </c>
      <c r="E563" s="2">
        <v>7.8</v>
      </c>
      <c r="F563" s="2" t="s">
        <v>17</v>
      </c>
      <c r="H563" s="6"/>
    </row>
    <row r="564" ht="15.75" customHeight="1">
      <c r="A564" s="2" t="s">
        <v>716</v>
      </c>
      <c r="B564" s="2" t="s">
        <v>33</v>
      </c>
      <c r="C564" s="3">
        <v>44120.0</v>
      </c>
      <c r="D564" s="2">
        <v>130.0</v>
      </c>
      <c r="E564" s="2">
        <v>7.8</v>
      </c>
      <c r="F564" s="2" t="s">
        <v>17</v>
      </c>
      <c r="H564" s="6"/>
    </row>
    <row r="565" ht="15.75" customHeight="1">
      <c r="A565" s="2" t="s">
        <v>717</v>
      </c>
      <c r="B565" s="2" t="s">
        <v>7</v>
      </c>
      <c r="C565" s="3">
        <v>43950.0</v>
      </c>
      <c r="D565" s="2">
        <v>82.0</v>
      </c>
      <c r="E565" s="2">
        <v>7.9</v>
      </c>
      <c r="F565" s="2" t="s">
        <v>17</v>
      </c>
      <c r="H565" s="6"/>
    </row>
    <row r="566" ht="15.75" customHeight="1">
      <c r="A566" s="2" t="s">
        <v>718</v>
      </c>
      <c r="B566" s="2" t="s">
        <v>7</v>
      </c>
      <c r="C566" s="3">
        <v>42951.0</v>
      </c>
      <c r="D566" s="2">
        <v>120.0</v>
      </c>
      <c r="E566" s="2">
        <v>7.9</v>
      </c>
      <c r="F566" s="2" t="s">
        <v>17</v>
      </c>
      <c r="H566" s="6"/>
    </row>
    <row r="567" ht="15.75" customHeight="1">
      <c r="A567" s="2" t="s">
        <v>719</v>
      </c>
      <c r="B567" s="2" t="s">
        <v>33</v>
      </c>
      <c r="C567" s="3">
        <v>43805.0</v>
      </c>
      <c r="D567" s="2">
        <v>136.0</v>
      </c>
      <c r="E567" s="2">
        <v>7.9</v>
      </c>
      <c r="F567" s="2" t="s">
        <v>17</v>
      </c>
      <c r="H567" s="6"/>
    </row>
    <row r="568" ht="15.75" customHeight="1">
      <c r="A568" s="2" t="s">
        <v>720</v>
      </c>
      <c r="B568" s="2" t="s">
        <v>7</v>
      </c>
      <c r="C568" s="3">
        <v>42678.0</v>
      </c>
      <c r="D568" s="2">
        <v>112.0</v>
      </c>
      <c r="E568" s="2">
        <v>7.9</v>
      </c>
      <c r="F568" s="2" t="s">
        <v>17</v>
      </c>
      <c r="H568" s="6"/>
    </row>
    <row r="569" ht="15.75" customHeight="1">
      <c r="A569" s="2" t="s">
        <v>721</v>
      </c>
      <c r="B569" s="2" t="s">
        <v>7</v>
      </c>
      <c r="C569" s="3">
        <v>43455.0</v>
      </c>
      <c r="D569" s="2">
        <v>105.0</v>
      </c>
      <c r="E569" s="2">
        <v>8.0</v>
      </c>
      <c r="F569" s="2" t="s">
        <v>17</v>
      </c>
      <c r="H569" s="6"/>
    </row>
    <row r="570" ht="15.75" customHeight="1">
      <c r="A570" s="2" t="s">
        <v>722</v>
      </c>
      <c r="B570" s="2" t="s">
        <v>7</v>
      </c>
      <c r="C570" s="3">
        <v>42930.0</v>
      </c>
      <c r="D570" s="2">
        <v>89.0</v>
      </c>
      <c r="E570" s="2">
        <v>8.1</v>
      </c>
      <c r="F570" s="2" t="s">
        <v>17</v>
      </c>
      <c r="H570" s="6"/>
    </row>
    <row r="571" ht="15.75" customHeight="1">
      <c r="A571" s="2" t="s">
        <v>723</v>
      </c>
      <c r="B571" s="2" t="s">
        <v>7</v>
      </c>
      <c r="C571" s="3">
        <v>44081.0</v>
      </c>
      <c r="D571" s="2">
        <v>85.0</v>
      </c>
      <c r="E571" s="2">
        <v>8.1</v>
      </c>
      <c r="F571" s="2" t="s">
        <v>17</v>
      </c>
      <c r="H571" s="6"/>
    </row>
    <row r="572" ht="15.75" customHeight="1">
      <c r="A572" s="2" t="s">
        <v>724</v>
      </c>
      <c r="B572" s="2" t="s">
        <v>7</v>
      </c>
      <c r="C572" s="3">
        <v>44069.0</v>
      </c>
      <c r="D572" s="2">
        <v>106.0</v>
      </c>
      <c r="E572" s="2">
        <v>8.1</v>
      </c>
      <c r="F572" s="2" t="s">
        <v>17</v>
      </c>
      <c r="H572" s="6"/>
    </row>
    <row r="573" ht="15.75" customHeight="1">
      <c r="A573" s="2" t="s">
        <v>725</v>
      </c>
      <c r="B573" s="2" t="s">
        <v>7</v>
      </c>
      <c r="C573" s="3">
        <v>42650.0</v>
      </c>
      <c r="D573" s="2">
        <v>100.0</v>
      </c>
      <c r="E573" s="2">
        <v>8.2</v>
      </c>
      <c r="F573" s="2" t="s">
        <v>17</v>
      </c>
      <c r="H573" s="6"/>
    </row>
    <row r="574" ht="15.75" customHeight="1">
      <c r="A574" s="2" t="s">
        <v>726</v>
      </c>
      <c r="B574" s="2" t="s">
        <v>7</v>
      </c>
      <c r="C574" s="3">
        <v>44001.0</v>
      </c>
      <c r="D574" s="2">
        <v>107.0</v>
      </c>
      <c r="E574" s="2">
        <v>8.2</v>
      </c>
      <c r="F574" s="2" t="s">
        <v>17</v>
      </c>
      <c r="H574" s="6"/>
    </row>
    <row r="575" ht="15.75" customHeight="1">
      <c r="A575" s="2" t="s">
        <v>727</v>
      </c>
      <c r="B575" s="2" t="s">
        <v>728</v>
      </c>
      <c r="C575" s="3">
        <v>43784.0</v>
      </c>
      <c r="D575" s="2">
        <v>97.0</v>
      </c>
      <c r="E575" s="2">
        <v>8.2</v>
      </c>
      <c r="F575" s="2" t="s">
        <v>17</v>
      </c>
      <c r="H575" s="6"/>
    </row>
    <row r="576" ht="15.75" customHeight="1">
      <c r="A576" s="2" t="s">
        <v>729</v>
      </c>
      <c r="B576" s="2" t="s">
        <v>7</v>
      </c>
      <c r="C576" s="3">
        <v>44279.0</v>
      </c>
      <c r="D576" s="2">
        <v>89.0</v>
      </c>
      <c r="E576" s="2">
        <v>8.2</v>
      </c>
      <c r="F576" s="2" t="s">
        <v>17</v>
      </c>
      <c r="H576" s="6"/>
    </row>
    <row r="577" ht="15.75" customHeight="1">
      <c r="A577" s="2" t="s">
        <v>730</v>
      </c>
      <c r="B577" s="2" t="s">
        <v>7</v>
      </c>
      <c r="C577" s="3">
        <v>44118.0</v>
      </c>
      <c r="D577" s="2">
        <v>109.0</v>
      </c>
      <c r="E577" s="2">
        <v>8.2</v>
      </c>
      <c r="F577" s="2" t="s">
        <v>11</v>
      </c>
      <c r="H577" s="6"/>
    </row>
    <row r="578" ht="15.75" customHeight="1">
      <c r="A578" s="2" t="s">
        <v>731</v>
      </c>
      <c r="B578" s="2" t="s">
        <v>7</v>
      </c>
      <c r="C578" s="3">
        <v>43063.0</v>
      </c>
      <c r="D578" s="2">
        <v>114.0</v>
      </c>
      <c r="E578" s="2">
        <v>8.3</v>
      </c>
      <c r="F578" s="2" t="s">
        <v>17</v>
      </c>
      <c r="H578" s="6"/>
    </row>
    <row r="579" ht="15.75" customHeight="1">
      <c r="A579" s="2" t="s">
        <v>732</v>
      </c>
      <c r="B579" s="2" t="s">
        <v>7</v>
      </c>
      <c r="C579" s="3">
        <v>43761.0</v>
      </c>
      <c r="D579" s="2">
        <v>51.0</v>
      </c>
      <c r="E579" s="2">
        <v>8.3</v>
      </c>
      <c r="F579" s="2" t="s">
        <v>17</v>
      </c>
      <c r="H579" s="6"/>
    </row>
    <row r="580" ht="15.75" customHeight="1">
      <c r="A580" s="2" t="s">
        <v>733</v>
      </c>
      <c r="B580" s="2" t="s">
        <v>403</v>
      </c>
      <c r="C580" s="3">
        <v>43971.0</v>
      </c>
      <c r="D580" s="2">
        <v>85.0</v>
      </c>
      <c r="E580" s="2">
        <v>8.4</v>
      </c>
      <c r="F580" s="2" t="s">
        <v>17</v>
      </c>
      <c r="H580" s="6"/>
    </row>
    <row r="581" ht="15.75" customHeight="1">
      <c r="A581" s="2" t="s">
        <v>734</v>
      </c>
      <c r="B581" s="2" t="s">
        <v>403</v>
      </c>
      <c r="C581" s="3">
        <v>43465.0</v>
      </c>
      <c r="D581" s="2">
        <v>125.0</v>
      </c>
      <c r="E581" s="2">
        <v>8.4</v>
      </c>
      <c r="F581" s="2" t="s">
        <v>17</v>
      </c>
      <c r="H581" s="6"/>
    </row>
    <row r="582" ht="15.75" customHeight="1">
      <c r="A582" s="2" t="s">
        <v>735</v>
      </c>
      <c r="B582" s="2" t="s">
        <v>7</v>
      </c>
      <c r="C582" s="3">
        <v>42286.0</v>
      </c>
      <c r="D582" s="2">
        <v>91.0</v>
      </c>
      <c r="E582" s="2">
        <v>8.4</v>
      </c>
      <c r="F582" s="2" t="s">
        <v>736</v>
      </c>
      <c r="H582" s="6"/>
    </row>
    <row r="583" ht="15.75" customHeight="1">
      <c r="A583" s="2" t="s">
        <v>737</v>
      </c>
      <c r="B583" s="2" t="s">
        <v>264</v>
      </c>
      <c r="C583" s="3">
        <v>43450.0</v>
      </c>
      <c r="D583" s="2">
        <v>153.0</v>
      </c>
      <c r="E583" s="2">
        <v>8.5</v>
      </c>
      <c r="F583" s="2" t="s">
        <v>17</v>
      </c>
      <c r="H583" s="6"/>
    </row>
    <row r="584" ht="15.75" customHeight="1">
      <c r="A584" s="2" t="s">
        <v>738</v>
      </c>
      <c r="B584" s="2" t="s">
        <v>7</v>
      </c>
      <c r="C584" s="3">
        <v>44173.0</v>
      </c>
      <c r="D584" s="2">
        <v>89.0</v>
      </c>
      <c r="E584" s="2">
        <v>8.6</v>
      </c>
      <c r="F584" s="2" t="s">
        <v>69</v>
      </c>
      <c r="H584" s="6"/>
    </row>
    <row r="585" ht="15.75" customHeight="1">
      <c r="A585" s="2" t="s">
        <v>739</v>
      </c>
      <c r="B585" s="2" t="s">
        <v>7</v>
      </c>
      <c r="C585" s="3">
        <v>44108.0</v>
      </c>
      <c r="D585" s="2">
        <v>83.0</v>
      </c>
      <c r="E585" s="2">
        <v>9.0</v>
      </c>
      <c r="F585" s="2" t="s">
        <v>17</v>
      </c>
      <c r="H585" s="6"/>
    </row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25.63"/>
    <col customWidth="1" min="3" max="3" width="25.5"/>
    <col customWidth="1" min="4" max="5" width="12.63"/>
    <col customWidth="1" min="6" max="6" width="21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9" t="s">
        <v>764</v>
      </c>
      <c r="J1" s="9"/>
    </row>
    <row r="2" ht="15.75" customHeight="1">
      <c r="A2" s="2" t="s">
        <v>6</v>
      </c>
      <c r="B2" s="2" t="s">
        <v>7</v>
      </c>
      <c r="C2" s="3">
        <v>43682.0</v>
      </c>
      <c r="D2" s="2">
        <v>58.0</v>
      </c>
      <c r="E2" s="2">
        <v>2.5</v>
      </c>
      <c r="F2" s="2" t="s">
        <v>8</v>
      </c>
      <c r="H2" s="21"/>
      <c r="I2" s="22" t="str">
        <f t="shared" ref="I2:I585" si="1">IF(LEFT(B2,LEN("Animation"))="Animation", "YES", "NO")</f>
        <v>NO</v>
      </c>
      <c r="J2" s="21"/>
      <c r="K2" s="21"/>
      <c r="L2" s="21"/>
      <c r="M2" s="21"/>
    </row>
    <row r="3" ht="15.75" customHeight="1">
      <c r="A3" s="2" t="s">
        <v>9</v>
      </c>
      <c r="B3" s="2" t="s">
        <v>10</v>
      </c>
      <c r="C3" s="3">
        <v>44064.0</v>
      </c>
      <c r="D3" s="2">
        <v>81.0</v>
      </c>
      <c r="E3" s="2">
        <v>2.6</v>
      </c>
      <c r="F3" s="2" t="s">
        <v>11</v>
      </c>
      <c r="H3" s="23"/>
      <c r="I3" s="22" t="str">
        <f t="shared" si="1"/>
        <v>NO</v>
      </c>
      <c r="J3" s="23"/>
      <c r="K3" s="23"/>
      <c r="L3" s="23"/>
      <c r="M3" s="23"/>
    </row>
    <row r="4" ht="15.75" customHeight="1">
      <c r="A4" s="2" t="s">
        <v>12</v>
      </c>
      <c r="B4" s="2" t="s">
        <v>13</v>
      </c>
      <c r="C4" s="3">
        <v>43825.0</v>
      </c>
      <c r="D4" s="2">
        <v>79.0</v>
      </c>
      <c r="E4" s="2">
        <v>2.6</v>
      </c>
      <c r="F4" s="2" t="s">
        <v>14</v>
      </c>
      <c r="H4" s="6"/>
      <c r="I4" s="22" t="str">
        <f t="shared" si="1"/>
        <v>NO</v>
      </c>
    </row>
    <row r="5" ht="15.75" customHeight="1">
      <c r="A5" s="2" t="s">
        <v>15</v>
      </c>
      <c r="B5" s="2" t="s">
        <v>16</v>
      </c>
      <c r="C5" s="3">
        <v>43119.0</v>
      </c>
      <c r="D5" s="2">
        <v>94.0</v>
      </c>
      <c r="E5" s="2">
        <v>3.2</v>
      </c>
      <c r="F5" s="2" t="s">
        <v>17</v>
      </c>
      <c r="H5" s="6"/>
      <c r="I5" s="22" t="str">
        <f t="shared" si="1"/>
        <v>NO</v>
      </c>
    </row>
    <row r="6" ht="15.75" customHeight="1">
      <c r="A6" s="2" t="s">
        <v>18</v>
      </c>
      <c r="B6" s="2" t="s">
        <v>19</v>
      </c>
      <c r="C6" s="3">
        <v>44134.0</v>
      </c>
      <c r="D6" s="2">
        <v>90.0</v>
      </c>
      <c r="E6" s="2">
        <v>3.4</v>
      </c>
      <c r="F6" s="2" t="s">
        <v>20</v>
      </c>
      <c r="H6" s="6"/>
      <c r="I6" s="22" t="str">
        <f t="shared" si="1"/>
        <v>NO</v>
      </c>
    </row>
    <row r="7" ht="15.75" customHeight="1">
      <c r="A7" s="2" t="s">
        <v>21</v>
      </c>
      <c r="B7" s="2" t="s">
        <v>22</v>
      </c>
      <c r="C7" s="3">
        <v>43770.0</v>
      </c>
      <c r="D7" s="2">
        <v>147.0</v>
      </c>
      <c r="E7" s="2">
        <v>3.5</v>
      </c>
      <c r="F7" s="2" t="s">
        <v>20</v>
      </c>
      <c r="H7" s="6"/>
      <c r="I7" s="22" t="str">
        <f t="shared" si="1"/>
        <v>NO</v>
      </c>
    </row>
    <row r="8" ht="15.75" customHeight="1">
      <c r="A8" s="2" t="s">
        <v>23</v>
      </c>
      <c r="B8" s="2" t="s">
        <v>24</v>
      </c>
      <c r="C8" s="3">
        <v>44169.0</v>
      </c>
      <c r="D8" s="2">
        <v>112.0</v>
      </c>
      <c r="E8" s="2">
        <v>3.7</v>
      </c>
      <c r="F8" s="2" t="s">
        <v>25</v>
      </c>
      <c r="H8" s="6"/>
      <c r="I8" s="22" t="str">
        <f t="shared" si="1"/>
        <v>NO</v>
      </c>
    </row>
    <row r="9" ht="15.75" customHeight="1">
      <c r="A9" s="2" t="s">
        <v>26</v>
      </c>
      <c r="B9" s="2" t="s">
        <v>27</v>
      </c>
      <c r="C9" s="3">
        <v>43987.0</v>
      </c>
      <c r="D9" s="2">
        <v>149.0</v>
      </c>
      <c r="E9" s="2">
        <v>3.7</v>
      </c>
      <c r="F9" s="2" t="s">
        <v>17</v>
      </c>
      <c r="H9" s="6"/>
      <c r="I9" s="22" t="str">
        <f t="shared" si="1"/>
        <v>NO</v>
      </c>
    </row>
    <row r="10" ht="15.75" customHeight="1">
      <c r="A10" s="2" t="s">
        <v>28</v>
      </c>
      <c r="B10" s="2" t="s">
        <v>29</v>
      </c>
      <c r="C10" s="3">
        <v>43182.0</v>
      </c>
      <c r="D10" s="2">
        <v>73.0</v>
      </c>
      <c r="E10" s="2">
        <v>3.9</v>
      </c>
      <c r="F10" s="2" t="s">
        <v>17</v>
      </c>
      <c r="H10" s="6"/>
      <c r="I10" s="22" t="str">
        <f t="shared" si="1"/>
        <v>NO</v>
      </c>
    </row>
    <row r="11" ht="15.75" customHeight="1">
      <c r="A11" s="2" t="s">
        <v>30</v>
      </c>
      <c r="B11" s="2" t="s">
        <v>24</v>
      </c>
      <c r="C11" s="3">
        <v>44334.0</v>
      </c>
      <c r="D11" s="2">
        <v>139.0</v>
      </c>
      <c r="E11" s="2">
        <v>4.1</v>
      </c>
      <c r="F11" s="2" t="s">
        <v>20</v>
      </c>
      <c r="H11" s="6"/>
      <c r="I11" s="22" t="str">
        <f t="shared" si="1"/>
        <v>NO</v>
      </c>
    </row>
    <row r="12" ht="15.75" customHeight="1">
      <c r="A12" s="2" t="s">
        <v>31</v>
      </c>
      <c r="B12" s="2" t="s">
        <v>7</v>
      </c>
      <c r="C12" s="3">
        <v>44308.0</v>
      </c>
      <c r="D12" s="2">
        <v>58.0</v>
      </c>
      <c r="E12" s="2">
        <v>4.1</v>
      </c>
      <c r="F12" s="2" t="s">
        <v>17</v>
      </c>
      <c r="H12" s="6"/>
      <c r="I12" s="22" t="str">
        <f t="shared" si="1"/>
        <v>NO</v>
      </c>
    </row>
    <row r="13" ht="15.75" customHeight="1">
      <c r="A13" s="2" t="s">
        <v>32</v>
      </c>
      <c r="B13" s="2" t="s">
        <v>33</v>
      </c>
      <c r="C13" s="3">
        <v>44162.0</v>
      </c>
      <c r="D13" s="2">
        <v>112.0</v>
      </c>
      <c r="E13" s="2">
        <v>4.1</v>
      </c>
      <c r="F13" s="2" t="s">
        <v>34</v>
      </c>
      <c r="H13" s="6"/>
      <c r="I13" s="22" t="str">
        <f t="shared" si="1"/>
        <v>NO</v>
      </c>
    </row>
    <row r="14" ht="15.75" customHeight="1">
      <c r="A14" s="2" t="s">
        <v>35</v>
      </c>
      <c r="B14" s="2" t="s">
        <v>36</v>
      </c>
      <c r="C14" s="3">
        <v>44092.0</v>
      </c>
      <c r="D14" s="2">
        <v>97.0</v>
      </c>
      <c r="E14" s="2">
        <v>4.1</v>
      </c>
      <c r="F14" s="2" t="s">
        <v>37</v>
      </c>
      <c r="H14" s="6"/>
      <c r="I14" s="22" t="str">
        <f t="shared" si="1"/>
        <v>NO</v>
      </c>
    </row>
    <row r="15" ht="15.75" customHeight="1">
      <c r="A15" s="2" t="s">
        <v>38</v>
      </c>
      <c r="B15" s="2" t="s">
        <v>39</v>
      </c>
      <c r="C15" s="3">
        <v>44105.0</v>
      </c>
      <c r="D15" s="2">
        <v>101.0</v>
      </c>
      <c r="E15" s="2">
        <v>4.2</v>
      </c>
      <c r="F15" s="2" t="s">
        <v>40</v>
      </c>
      <c r="H15" s="6"/>
      <c r="I15" s="22" t="str">
        <f t="shared" si="1"/>
        <v>NO</v>
      </c>
    </row>
    <row r="16" ht="15.75" customHeight="1">
      <c r="A16" s="2" t="s">
        <v>41</v>
      </c>
      <c r="B16" s="2" t="s">
        <v>10</v>
      </c>
      <c r="C16" s="3">
        <v>42696.0</v>
      </c>
      <c r="D16" s="2">
        <v>90.0</v>
      </c>
      <c r="E16" s="2">
        <v>4.2</v>
      </c>
      <c r="F16" s="2" t="s">
        <v>17</v>
      </c>
      <c r="H16" s="6"/>
      <c r="I16" s="22" t="str">
        <f t="shared" si="1"/>
        <v>NO</v>
      </c>
    </row>
    <row r="17" ht="15.75" customHeight="1">
      <c r="A17" s="2" t="s">
        <v>42</v>
      </c>
      <c r="B17" s="2" t="s">
        <v>7</v>
      </c>
      <c r="C17" s="3">
        <v>43818.0</v>
      </c>
      <c r="D17" s="2">
        <v>25.0</v>
      </c>
      <c r="E17" s="2">
        <v>4.3</v>
      </c>
      <c r="F17" s="2" t="s">
        <v>11</v>
      </c>
      <c r="H17" s="6"/>
      <c r="I17" s="22" t="str">
        <f t="shared" si="1"/>
        <v>NO</v>
      </c>
    </row>
    <row r="18" ht="15.75" customHeight="1">
      <c r="A18" s="2" t="s">
        <v>43</v>
      </c>
      <c r="B18" s="2" t="s">
        <v>44</v>
      </c>
      <c r="C18" s="3">
        <v>43831.0</v>
      </c>
      <c r="D18" s="2">
        <v>144.0</v>
      </c>
      <c r="E18" s="2">
        <v>4.3</v>
      </c>
      <c r="F18" s="2" t="s">
        <v>20</v>
      </c>
      <c r="H18" s="6"/>
      <c r="I18" s="22" t="str">
        <f t="shared" si="1"/>
        <v>NO</v>
      </c>
    </row>
    <row r="19" ht="15.75" customHeight="1">
      <c r="A19" s="2" t="s">
        <v>45</v>
      </c>
      <c r="B19" s="2" t="s">
        <v>46</v>
      </c>
      <c r="C19" s="3">
        <v>43882.0</v>
      </c>
      <c r="D19" s="2">
        <v>115.0</v>
      </c>
      <c r="E19" s="2">
        <v>4.3</v>
      </c>
      <c r="F19" s="2" t="s">
        <v>17</v>
      </c>
      <c r="H19" s="6"/>
      <c r="I19" s="22" t="str">
        <f t="shared" si="1"/>
        <v>NO</v>
      </c>
    </row>
    <row r="20" ht="15.75" customHeight="1">
      <c r="A20" s="2" t="s">
        <v>47</v>
      </c>
      <c r="B20" s="2" t="s">
        <v>24</v>
      </c>
      <c r="C20" s="3">
        <v>44197.0</v>
      </c>
      <c r="D20" s="2">
        <v>102.0</v>
      </c>
      <c r="E20" s="2">
        <v>4.3</v>
      </c>
      <c r="F20" s="2" t="s">
        <v>34</v>
      </c>
      <c r="H20" s="6"/>
      <c r="I20" s="22" t="str">
        <f t="shared" si="1"/>
        <v>NO</v>
      </c>
    </row>
    <row r="21" ht="15.75" customHeight="1">
      <c r="A21" s="2" t="s">
        <v>48</v>
      </c>
      <c r="B21" s="2" t="s">
        <v>16</v>
      </c>
      <c r="C21" s="3">
        <v>42972.0</v>
      </c>
      <c r="D21" s="2">
        <v>100.0</v>
      </c>
      <c r="E21" s="2">
        <v>4.4</v>
      </c>
      <c r="F21" s="2" t="s">
        <v>17</v>
      </c>
      <c r="H21" s="6"/>
      <c r="I21" s="22" t="str">
        <f t="shared" si="1"/>
        <v>NO</v>
      </c>
    </row>
    <row r="22" ht="15.75" customHeight="1">
      <c r="A22" s="2" t="s">
        <v>49</v>
      </c>
      <c r="B22" s="2" t="s">
        <v>7</v>
      </c>
      <c r="C22" s="3">
        <v>43721.0</v>
      </c>
      <c r="D22" s="2">
        <v>64.0</v>
      </c>
      <c r="E22" s="2">
        <v>4.4</v>
      </c>
      <c r="F22" s="2" t="s">
        <v>17</v>
      </c>
      <c r="H22" s="6"/>
      <c r="I22" s="22" t="str">
        <f t="shared" si="1"/>
        <v>NO</v>
      </c>
    </row>
    <row r="23" ht="15.75" customHeight="1">
      <c r="A23" s="2" t="s">
        <v>50</v>
      </c>
      <c r="B23" s="2" t="s">
        <v>10</v>
      </c>
      <c r="C23" s="3">
        <v>43664.0</v>
      </c>
      <c r="D23" s="2">
        <v>97.0</v>
      </c>
      <c r="E23" s="2">
        <v>4.4</v>
      </c>
      <c r="F23" s="2" t="s">
        <v>17</v>
      </c>
      <c r="H23" s="6"/>
      <c r="I23" s="22" t="str">
        <f t="shared" si="1"/>
        <v>NO</v>
      </c>
    </row>
    <row r="24" ht="15.75" customHeight="1">
      <c r="A24" s="2" t="s">
        <v>51</v>
      </c>
      <c r="B24" s="2" t="s">
        <v>24</v>
      </c>
      <c r="C24" s="3">
        <v>43693.0</v>
      </c>
      <c r="D24" s="2">
        <v>99.0</v>
      </c>
      <c r="E24" s="2">
        <v>4.4</v>
      </c>
      <c r="F24" s="2" t="s">
        <v>17</v>
      </c>
      <c r="H24" s="6"/>
      <c r="I24" s="22" t="str">
        <f t="shared" si="1"/>
        <v>NO</v>
      </c>
    </row>
    <row r="25" ht="15.75" customHeight="1">
      <c r="A25" s="2" t="s">
        <v>52</v>
      </c>
      <c r="B25" s="2" t="s">
        <v>10</v>
      </c>
      <c r="C25" s="3">
        <v>44253.0</v>
      </c>
      <c r="D25" s="2">
        <v>120.0</v>
      </c>
      <c r="E25" s="2">
        <v>4.4</v>
      </c>
      <c r="F25" s="2" t="s">
        <v>20</v>
      </c>
      <c r="H25" s="6"/>
      <c r="I25" s="22" t="str">
        <f t="shared" si="1"/>
        <v>NO</v>
      </c>
    </row>
    <row r="26" ht="15.75" customHeight="1">
      <c r="A26" s="2" t="s">
        <v>53</v>
      </c>
      <c r="B26" s="2" t="s">
        <v>54</v>
      </c>
      <c r="C26" s="3">
        <v>44295.0</v>
      </c>
      <c r="D26" s="2">
        <v>105.0</v>
      </c>
      <c r="E26" s="2">
        <v>4.4</v>
      </c>
      <c r="F26" s="2" t="s">
        <v>17</v>
      </c>
      <c r="H26" s="6"/>
      <c r="I26" s="22" t="str">
        <f t="shared" si="1"/>
        <v>NO</v>
      </c>
    </row>
    <row r="27" ht="15.75" customHeight="1">
      <c r="A27" s="2" t="s">
        <v>55</v>
      </c>
      <c r="B27" s="2" t="s">
        <v>10</v>
      </c>
      <c r="C27" s="3">
        <v>44028.0</v>
      </c>
      <c r="D27" s="2">
        <v>89.0</v>
      </c>
      <c r="E27" s="2">
        <v>4.5</v>
      </c>
      <c r="F27" s="2" t="s">
        <v>17</v>
      </c>
      <c r="H27" s="6"/>
      <c r="I27" s="22" t="str">
        <f t="shared" si="1"/>
        <v>NO</v>
      </c>
    </row>
    <row r="28" ht="15.75" customHeight="1">
      <c r="A28" s="2" t="s">
        <v>56</v>
      </c>
      <c r="B28" s="2" t="s">
        <v>36</v>
      </c>
      <c r="C28" s="3">
        <v>44288.0</v>
      </c>
      <c r="D28" s="2">
        <v>97.0</v>
      </c>
      <c r="E28" s="2">
        <v>4.5</v>
      </c>
      <c r="F28" s="2" t="s">
        <v>57</v>
      </c>
      <c r="H28" s="6"/>
      <c r="I28" s="22" t="str">
        <f t="shared" si="1"/>
        <v>NO</v>
      </c>
    </row>
    <row r="29" ht="15.75" customHeight="1">
      <c r="A29" s="2" t="s">
        <v>58</v>
      </c>
      <c r="B29" s="2" t="s">
        <v>24</v>
      </c>
      <c r="C29" s="3">
        <v>44043.0</v>
      </c>
      <c r="D29" s="2">
        <v>107.0</v>
      </c>
      <c r="E29" s="2">
        <v>4.5</v>
      </c>
      <c r="F29" s="2" t="s">
        <v>17</v>
      </c>
      <c r="H29" s="6"/>
      <c r="I29" s="22" t="str">
        <f t="shared" si="1"/>
        <v>NO</v>
      </c>
    </row>
    <row r="30" ht="15.75" customHeight="1">
      <c r="A30" s="2" t="s">
        <v>59</v>
      </c>
      <c r="B30" s="2" t="s">
        <v>24</v>
      </c>
      <c r="C30" s="3">
        <v>44237.0</v>
      </c>
      <c r="D30" s="2">
        <v>99.0</v>
      </c>
      <c r="E30" s="2">
        <v>4.5</v>
      </c>
      <c r="F30" s="2" t="s">
        <v>60</v>
      </c>
      <c r="H30" s="6"/>
      <c r="I30" s="22" t="str">
        <f t="shared" si="1"/>
        <v>NO</v>
      </c>
    </row>
    <row r="31" ht="15.75" customHeight="1">
      <c r="A31" s="2" t="s">
        <v>61</v>
      </c>
      <c r="B31" s="2" t="s">
        <v>24</v>
      </c>
      <c r="C31" s="3">
        <v>43441.0</v>
      </c>
      <c r="D31" s="2">
        <v>95.0</v>
      </c>
      <c r="E31" s="2">
        <v>4.6</v>
      </c>
      <c r="F31" s="2" t="s">
        <v>14</v>
      </c>
      <c r="H31" s="6"/>
      <c r="I31" s="22" t="str">
        <f t="shared" si="1"/>
        <v>NO</v>
      </c>
    </row>
    <row r="32" ht="15.75" customHeight="1">
      <c r="A32" s="2" t="s">
        <v>62</v>
      </c>
      <c r="B32" s="2" t="s">
        <v>7</v>
      </c>
      <c r="C32" s="3">
        <v>43609.0</v>
      </c>
      <c r="D32" s="2">
        <v>37.0</v>
      </c>
      <c r="E32" s="2">
        <v>4.6</v>
      </c>
      <c r="F32" s="2" t="s">
        <v>63</v>
      </c>
      <c r="H32" s="6"/>
      <c r="I32" s="22" t="str">
        <f t="shared" si="1"/>
        <v>NO</v>
      </c>
    </row>
    <row r="33" ht="15.75" customHeight="1">
      <c r="A33" s="2" t="s">
        <v>64</v>
      </c>
      <c r="B33" s="2" t="s">
        <v>65</v>
      </c>
      <c r="C33" s="3">
        <v>42671.0</v>
      </c>
      <c r="D33" s="2">
        <v>89.0</v>
      </c>
      <c r="E33" s="2">
        <v>4.6</v>
      </c>
      <c r="F33" s="2" t="s">
        <v>17</v>
      </c>
      <c r="H33" s="6"/>
      <c r="I33" s="22" t="str">
        <f t="shared" si="1"/>
        <v>NO</v>
      </c>
    </row>
    <row r="34" ht="15.75" customHeight="1">
      <c r="A34" s="2" t="s">
        <v>66</v>
      </c>
      <c r="B34" s="2" t="s">
        <v>67</v>
      </c>
      <c r="C34" s="3">
        <v>43518.0</v>
      </c>
      <c r="D34" s="2">
        <v>83.0</v>
      </c>
      <c r="E34" s="2">
        <v>4.6</v>
      </c>
      <c r="F34" s="2" t="s">
        <v>60</v>
      </c>
      <c r="H34" s="6"/>
      <c r="I34" s="22" t="str">
        <f t="shared" si="1"/>
        <v>NO</v>
      </c>
    </row>
    <row r="35" ht="15.75" customHeight="1">
      <c r="A35" s="2" t="s">
        <v>68</v>
      </c>
      <c r="B35" s="2" t="s">
        <v>24</v>
      </c>
      <c r="C35" s="3">
        <v>43802.0</v>
      </c>
      <c r="D35" s="2">
        <v>46.0</v>
      </c>
      <c r="E35" s="2">
        <v>4.6</v>
      </c>
      <c r="F35" s="2" t="s">
        <v>69</v>
      </c>
      <c r="H35" s="6"/>
      <c r="I35" s="22" t="str">
        <f t="shared" si="1"/>
        <v>NO</v>
      </c>
    </row>
    <row r="36" ht="15.75" customHeight="1">
      <c r="A36" s="2" t="s">
        <v>70</v>
      </c>
      <c r="B36" s="2" t="s">
        <v>65</v>
      </c>
      <c r="C36" s="3">
        <v>43763.0</v>
      </c>
      <c r="D36" s="2">
        <v>85.0</v>
      </c>
      <c r="E36" s="2">
        <v>4.6</v>
      </c>
      <c r="F36" s="2" t="s">
        <v>17</v>
      </c>
      <c r="H36" s="6"/>
      <c r="I36" s="22" t="str">
        <f t="shared" si="1"/>
        <v>NO</v>
      </c>
    </row>
    <row r="37" ht="15.75" customHeight="1">
      <c r="A37" s="2" t="s">
        <v>71</v>
      </c>
      <c r="B37" s="2" t="s">
        <v>24</v>
      </c>
      <c r="C37" s="3">
        <v>44027.0</v>
      </c>
      <c r="D37" s="2">
        <v>88.0</v>
      </c>
      <c r="E37" s="2">
        <v>4.6</v>
      </c>
      <c r="F37" s="2" t="s">
        <v>14</v>
      </c>
      <c r="H37" s="6"/>
      <c r="I37" s="22" t="str">
        <f t="shared" si="1"/>
        <v>NO</v>
      </c>
    </row>
    <row r="38" ht="15.75" customHeight="1">
      <c r="A38" s="2" t="s">
        <v>72</v>
      </c>
      <c r="B38" s="2" t="s">
        <v>7</v>
      </c>
      <c r="C38" s="3">
        <v>44026.0</v>
      </c>
      <c r="D38" s="2">
        <v>86.0</v>
      </c>
      <c r="E38" s="2">
        <v>4.6</v>
      </c>
      <c r="F38" s="2" t="s">
        <v>60</v>
      </c>
      <c r="H38" s="6"/>
      <c r="I38" s="22" t="str">
        <f t="shared" si="1"/>
        <v>NO</v>
      </c>
    </row>
    <row r="39" ht="15.75" customHeight="1">
      <c r="A39" s="2" t="s">
        <v>73</v>
      </c>
      <c r="B39" s="2" t="s">
        <v>33</v>
      </c>
      <c r="C39" s="3">
        <v>44165.0</v>
      </c>
      <c r="D39" s="2">
        <v>105.0</v>
      </c>
      <c r="E39" s="2">
        <v>4.7</v>
      </c>
      <c r="F39" s="2" t="s">
        <v>74</v>
      </c>
      <c r="H39" s="6"/>
      <c r="I39" s="22" t="str">
        <f t="shared" si="1"/>
        <v>NO</v>
      </c>
    </row>
    <row r="40" ht="15.75" customHeight="1">
      <c r="A40" s="2" t="s">
        <v>75</v>
      </c>
      <c r="B40" s="2" t="s">
        <v>13</v>
      </c>
      <c r="C40" s="3">
        <v>43483.0</v>
      </c>
      <c r="D40" s="2">
        <v>95.0</v>
      </c>
      <c r="E40" s="2">
        <v>4.7</v>
      </c>
      <c r="F40" s="2" t="s">
        <v>17</v>
      </c>
      <c r="H40" s="6"/>
      <c r="I40" s="22" t="str">
        <f t="shared" si="1"/>
        <v>NO</v>
      </c>
    </row>
    <row r="41" ht="15.75" customHeight="1">
      <c r="A41" s="2" t="s">
        <v>76</v>
      </c>
      <c r="B41" s="2" t="s">
        <v>22</v>
      </c>
      <c r="C41" s="3">
        <v>44260.0</v>
      </c>
      <c r="D41" s="2">
        <v>80.0</v>
      </c>
      <c r="E41" s="2">
        <v>4.7</v>
      </c>
      <c r="F41" s="2" t="s">
        <v>60</v>
      </c>
      <c r="H41" s="6"/>
      <c r="I41" s="22" t="str">
        <f t="shared" si="1"/>
        <v>NO</v>
      </c>
    </row>
    <row r="42" ht="15.75" customHeight="1">
      <c r="A42" s="2" t="s">
        <v>77</v>
      </c>
      <c r="B42" s="2" t="s">
        <v>78</v>
      </c>
      <c r="C42" s="3">
        <v>43923.0</v>
      </c>
      <c r="D42" s="2">
        <v>4.0</v>
      </c>
      <c r="E42" s="2">
        <v>4.7</v>
      </c>
      <c r="F42" s="2" t="s">
        <v>17</v>
      </c>
      <c r="H42" s="6"/>
      <c r="I42" s="22" t="str">
        <f t="shared" si="1"/>
        <v>NO</v>
      </c>
    </row>
    <row r="43" ht="15.75" customHeight="1">
      <c r="A43" s="2" t="s">
        <v>79</v>
      </c>
      <c r="B43" s="2" t="s">
        <v>33</v>
      </c>
      <c r="C43" s="3">
        <v>44106.0</v>
      </c>
      <c r="D43" s="2">
        <v>93.0</v>
      </c>
      <c r="E43" s="2">
        <v>4.7</v>
      </c>
      <c r="F43" s="2" t="s">
        <v>14</v>
      </c>
      <c r="H43" s="6"/>
      <c r="I43" s="22" t="str">
        <f t="shared" si="1"/>
        <v>NO</v>
      </c>
    </row>
    <row r="44" ht="15.75" customHeight="1">
      <c r="A44" s="2" t="s">
        <v>80</v>
      </c>
      <c r="B44" s="2" t="s">
        <v>81</v>
      </c>
      <c r="C44" s="3">
        <v>44190.0</v>
      </c>
      <c r="D44" s="2">
        <v>100.0</v>
      </c>
      <c r="E44" s="2">
        <v>4.7</v>
      </c>
      <c r="F44" s="2" t="s">
        <v>17</v>
      </c>
      <c r="H44" s="6"/>
      <c r="I44" s="22" t="str">
        <f t="shared" si="1"/>
        <v>NO</v>
      </c>
    </row>
    <row r="45" ht="15.75" customHeight="1">
      <c r="A45" s="2" t="s">
        <v>82</v>
      </c>
      <c r="B45" s="2" t="s">
        <v>10</v>
      </c>
      <c r="C45" s="3">
        <v>44169.0</v>
      </c>
      <c r="D45" s="2">
        <v>106.0</v>
      </c>
      <c r="E45" s="2">
        <v>4.8</v>
      </c>
      <c r="F45" s="2" t="s">
        <v>83</v>
      </c>
      <c r="H45" s="6"/>
      <c r="I45" s="22" t="str">
        <f t="shared" si="1"/>
        <v>NO</v>
      </c>
    </row>
    <row r="46" ht="15.75" customHeight="1">
      <c r="A46" s="2" t="s">
        <v>84</v>
      </c>
      <c r="B46" s="2" t="s">
        <v>85</v>
      </c>
      <c r="C46" s="3">
        <v>42741.0</v>
      </c>
      <c r="D46" s="2">
        <v>97.0</v>
      </c>
      <c r="E46" s="2">
        <v>4.8</v>
      </c>
      <c r="F46" s="2" t="s">
        <v>17</v>
      </c>
      <c r="H46" s="6"/>
      <c r="I46" s="22" t="str">
        <f t="shared" si="1"/>
        <v>NO</v>
      </c>
    </row>
    <row r="47" ht="15.75" customHeight="1">
      <c r="A47" s="2" t="s">
        <v>86</v>
      </c>
      <c r="B47" s="2" t="s">
        <v>10</v>
      </c>
      <c r="C47" s="3">
        <v>43952.0</v>
      </c>
      <c r="D47" s="2">
        <v>106.0</v>
      </c>
      <c r="E47" s="2">
        <v>4.8</v>
      </c>
      <c r="F47" s="2" t="s">
        <v>20</v>
      </c>
      <c r="H47" s="6"/>
      <c r="I47" s="22" t="str">
        <f t="shared" si="1"/>
        <v>NO</v>
      </c>
    </row>
    <row r="48" ht="15.75" customHeight="1">
      <c r="A48" s="2" t="s">
        <v>87</v>
      </c>
      <c r="B48" s="2" t="s">
        <v>65</v>
      </c>
      <c r="C48" s="3">
        <v>44132.0</v>
      </c>
      <c r="D48" s="2">
        <v>103.0</v>
      </c>
      <c r="E48" s="2">
        <v>4.8</v>
      </c>
      <c r="F48" s="2" t="s">
        <v>88</v>
      </c>
      <c r="H48" s="6"/>
      <c r="I48" s="22" t="str">
        <f t="shared" si="1"/>
        <v>NO</v>
      </c>
    </row>
    <row r="49" ht="15.75" customHeight="1">
      <c r="A49" s="2" t="s">
        <v>89</v>
      </c>
      <c r="B49" s="2" t="s">
        <v>24</v>
      </c>
      <c r="C49" s="3">
        <v>42755.0</v>
      </c>
      <c r="D49" s="2">
        <v>80.0</v>
      </c>
      <c r="E49" s="2">
        <v>4.8</v>
      </c>
      <c r="F49" s="2" t="s">
        <v>17</v>
      </c>
      <c r="H49" s="6"/>
      <c r="I49" s="22" t="str">
        <f t="shared" si="1"/>
        <v>NO</v>
      </c>
    </row>
    <row r="50" ht="15.75" customHeight="1">
      <c r="A50" s="2" t="s">
        <v>90</v>
      </c>
      <c r="B50" s="2" t="s">
        <v>24</v>
      </c>
      <c r="C50" s="3">
        <v>43931.0</v>
      </c>
      <c r="D50" s="2">
        <v>101.0</v>
      </c>
      <c r="E50" s="2">
        <v>4.8</v>
      </c>
      <c r="F50" s="2" t="s">
        <v>17</v>
      </c>
      <c r="H50" s="6"/>
      <c r="I50" s="22" t="str">
        <f t="shared" si="1"/>
        <v>NO</v>
      </c>
    </row>
    <row r="51" ht="15.75" customHeight="1">
      <c r="A51" s="2" t="s">
        <v>91</v>
      </c>
      <c r="B51" s="2" t="s">
        <v>92</v>
      </c>
      <c r="C51" s="3">
        <v>42349.0</v>
      </c>
      <c r="D51" s="2">
        <v>119.0</v>
      </c>
      <c r="E51" s="2">
        <v>4.8</v>
      </c>
      <c r="F51" s="2" t="s">
        <v>17</v>
      </c>
      <c r="H51" s="6"/>
      <c r="I51" s="22" t="str">
        <f t="shared" si="1"/>
        <v>NO</v>
      </c>
    </row>
    <row r="52" ht="15.75" customHeight="1">
      <c r="A52" s="2" t="s">
        <v>93</v>
      </c>
      <c r="B52" s="2" t="s">
        <v>22</v>
      </c>
      <c r="C52" s="3">
        <v>43938.0</v>
      </c>
      <c r="D52" s="2">
        <v>80.0</v>
      </c>
      <c r="E52" s="2">
        <v>4.9</v>
      </c>
      <c r="F52" s="2" t="s">
        <v>60</v>
      </c>
      <c r="H52" s="6"/>
      <c r="I52" s="22" t="str">
        <f t="shared" si="1"/>
        <v>NO</v>
      </c>
    </row>
    <row r="53" ht="15.75" customHeight="1">
      <c r="A53" s="2" t="s">
        <v>94</v>
      </c>
      <c r="B53" s="2" t="s">
        <v>95</v>
      </c>
      <c r="C53" s="3">
        <v>44057.0</v>
      </c>
      <c r="D53" s="2">
        <v>89.0</v>
      </c>
      <c r="E53" s="2">
        <v>4.9</v>
      </c>
      <c r="F53" s="2" t="s">
        <v>17</v>
      </c>
      <c r="H53" s="6"/>
      <c r="I53" s="22" t="str">
        <f t="shared" si="1"/>
        <v>YES</v>
      </c>
    </row>
    <row r="54" ht="15.75" customHeight="1">
      <c r="A54" s="2" t="s">
        <v>96</v>
      </c>
      <c r="B54" s="2" t="s">
        <v>97</v>
      </c>
      <c r="C54" s="3">
        <v>43797.0</v>
      </c>
      <c r="D54" s="2">
        <v>94.0</v>
      </c>
      <c r="E54" s="2">
        <v>4.9</v>
      </c>
      <c r="F54" s="2" t="s">
        <v>17</v>
      </c>
      <c r="H54" s="6"/>
      <c r="I54" s="22" t="str">
        <f t="shared" si="1"/>
        <v>NO</v>
      </c>
    </row>
    <row r="55" ht="15.75" customHeight="1">
      <c r="A55" s="2" t="s">
        <v>98</v>
      </c>
      <c r="B55" s="2" t="s">
        <v>33</v>
      </c>
      <c r="C55" s="3">
        <v>44134.0</v>
      </c>
      <c r="D55" s="2">
        <v>93.0</v>
      </c>
      <c r="E55" s="2">
        <v>4.9</v>
      </c>
      <c r="F55" s="2" t="s">
        <v>11</v>
      </c>
      <c r="H55" s="6"/>
      <c r="I55" s="22" t="str">
        <f t="shared" si="1"/>
        <v>NO</v>
      </c>
    </row>
    <row r="56" ht="15.75" customHeight="1">
      <c r="A56" s="2" t="s">
        <v>99</v>
      </c>
      <c r="B56" s="2" t="s">
        <v>24</v>
      </c>
      <c r="C56" s="3">
        <v>43853.0</v>
      </c>
      <c r="D56" s="2">
        <v>96.0</v>
      </c>
      <c r="E56" s="2">
        <v>5.0</v>
      </c>
      <c r="F56" s="2" t="s">
        <v>69</v>
      </c>
      <c r="H56" s="6"/>
      <c r="I56" s="22" t="str">
        <f t="shared" si="1"/>
        <v>NO</v>
      </c>
    </row>
    <row r="57" ht="15.75" customHeight="1">
      <c r="A57" s="2" t="s">
        <v>100</v>
      </c>
      <c r="B57" s="2" t="s">
        <v>101</v>
      </c>
      <c r="C57" s="3">
        <v>43294.0</v>
      </c>
      <c r="D57" s="2">
        <v>113.0</v>
      </c>
      <c r="E57" s="2">
        <v>5.0</v>
      </c>
      <c r="F57" s="2" t="s">
        <v>17</v>
      </c>
      <c r="H57" s="6"/>
      <c r="I57" s="22" t="str">
        <f t="shared" si="1"/>
        <v>NO</v>
      </c>
    </row>
    <row r="58" ht="15.75" customHeight="1">
      <c r="A58" s="2" t="s">
        <v>102</v>
      </c>
      <c r="B58" s="2" t="s">
        <v>33</v>
      </c>
      <c r="C58" s="3">
        <v>44119.0</v>
      </c>
      <c r="D58" s="2">
        <v>86.0</v>
      </c>
      <c r="E58" s="2">
        <v>5.0</v>
      </c>
      <c r="F58" s="2" t="s">
        <v>37</v>
      </c>
      <c r="H58" s="6"/>
      <c r="I58" s="22" t="str">
        <f t="shared" si="1"/>
        <v>NO</v>
      </c>
    </row>
    <row r="59" ht="15.75" customHeight="1">
      <c r="A59" s="2" t="s">
        <v>103</v>
      </c>
      <c r="B59" s="2" t="s">
        <v>10</v>
      </c>
      <c r="C59" s="3">
        <v>42566.0</v>
      </c>
      <c r="D59" s="2">
        <v>100.0</v>
      </c>
      <c r="E59" s="2">
        <v>5.0</v>
      </c>
      <c r="F59" s="2" t="s">
        <v>17</v>
      </c>
      <c r="H59" s="6"/>
      <c r="I59" s="22" t="str">
        <f t="shared" si="1"/>
        <v>NO</v>
      </c>
    </row>
    <row r="60" ht="15.75" customHeight="1">
      <c r="A60" s="2" t="s">
        <v>104</v>
      </c>
      <c r="B60" s="2" t="s">
        <v>36</v>
      </c>
      <c r="C60" s="3">
        <v>44238.0</v>
      </c>
      <c r="D60" s="2">
        <v>102.0</v>
      </c>
      <c r="E60" s="2">
        <v>5.0</v>
      </c>
      <c r="F60" s="2" t="s">
        <v>88</v>
      </c>
      <c r="H60" s="6"/>
      <c r="I60" s="22" t="str">
        <f t="shared" si="1"/>
        <v>NO</v>
      </c>
    </row>
    <row r="61" ht="15.75" customHeight="1">
      <c r="A61" s="2" t="s">
        <v>105</v>
      </c>
      <c r="B61" s="2" t="s">
        <v>65</v>
      </c>
      <c r="C61" s="3">
        <v>44126.0</v>
      </c>
      <c r="D61" s="2">
        <v>86.0</v>
      </c>
      <c r="E61" s="2">
        <v>5.1</v>
      </c>
      <c r="F61" s="2" t="s">
        <v>106</v>
      </c>
      <c r="H61" s="6"/>
      <c r="I61" s="22" t="str">
        <f t="shared" si="1"/>
        <v>NO</v>
      </c>
    </row>
    <row r="62" ht="15.75" customHeight="1">
      <c r="A62" s="2" t="s">
        <v>107</v>
      </c>
      <c r="B62" s="2" t="s">
        <v>10</v>
      </c>
      <c r="C62" s="3">
        <v>42748.0</v>
      </c>
      <c r="D62" s="2">
        <v>104.0</v>
      </c>
      <c r="E62" s="2">
        <v>5.1</v>
      </c>
      <c r="F62" s="2" t="s">
        <v>17</v>
      </c>
      <c r="H62" s="6"/>
      <c r="I62" s="22" t="str">
        <f t="shared" si="1"/>
        <v>NO</v>
      </c>
    </row>
    <row r="63" ht="15.75" customHeight="1">
      <c r="A63" s="2" t="s">
        <v>108</v>
      </c>
      <c r="B63" s="2" t="s">
        <v>39</v>
      </c>
      <c r="C63" s="3">
        <v>43924.0</v>
      </c>
      <c r="D63" s="2">
        <v>88.0</v>
      </c>
      <c r="E63" s="2">
        <v>5.1</v>
      </c>
      <c r="F63" s="2" t="s">
        <v>17</v>
      </c>
      <c r="H63" s="6"/>
      <c r="I63" s="22" t="str">
        <f t="shared" si="1"/>
        <v>NO</v>
      </c>
    </row>
    <row r="64" ht="15.75" customHeight="1">
      <c r="A64" s="2" t="s">
        <v>109</v>
      </c>
      <c r="B64" s="2" t="s">
        <v>110</v>
      </c>
      <c r="C64" s="3">
        <v>43210.0</v>
      </c>
      <c r="D64" s="2">
        <v>97.0</v>
      </c>
      <c r="E64" s="2">
        <v>5.1</v>
      </c>
      <c r="F64" s="2" t="s">
        <v>17</v>
      </c>
      <c r="H64" s="6"/>
      <c r="I64" s="22" t="str">
        <f t="shared" si="1"/>
        <v>NO</v>
      </c>
    </row>
    <row r="65" ht="15.75" customHeight="1">
      <c r="A65" s="2" t="s">
        <v>111</v>
      </c>
      <c r="B65" s="2" t="s">
        <v>112</v>
      </c>
      <c r="C65" s="3">
        <v>44252.0</v>
      </c>
      <c r="D65" s="2">
        <v>105.0</v>
      </c>
      <c r="E65" s="2">
        <v>5.1</v>
      </c>
      <c r="F65" s="2" t="s">
        <v>37</v>
      </c>
      <c r="H65" s="6"/>
      <c r="I65" s="22" t="str">
        <f t="shared" si="1"/>
        <v>NO</v>
      </c>
    </row>
    <row r="66" ht="15.75" customHeight="1">
      <c r="A66" s="2" t="s">
        <v>113</v>
      </c>
      <c r="B66" s="2" t="s">
        <v>114</v>
      </c>
      <c r="C66" s="3">
        <v>44035.0</v>
      </c>
      <c r="D66" s="2">
        <v>90.0</v>
      </c>
      <c r="E66" s="2">
        <v>5.1</v>
      </c>
      <c r="F66" s="2" t="s">
        <v>17</v>
      </c>
      <c r="H66" s="6"/>
      <c r="I66" s="22" t="str">
        <f t="shared" si="1"/>
        <v>YES</v>
      </c>
    </row>
    <row r="67" ht="15.75" customHeight="1">
      <c r="A67" s="2" t="s">
        <v>115</v>
      </c>
      <c r="B67" s="2" t="s">
        <v>24</v>
      </c>
      <c r="C67" s="3">
        <v>42986.0</v>
      </c>
      <c r="D67" s="2">
        <v>99.0</v>
      </c>
      <c r="E67" s="2">
        <v>5.2</v>
      </c>
      <c r="F67" s="2" t="s">
        <v>17</v>
      </c>
      <c r="H67" s="6"/>
      <c r="I67" s="22" t="str">
        <f t="shared" si="1"/>
        <v>NO</v>
      </c>
    </row>
    <row r="68" ht="15.75" customHeight="1">
      <c r="A68" s="2" t="s">
        <v>116</v>
      </c>
      <c r="B68" s="2" t="s">
        <v>117</v>
      </c>
      <c r="C68" s="3">
        <v>43698.0</v>
      </c>
      <c r="D68" s="2">
        <v>10.0</v>
      </c>
      <c r="E68" s="2">
        <v>5.2</v>
      </c>
      <c r="F68" s="2" t="s">
        <v>17</v>
      </c>
      <c r="H68" s="6"/>
      <c r="I68" s="22" t="str">
        <f t="shared" si="1"/>
        <v>NO</v>
      </c>
    </row>
    <row r="69" ht="15.75" customHeight="1">
      <c r="A69" s="2" t="s">
        <v>118</v>
      </c>
      <c r="B69" s="2" t="s">
        <v>36</v>
      </c>
      <c r="C69" s="3">
        <v>44015.0</v>
      </c>
      <c r="D69" s="2">
        <v>106.0</v>
      </c>
      <c r="E69" s="2">
        <v>5.2</v>
      </c>
      <c r="F69" s="2" t="s">
        <v>17</v>
      </c>
      <c r="H69" s="6"/>
      <c r="I69" s="22" t="str">
        <f t="shared" si="1"/>
        <v>NO</v>
      </c>
    </row>
    <row r="70" ht="15.75" customHeight="1">
      <c r="A70" s="2" t="s">
        <v>119</v>
      </c>
      <c r="B70" s="2" t="s">
        <v>120</v>
      </c>
      <c r="C70" s="3">
        <v>44157.0</v>
      </c>
      <c r="D70" s="2">
        <v>98.0</v>
      </c>
      <c r="E70" s="2">
        <v>5.2</v>
      </c>
      <c r="F70" s="2" t="s">
        <v>17</v>
      </c>
      <c r="H70" s="6"/>
      <c r="I70" s="22" t="str">
        <f t="shared" si="1"/>
        <v>NO</v>
      </c>
    </row>
    <row r="71" ht="15.75" customHeight="1">
      <c r="A71" s="2" t="s">
        <v>121</v>
      </c>
      <c r="B71" s="2" t="s">
        <v>24</v>
      </c>
      <c r="C71" s="3">
        <v>43301.0</v>
      </c>
      <c r="D71" s="2">
        <v>94.0</v>
      </c>
      <c r="E71" s="2">
        <v>5.2</v>
      </c>
      <c r="F71" s="2" t="s">
        <v>17</v>
      </c>
      <c r="H71" s="6"/>
      <c r="I71" s="22" t="str">
        <f t="shared" si="1"/>
        <v>NO</v>
      </c>
    </row>
    <row r="72" ht="15.75" customHeight="1">
      <c r="A72" s="2" t="s">
        <v>122</v>
      </c>
      <c r="B72" s="2" t="s">
        <v>33</v>
      </c>
      <c r="C72" s="3">
        <v>43518.0</v>
      </c>
      <c r="D72" s="2">
        <v>112.0</v>
      </c>
      <c r="E72" s="2">
        <v>5.2</v>
      </c>
      <c r="F72" s="2" t="s">
        <v>123</v>
      </c>
      <c r="H72" s="6"/>
      <c r="I72" s="22" t="str">
        <f t="shared" si="1"/>
        <v>NO</v>
      </c>
    </row>
    <row r="73" ht="15.75" customHeight="1">
      <c r="A73" s="2" t="s">
        <v>124</v>
      </c>
      <c r="B73" s="2" t="s">
        <v>65</v>
      </c>
      <c r="C73" s="3">
        <v>44342.0</v>
      </c>
      <c r="D73" s="2">
        <v>117.0</v>
      </c>
      <c r="E73" s="2">
        <v>5.2</v>
      </c>
      <c r="F73" s="2" t="s">
        <v>125</v>
      </c>
      <c r="H73" s="6"/>
      <c r="I73" s="22" t="str">
        <f t="shared" si="1"/>
        <v>NO</v>
      </c>
    </row>
    <row r="74" ht="15.75" customHeight="1">
      <c r="A74" s="2" t="s">
        <v>126</v>
      </c>
      <c r="B74" s="2" t="s">
        <v>24</v>
      </c>
      <c r="C74" s="3">
        <v>42780.0</v>
      </c>
      <c r="D74" s="2">
        <v>70.0</v>
      </c>
      <c r="E74" s="2">
        <v>5.2</v>
      </c>
      <c r="F74" s="2" t="s">
        <v>17</v>
      </c>
      <c r="H74" s="6"/>
      <c r="I74" s="22" t="str">
        <f t="shared" si="1"/>
        <v>NO</v>
      </c>
    </row>
    <row r="75" ht="15.75" customHeight="1">
      <c r="A75" s="2" t="s">
        <v>127</v>
      </c>
      <c r="B75" s="2" t="s">
        <v>24</v>
      </c>
      <c r="C75" s="3">
        <v>42860.0</v>
      </c>
      <c r="D75" s="2">
        <v>81.0</v>
      </c>
      <c r="E75" s="2">
        <v>5.2</v>
      </c>
      <c r="F75" s="2" t="s">
        <v>17</v>
      </c>
      <c r="H75" s="6"/>
      <c r="I75" s="22" t="str">
        <f t="shared" si="1"/>
        <v>NO</v>
      </c>
    </row>
    <row r="76" ht="15.75" customHeight="1">
      <c r="A76" s="2" t="s">
        <v>128</v>
      </c>
      <c r="B76" s="2" t="s">
        <v>24</v>
      </c>
      <c r="C76" s="3">
        <v>44111.0</v>
      </c>
      <c r="D76" s="2">
        <v>103.0</v>
      </c>
      <c r="E76" s="2">
        <v>5.2</v>
      </c>
      <c r="F76" s="2" t="s">
        <v>17</v>
      </c>
      <c r="H76" s="6"/>
      <c r="I76" s="22" t="str">
        <f t="shared" si="1"/>
        <v>NO</v>
      </c>
    </row>
    <row r="77" ht="15.75" customHeight="1">
      <c r="A77" s="2" t="s">
        <v>129</v>
      </c>
      <c r="B77" s="2" t="s">
        <v>24</v>
      </c>
      <c r="C77" s="3">
        <v>43245.0</v>
      </c>
      <c r="D77" s="2">
        <v>94.0</v>
      </c>
      <c r="E77" s="2">
        <v>5.2</v>
      </c>
      <c r="F77" s="2" t="s">
        <v>17</v>
      </c>
      <c r="H77" s="6"/>
      <c r="I77" s="22" t="str">
        <f t="shared" si="1"/>
        <v>NO</v>
      </c>
    </row>
    <row r="78" ht="15.75" customHeight="1">
      <c r="A78" s="2" t="s">
        <v>130</v>
      </c>
      <c r="B78" s="2" t="s">
        <v>131</v>
      </c>
      <c r="C78" s="3">
        <v>43609.0</v>
      </c>
      <c r="D78" s="2">
        <v>98.0</v>
      </c>
      <c r="E78" s="2">
        <v>5.2</v>
      </c>
      <c r="F78" s="2" t="s">
        <v>17</v>
      </c>
      <c r="H78" s="6"/>
      <c r="I78" s="22" t="str">
        <f t="shared" si="1"/>
        <v>NO</v>
      </c>
    </row>
    <row r="79" ht="15.75" customHeight="1">
      <c r="A79" s="2" t="s">
        <v>132</v>
      </c>
      <c r="B79" s="2" t="s">
        <v>24</v>
      </c>
      <c r="C79" s="3">
        <v>42839.0</v>
      </c>
      <c r="D79" s="2">
        <v>131.0</v>
      </c>
      <c r="E79" s="2">
        <v>5.2</v>
      </c>
      <c r="F79" s="2" t="s">
        <v>17</v>
      </c>
      <c r="H79" s="6"/>
      <c r="I79" s="22" t="str">
        <f t="shared" si="1"/>
        <v>NO</v>
      </c>
    </row>
    <row r="80" ht="15.75" customHeight="1">
      <c r="A80" s="2" t="s">
        <v>133</v>
      </c>
      <c r="B80" s="2" t="s">
        <v>134</v>
      </c>
      <c r="C80" s="3">
        <v>43602.0</v>
      </c>
      <c r="D80" s="2">
        <v>87.0</v>
      </c>
      <c r="E80" s="2">
        <v>5.2</v>
      </c>
      <c r="F80" s="2" t="s">
        <v>17</v>
      </c>
      <c r="H80" s="6"/>
      <c r="I80" s="22" t="str">
        <f t="shared" si="1"/>
        <v>NO</v>
      </c>
    </row>
    <row r="81" ht="15.75" customHeight="1">
      <c r="A81" s="2" t="s">
        <v>135</v>
      </c>
      <c r="B81" s="2" t="s">
        <v>136</v>
      </c>
      <c r="C81" s="3">
        <v>43599.0</v>
      </c>
      <c r="D81" s="2">
        <v>60.0</v>
      </c>
      <c r="E81" s="2">
        <v>5.2</v>
      </c>
      <c r="F81" s="2" t="s">
        <v>17</v>
      </c>
      <c r="H81" s="6"/>
      <c r="I81" s="22" t="str">
        <f t="shared" si="1"/>
        <v>NO</v>
      </c>
    </row>
    <row r="82" ht="15.75" customHeight="1">
      <c r="A82" s="2" t="s">
        <v>137</v>
      </c>
      <c r="B82" s="2" t="s">
        <v>7</v>
      </c>
      <c r="C82" s="3">
        <v>44232.0</v>
      </c>
      <c r="D82" s="2">
        <v>112.0</v>
      </c>
      <c r="E82" s="2">
        <v>5.2</v>
      </c>
      <c r="F82" s="2" t="s">
        <v>17</v>
      </c>
      <c r="H82" s="6"/>
      <c r="I82" s="22" t="str">
        <f t="shared" si="1"/>
        <v>NO</v>
      </c>
    </row>
    <row r="83" ht="15.75" customHeight="1">
      <c r="A83" s="2" t="s">
        <v>138</v>
      </c>
      <c r="B83" s="2" t="s">
        <v>139</v>
      </c>
      <c r="C83" s="3">
        <v>43721.0</v>
      </c>
      <c r="D83" s="2">
        <v>102.0</v>
      </c>
      <c r="E83" s="2">
        <v>5.2</v>
      </c>
      <c r="F83" s="2" t="s">
        <v>17</v>
      </c>
      <c r="H83" s="6"/>
      <c r="I83" s="22" t="str">
        <f t="shared" si="1"/>
        <v>NO</v>
      </c>
    </row>
    <row r="84" ht="15.75" customHeight="1">
      <c r="A84" s="2" t="s">
        <v>140</v>
      </c>
      <c r="B84" s="2" t="s">
        <v>33</v>
      </c>
      <c r="C84" s="3">
        <v>44162.0</v>
      </c>
      <c r="D84" s="2">
        <v>99.0</v>
      </c>
      <c r="E84" s="2">
        <v>5.2</v>
      </c>
      <c r="F84" s="2" t="s">
        <v>14</v>
      </c>
      <c r="H84" s="6"/>
      <c r="I84" s="22" t="str">
        <f t="shared" si="1"/>
        <v>NO</v>
      </c>
    </row>
    <row r="85" ht="15.75" customHeight="1">
      <c r="A85" s="2" t="s">
        <v>141</v>
      </c>
      <c r="B85" s="2" t="s">
        <v>24</v>
      </c>
      <c r="C85" s="3">
        <v>43217.0</v>
      </c>
      <c r="D85" s="2">
        <v>116.0</v>
      </c>
      <c r="E85" s="2">
        <v>5.2</v>
      </c>
      <c r="F85" s="2" t="s">
        <v>17</v>
      </c>
      <c r="H85" s="6"/>
      <c r="I85" s="22" t="str">
        <f t="shared" si="1"/>
        <v>NO</v>
      </c>
    </row>
    <row r="86" ht="15.75" customHeight="1">
      <c r="A86" s="2" t="s">
        <v>142</v>
      </c>
      <c r="B86" s="2" t="s">
        <v>36</v>
      </c>
      <c r="C86" s="3">
        <v>43434.0</v>
      </c>
      <c r="D86" s="2">
        <v>92.0</v>
      </c>
      <c r="E86" s="2">
        <v>5.3</v>
      </c>
      <c r="F86" s="2" t="s">
        <v>17</v>
      </c>
      <c r="H86" s="6"/>
      <c r="I86" s="22" t="str">
        <f t="shared" si="1"/>
        <v>NO</v>
      </c>
    </row>
    <row r="87" ht="15.75" customHeight="1">
      <c r="A87" s="2" t="s">
        <v>143</v>
      </c>
      <c r="B87" s="2" t="s">
        <v>24</v>
      </c>
      <c r="C87" s="3">
        <v>43707.0</v>
      </c>
      <c r="D87" s="2">
        <v>83.0</v>
      </c>
      <c r="E87" s="2">
        <v>5.3</v>
      </c>
      <c r="F87" s="2" t="s">
        <v>60</v>
      </c>
      <c r="H87" s="6"/>
      <c r="I87" s="22" t="str">
        <f t="shared" si="1"/>
        <v>NO</v>
      </c>
    </row>
    <row r="88" ht="15.75" customHeight="1">
      <c r="A88" s="2" t="s">
        <v>144</v>
      </c>
      <c r="B88" s="2" t="s">
        <v>10</v>
      </c>
      <c r="C88" s="3">
        <v>43951.0</v>
      </c>
      <c r="D88" s="2">
        <v>97.0</v>
      </c>
      <c r="E88" s="2">
        <v>5.3</v>
      </c>
      <c r="F88" s="2" t="s">
        <v>17</v>
      </c>
      <c r="H88" s="6"/>
      <c r="I88" s="22" t="str">
        <f t="shared" si="1"/>
        <v>NO</v>
      </c>
    </row>
    <row r="89" ht="15.75" customHeight="1">
      <c r="A89" s="2" t="s">
        <v>145</v>
      </c>
      <c r="B89" s="2" t="s">
        <v>33</v>
      </c>
      <c r="C89" s="3">
        <v>44055.0</v>
      </c>
      <c r="D89" s="2">
        <v>112.0</v>
      </c>
      <c r="E89" s="2">
        <v>5.3</v>
      </c>
      <c r="F89" s="2" t="s">
        <v>20</v>
      </c>
      <c r="H89" s="6"/>
      <c r="I89" s="22" t="str">
        <f t="shared" si="1"/>
        <v>NO</v>
      </c>
    </row>
    <row r="90" ht="15.75" customHeight="1">
      <c r="A90" s="2" t="s">
        <v>146</v>
      </c>
      <c r="B90" s="2" t="s">
        <v>10</v>
      </c>
      <c r="C90" s="3">
        <v>43979.0</v>
      </c>
      <c r="D90" s="2">
        <v>116.0</v>
      </c>
      <c r="E90" s="2">
        <v>5.3</v>
      </c>
      <c r="F90" s="2" t="s">
        <v>11</v>
      </c>
      <c r="H90" s="6"/>
      <c r="I90" s="22" t="str">
        <f t="shared" si="1"/>
        <v>NO</v>
      </c>
    </row>
    <row r="91" ht="15.75" customHeight="1">
      <c r="A91" s="2" t="s">
        <v>147</v>
      </c>
      <c r="B91" s="2" t="s">
        <v>10</v>
      </c>
      <c r="C91" s="3">
        <v>43350.0</v>
      </c>
      <c r="D91" s="2">
        <v>102.0</v>
      </c>
      <c r="E91" s="2">
        <v>5.3</v>
      </c>
      <c r="F91" s="2" t="s">
        <v>60</v>
      </c>
      <c r="H91" s="6"/>
      <c r="I91" s="22" t="str">
        <f t="shared" si="1"/>
        <v>NO</v>
      </c>
    </row>
    <row r="92" ht="15.75" customHeight="1">
      <c r="A92" s="2" t="s">
        <v>148</v>
      </c>
      <c r="B92" s="2" t="s">
        <v>65</v>
      </c>
      <c r="C92" s="3">
        <v>44315.0</v>
      </c>
      <c r="D92" s="2">
        <v>121.0</v>
      </c>
      <c r="E92" s="2">
        <v>5.3</v>
      </c>
      <c r="F92" s="2" t="s">
        <v>17</v>
      </c>
      <c r="H92" s="6"/>
      <c r="I92" s="22" t="str">
        <f t="shared" si="1"/>
        <v>NO</v>
      </c>
    </row>
    <row r="93" ht="15.75" customHeight="1">
      <c r="A93" s="2" t="s">
        <v>149</v>
      </c>
      <c r="B93" s="2" t="s">
        <v>36</v>
      </c>
      <c r="C93" s="3">
        <v>43275.0</v>
      </c>
      <c r="D93" s="2">
        <v>95.0</v>
      </c>
      <c r="E93" s="2">
        <v>5.3</v>
      </c>
      <c r="F93" s="2" t="s">
        <v>60</v>
      </c>
      <c r="H93" s="6"/>
      <c r="I93" s="22" t="str">
        <f t="shared" si="1"/>
        <v>NO</v>
      </c>
    </row>
    <row r="94" ht="15.75" customHeight="1">
      <c r="A94" s="2" t="s">
        <v>150</v>
      </c>
      <c r="B94" s="2" t="s">
        <v>33</v>
      </c>
      <c r="C94" s="3">
        <v>43567.0</v>
      </c>
      <c r="D94" s="2">
        <v>93.0</v>
      </c>
      <c r="E94" s="2">
        <v>5.3</v>
      </c>
      <c r="F94" s="2" t="s">
        <v>11</v>
      </c>
      <c r="H94" s="6"/>
      <c r="I94" s="22" t="str">
        <f t="shared" si="1"/>
        <v>NO</v>
      </c>
    </row>
    <row r="95" ht="15.75" customHeight="1">
      <c r="A95" s="2" t="s">
        <v>151</v>
      </c>
      <c r="B95" s="2" t="s">
        <v>33</v>
      </c>
      <c r="C95" s="3">
        <v>42608.0</v>
      </c>
      <c r="D95" s="2">
        <v>92.0</v>
      </c>
      <c r="E95" s="2">
        <v>5.3</v>
      </c>
      <c r="F95" s="2" t="s">
        <v>17</v>
      </c>
      <c r="H95" s="6"/>
      <c r="I95" s="22" t="str">
        <f t="shared" si="1"/>
        <v>NO</v>
      </c>
    </row>
    <row r="96" ht="15.75" customHeight="1">
      <c r="A96" s="2" t="s">
        <v>152</v>
      </c>
      <c r="B96" s="2" t="s">
        <v>153</v>
      </c>
      <c r="C96" s="3">
        <v>44119.0</v>
      </c>
      <c r="D96" s="2">
        <v>98.0</v>
      </c>
      <c r="E96" s="2">
        <v>5.4</v>
      </c>
      <c r="F96" s="2" t="s">
        <v>17</v>
      </c>
      <c r="H96" s="6"/>
      <c r="I96" s="22" t="str">
        <f t="shared" si="1"/>
        <v>NO</v>
      </c>
    </row>
    <row r="97" ht="15.75" customHeight="1">
      <c r="A97" s="2" t="s">
        <v>154</v>
      </c>
      <c r="B97" s="2" t="s">
        <v>36</v>
      </c>
      <c r="C97" s="3">
        <v>43804.0</v>
      </c>
      <c r="D97" s="2">
        <v>85.0</v>
      </c>
      <c r="E97" s="2">
        <v>5.4</v>
      </c>
      <c r="F97" s="2" t="s">
        <v>17</v>
      </c>
      <c r="H97" s="6"/>
      <c r="I97" s="22" t="str">
        <f t="shared" si="1"/>
        <v>NO</v>
      </c>
    </row>
    <row r="98" ht="15.75" customHeight="1">
      <c r="A98" s="2" t="s">
        <v>155</v>
      </c>
      <c r="B98" s="2" t="s">
        <v>24</v>
      </c>
      <c r="C98" s="3">
        <v>43588.0</v>
      </c>
      <c r="D98" s="2">
        <v>78.0</v>
      </c>
      <c r="E98" s="2">
        <v>5.4</v>
      </c>
      <c r="F98" s="2" t="s">
        <v>11</v>
      </c>
      <c r="H98" s="6"/>
      <c r="I98" s="22" t="str">
        <f t="shared" si="1"/>
        <v>NO</v>
      </c>
    </row>
    <row r="99" ht="15.75" customHeight="1">
      <c r="A99" s="2" t="s">
        <v>156</v>
      </c>
      <c r="B99" s="2" t="s">
        <v>33</v>
      </c>
      <c r="C99" s="3">
        <v>44092.0</v>
      </c>
      <c r="D99" s="2">
        <v>120.0</v>
      </c>
      <c r="E99" s="2">
        <v>5.4</v>
      </c>
      <c r="F99" s="2" t="s">
        <v>20</v>
      </c>
      <c r="H99" s="6"/>
      <c r="I99" s="22" t="str">
        <f t="shared" si="1"/>
        <v>NO</v>
      </c>
    </row>
    <row r="100" ht="15.75" customHeight="1">
      <c r="A100" s="2" t="s">
        <v>157</v>
      </c>
      <c r="B100" s="2" t="s">
        <v>158</v>
      </c>
      <c r="C100" s="3">
        <v>44076.0</v>
      </c>
      <c r="D100" s="2">
        <v>92.0</v>
      </c>
      <c r="E100" s="2">
        <v>5.4</v>
      </c>
      <c r="F100" s="2" t="s">
        <v>83</v>
      </c>
      <c r="H100" s="6"/>
      <c r="I100" s="22" t="str">
        <f t="shared" si="1"/>
        <v>NO</v>
      </c>
    </row>
    <row r="101" ht="15.75" customHeight="1">
      <c r="A101" s="2" t="s">
        <v>159</v>
      </c>
      <c r="B101" s="2" t="s">
        <v>160</v>
      </c>
      <c r="C101" s="3">
        <v>43182.0</v>
      </c>
      <c r="D101" s="2">
        <v>101.0</v>
      </c>
      <c r="E101" s="2">
        <v>5.4</v>
      </c>
      <c r="F101" s="2" t="s">
        <v>17</v>
      </c>
      <c r="H101" s="6"/>
      <c r="I101" s="22" t="str">
        <f t="shared" si="1"/>
        <v>NO</v>
      </c>
    </row>
    <row r="102" ht="15.75" customHeight="1">
      <c r="A102" s="2" t="s">
        <v>161</v>
      </c>
      <c r="B102" s="2" t="s">
        <v>10</v>
      </c>
      <c r="C102" s="3">
        <v>43896.0</v>
      </c>
      <c r="D102" s="2">
        <v>119.0</v>
      </c>
      <c r="E102" s="2">
        <v>5.4</v>
      </c>
      <c r="F102" s="2" t="s">
        <v>20</v>
      </c>
      <c r="H102" s="6"/>
      <c r="I102" s="22" t="str">
        <f t="shared" si="1"/>
        <v>NO</v>
      </c>
    </row>
    <row r="103" ht="15.75" customHeight="1">
      <c r="A103" s="2" t="s">
        <v>162</v>
      </c>
      <c r="B103" s="2" t="s">
        <v>65</v>
      </c>
      <c r="C103" s="3">
        <v>43742.0</v>
      </c>
      <c r="D103" s="2">
        <v>101.0</v>
      </c>
      <c r="E103" s="2">
        <v>5.4</v>
      </c>
      <c r="F103" s="2" t="s">
        <v>17</v>
      </c>
      <c r="H103" s="6"/>
      <c r="I103" s="22" t="str">
        <f t="shared" si="1"/>
        <v>NO</v>
      </c>
    </row>
    <row r="104" ht="15.75" customHeight="1">
      <c r="A104" s="2" t="s">
        <v>163</v>
      </c>
      <c r="B104" s="2" t="s">
        <v>33</v>
      </c>
      <c r="C104" s="3">
        <v>44288.0</v>
      </c>
      <c r="D104" s="2">
        <v>112.0</v>
      </c>
      <c r="E104" s="2">
        <v>5.4</v>
      </c>
      <c r="F104" s="2" t="s">
        <v>60</v>
      </c>
      <c r="H104" s="6"/>
      <c r="I104" s="22" t="str">
        <f t="shared" si="1"/>
        <v>NO</v>
      </c>
    </row>
    <row r="105" ht="15.75" customHeight="1">
      <c r="A105" s="2" t="s">
        <v>164</v>
      </c>
      <c r="B105" s="2" t="s">
        <v>24</v>
      </c>
      <c r="C105" s="3">
        <v>42958.0</v>
      </c>
      <c r="D105" s="2">
        <v>96.0</v>
      </c>
      <c r="E105" s="2">
        <v>5.4</v>
      </c>
      <c r="F105" s="2" t="s">
        <v>17</v>
      </c>
      <c r="H105" s="6"/>
      <c r="I105" s="22" t="str">
        <f t="shared" si="1"/>
        <v>NO</v>
      </c>
    </row>
    <row r="106" ht="15.75" customHeight="1">
      <c r="A106" s="2" t="s">
        <v>165</v>
      </c>
      <c r="B106" s="2" t="s">
        <v>166</v>
      </c>
      <c r="C106" s="3">
        <v>44211.0</v>
      </c>
      <c r="D106" s="2">
        <v>114.0</v>
      </c>
      <c r="E106" s="2">
        <v>5.4</v>
      </c>
      <c r="F106" s="2" t="s">
        <v>17</v>
      </c>
      <c r="H106" s="6"/>
      <c r="I106" s="22" t="str">
        <f t="shared" si="1"/>
        <v>NO</v>
      </c>
    </row>
    <row r="107" ht="15.75" customHeight="1">
      <c r="A107" s="2" t="s">
        <v>167</v>
      </c>
      <c r="B107" s="2" t="s">
        <v>36</v>
      </c>
      <c r="C107" s="3">
        <v>44154.0</v>
      </c>
      <c r="D107" s="2">
        <v>97.0</v>
      </c>
      <c r="E107" s="2">
        <v>5.4</v>
      </c>
      <c r="F107" s="2" t="s">
        <v>17</v>
      </c>
      <c r="H107" s="6"/>
      <c r="I107" s="22" t="str">
        <f t="shared" si="1"/>
        <v>NO</v>
      </c>
    </row>
    <row r="108" ht="15.75" customHeight="1">
      <c r="A108" s="2" t="s">
        <v>168</v>
      </c>
      <c r="B108" s="2" t="s">
        <v>169</v>
      </c>
      <c r="C108" s="3">
        <v>44013.0</v>
      </c>
      <c r="D108" s="2">
        <v>101.0</v>
      </c>
      <c r="E108" s="2">
        <v>5.4</v>
      </c>
      <c r="F108" s="2" t="s">
        <v>14</v>
      </c>
      <c r="H108" s="6"/>
      <c r="I108" s="22" t="str">
        <f t="shared" si="1"/>
        <v>NO</v>
      </c>
    </row>
    <row r="109" ht="15.75" customHeight="1">
      <c r="A109" s="2" t="s">
        <v>170</v>
      </c>
      <c r="B109" s="2" t="s">
        <v>171</v>
      </c>
      <c r="C109" s="3">
        <v>42342.0</v>
      </c>
      <c r="D109" s="2">
        <v>56.0</v>
      </c>
      <c r="E109" s="2">
        <v>5.5</v>
      </c>
      <c r="F109" s="2" t="s">
        <v>17</v>
      </c>
      <c r="H109" s="6"/>
      <c r="I109" s="22" t="str">
        <f t="shared" si="1"/>
        <v>NO</v>
      </c>
    </row>
    <row r="110" ht="15.75" customHeight="1">
      <c r="A110" s="2" t="s">
        <v>172</v>
      </c>
      <c r="B110" s="2" t="s">
        <v>173</v>
      </c>
      <c r="C110" s="3">
        <v>43399.0</v>
      </c>
      <c r="D110" s="2">
        <v>100.0</v>
      </c>
      <c r="E110" s="2">
        <v>5.5</v>
      </c>
      <c r="F110" s="2" t="s">
        <v>17</v>
      </c>
      <c r="H110" s="6"/>
      <c r="I110" s="22" t="str">
        <f t="shared" si="1"/>
        <v>NO</v>
      </c>
    </row>
    <row r="111" ht="15.75" customHeight="1">
      <c r="A111" s="2" t="s">
        <v>174</v>
      </c>
      <c r="B111" s="2" t="s">
        <v>10</v>
      </c>
      <c r="C111" s="3">
        <v>43800.0</v>
      </c>
      <c r="D111" s="2">
        <v>94.0</v>
      </c>
      <c r="E111" s="2">
        <v>5.5</v>
      </c>
      <c r="F111" s="2" t="s">
        <v>74</v>
      </c>
      <c r="H111" s="6"/>
      <c r="I111" s="22" t="str">
        <f t="shared" si="1"/>
        <v>NO</v>
      </c>
    </row>
    <row r="112" ht="15.75" customHeight="1">
      <c r="A112" s="2" t="s">
        <v>175</v>
      </c>
      <c r="B112" s="2" t="s">
        <v>24</v>
      </c>
      <c r="C112" s="3">
        <v>44314.0</v>
      </c>
      <c r="D112" s="2">
        <v>94.0</v>
      </c>
      <c r="E112" s="2">
        <v>5.5</v>
      </c>
      <c r="F112" s="2" t="s">
        <v>69</v>
      </c>
      <c r="H112" s="6"/>
      <c r="I112" s="22" t="str">
        <f t="shared" si="1"/>
        <v>NO</v>
      </c>
    </row>
    <row r="113" ht="15.75" customHeight="1">
      <c r="A113" s="2" t="s">
        <v>176</v>
      </c>
      <c r="B113" s="2" t="s">
        <v>7</v>
      </c>
      <c r="C113" s="7">
        <v>43754.0</v>
      </c>
      <c r="D113" s="2">
        <v>21.0</v>
      </c>
      <c r="E113" s="2">
        <v>5.5</v>
      </c>
      <c r="F113" s="2" t="s">
        <v>17</v>
      </c>
      <c r="H113" s="6"/>
      <c r="I113" s="22" t="str">
        <f t="shared" si="1"/>
        <v>NO</v>
      </c>
    </row>
    <row r="114" ht="15.75" customHeight="1">
      <c r="A114" s="2" t="s">
        <v>177</v>
      </c>
      <c r="B114" s="2" t="s">
        <v>24</v>
      </c>
      <c r="C114" s="3">
        <v>43784.0</v>
      </c>
      <c r="D114" s="2">
        <v>104.0</v>
      </c>
      <c r="E114" s="2">
        <v>5.5</v>
      </c>
      <c r="F114" s="2" t="s">
        <v>20</v>
      </c>
      <c r="H114" s="6"/>
      <c r="I114" s="22" t="str">
        <f t="shared" si="1"/>
        <v>NO</v>
      </c>
    </row>
    <row r="115" ht="15.75" customHeight="1">
      <c r="A115" s="2" t="s">
        <v>178</v>
      </c>
      <c r="B115" s="2" t="s">
        <v>136</v>
      </c>
      <c r="C115" s="3">
        <v>43504.0</v>
      </c>
      <c r="D115" s="2">
        <v>63.0</v>
      </c>
      <c r="E115" s="2">
        <v>5.5</v>
      </c>
      <c r="F115" s="2" t="s">
        <v>17</v>
      </c>
      <c r="H115" s="6"/>
      <c r="I115" s="22" t="str">
        <f t="shared" si="1"/>
        <v>NO</v>
      </c>
    </row>
    <row r="116" ht="15.75" customHeight="1">
      <c r="A116" s="2" t="s">
        <v>179</v>
      </c>
      <c r="B116" s="2" t="s">
        <v>36</v>
      </c>
      <c r="C116" s="3">
        <v>43931.0</v>
      </c>
      <c r="D116" s="2">
        <v>100.0</v>
      </c>
      <c r="E116" s="2">
        <v>5.5</v>
      </c>
      <c r="F116" s="2" t="s">
        <v>17</v>
      </c>
      <c r="H116" s="6"/>
      <c r="I116" s="22" t="str">
        <f t="shared" si="1"/>
        <v>NO</v>
      </c>
    </row>
    <row r="117" ht="15.75" customHeight="1">
      <c r="A117" s="2" t="s">
        <v>180</v>
      </c>
      <c r="B117" s="2" t="s">
        <v>181</v>
      </c>
      <c r="C117" s="3">
        <v>43154.0</v>
      </c>
      <c r="D117" s="2">
        <v>126.0</v>
      </c>
      <c r="E117" s="2">
        <v>5.5</v>
      </c>
      <c r="F117" s="2" t="s">
        <v>17</v>
      </c>
      <c r="H117" s="6"/>
      <c r="I117" s="22" t="str">
        <f t="shared" si="1"/>
        <v>NO</v>
      </c>
    </row>
    <row r="118" ht="15.75" customHeight="1">
      <c r="A118" s="2" t="s">
        <v>182</v>
      </c>
      <c r="B118" s="2" t="s">
        <v>183</v>
      </c>
      <c r="C118" s="3">
        <v>44106.0</v>
      </c>
      <c r="D118" s="2">
        <v>106.0</v>
      </c>
      <c r="E118" s="2">
        <v>5.5</v>
      </c>
      <c r="F118" s="2" t="s">
        <v>17</v>
      </c>
      <c r="H118" s="6"/>
      <c r="I118" s="22" t="str">
        <f t="shared" si="1"/>
        <v>NO</v>
      </c>
    </row>
    <row r="119" ht="15.75" customHeight="1">
      <c r="A119" s="2" t="s">
        <v>184</v>
      </c>
      <c r="B119" s="2" t="s">
        <v>10</v>
      </c>
      <c r="C119" s="3">
        <v>44238.0</v>
      </c>
      <c r="D119" s="2">
        <v>86.0</v>
      </c>
      <c r="E119" s="2">
        <v>5.5</v>
      </c>
      <c r="F119" s="2" t="s">
        <v>185</v>
      </c>
      <c r="H119" s="6"/>
      <c r="I119" s="22" t="str">
        <f t="shared" si="1"/>
        <v>NO</v>
      </c>
    </row>
    <row r="120" ht="15.75" customHeight="1">
      <c r="A120" s="2" t="s">
        <v>186</v>
      </c>
      <c r="B120" s="2" t="s">
        <v>187</v>
      </c>
      <c r="C120" s="3">
        <v>44301.0</v>
      </c>
      <c r="D120" s="2">
        <v>142.0</v>
      </c>
      <c r="E120" s="2">
        <v>5.5</v>
      </c>
      <c r="F120" s="2" t="s">
        <v>188</v>
      </c>
      <c r="H120" s="6"/>
      <c r="I120" s="22" t="str">
        <f t="shared" si="1"/>
        <v>NO</v>
      </c>
    </row>
    <row r="121" ht="15.75" customHeight="1">
      <c r="A121" s="2" t="s">
        <v>189</v>
      </c>
      <c r="B121" s="2" t="s">
        <v>24</v>
      </c>
      <c r="C121" s="3">
        <v>43119.0</v>
      </c>
      <c r="D121" s="2">
        <v>108.0</v>
      </c>
      <c r="E121" s="2">
        <v>5.5</v>
      </c>
      <c r="F121" s="2" t="s">
        <v>17</v>
      </c>
      <c r="H121" s="6"/>
      <c r="I121" s="22" t="str">
        <f t="shared" si="1"/>
        <v>NO</v>
      </c>
    </row>
    <row r="122" ht="15.75" customHeight="1">
      <c r="A122" s="2" t="s">
        <v>190</v>
      </c>
      <c r="B122" s="2" t="s">
        <v>134</v>
      </c>
      <c r="C122" s="3">
        <v>43135.0</v>
      </c>
      <c r="D122" s="2">
        <v>102.0</v>
      </c>
      <c r="E122" s="2">
        <v>5.5</v>
      </c>
      <c r="F122" s="2" t="s">
        <v>17</v>
      </c>
      <c r="H122" s="6"/>
      <c r="I122" s="22" t="str">
        <f t="shared" si="1"/>
        <v>NO</v>
      </c>
    </row>
    <row r="123" ht="15.75" customHeight="1">
      <c r="A123" s="2" t="s">
        <v>191</v>
      </c>
      <c r="B123" s="2" t="s">
        <v>36</v>
      </c>
      <c r="C123" s="3">
        <v>43790.0</v>
      </c>
      <c r="D123" s="2">
        <v>92.0</v>
      </c>
      <c r="E123" s="2">
        <v>5.5</v>
      </c>
      <c r="F123" s="2" t="s">
        <v>17</v>
      </c>
      <c r="H123" s="6"/>
      <c r="I123" s="22" t="str">
        <f t="shared" si="1"/>
        <v>NO</v>
      </c>
    </row>
    <row r="124" ht="15.75" customHeight="1">
      <c r="A124" s="2" t="s">
        <v>192</v>
      </c>
      <c r="B124" s="2" t="s">
        <v>193</v>
      </c>
      <c r="C124" s="3">
        <v>43287.0</v>
      </c>
      <c r="D124" s="2">
        <v>83.0</v>
      </c>
      <c r="E124" s="2">
        <v>5.5</v>
      </c>
      <c r="F124" s="2" t="s">
        <v>17</v>
      </c>
      <c r="H124" s="6"/>
      <c r="I124" s="22" t="str">
        <f t="shared" si="1"/>
        <v>NO</v>
      </c>
    </row>
    <row r="125" ht="15.75" customHeight="1">
      <c r="A125" s="2" t="s">
        <v>194</v>
      </c>
      <c r="B125" s="2" t="s">
        <v>195</v>
      </c>
      <c r="C125" s="3">
        <v>43322.0</v>
      </c>
      <c r="D125" s="2">
        <v>94.0</v>
      </c>
      <c r="E125" s="2">
        <v>5.5</v>
      </c>
      <c r="F125" s="2" t="s">
        <v>17</v>
      </c>
      <c r="H125" s="6"/>
      <c r="I125" s="22" t="str">
        <f t="shared" si="1"/>
        <v>NO</v>
      </c>
    </row>
    <row r="126" ht="15.75" customHeight="1">
      <c r="A126" s="2" t="s">
        <v>196</v>
      </c>
      <c r="B126" s="2" t="s">
        <v>24</v>
      </c>
      <c r="C126" s="3">
        <v>43560.0</v>
      </c>
      <c r="D126" s="2">
        <v>92.0</v>
      </c>
      <c r="E126" s="2">
        <v>5.5</v>
      </c>
      <c r="F126" s="2" t="s">
        <v>17</v>
      </c>
      <c r="H126" s="6"/>
      <c r="I126" s="22" t="str">
        <f t="shared" si="1"/>
        <v>NO</v>
      </c>
    </row>
    <row r="127" ht="15.75" customHeight="1">
      <c r="A127" s="2" t="s">
        <v>197</v>
      </c>
      <c r="B127" s="2" t="s">
        <v>24</v>
      </c>
      <c r="C127" s="3">
        <v>43595.0</v>
      </c>
      <c r="D127" s="2">
        <v>103.0</v>
      </c>
      <c r="E127" s="2">
        <v>5.5</v>
      </c>
      <c r="F127" s="2" t="s">
        <v>17</v>
      </c>
      <c r="H127" s="6"/>
      <c r="I127" s="22" t="str">
        <f t="shared" si="1"/>
        <v>NO</v>
      </c>
    </row>
    <row r="128" ht="15.75" customHeight="1">
      <c r="A128" s="2" t="s">
        <v>198</v>
      </c>
      <c r="B128" s="2" t="s">
        <v>195</v>
      </c>
      <c r="C128" s="3">
        <v>43020.0</v>
      </c>
      <c r="D128" s="2">
        <v>89.0</v>
      </c>
      <c r="E128" s="2">
        <v>5.6</v>
      </c>
      <c r="F128" s="2" t="s">
        <v>199</v>
      </c>
      <c r="H128" s="6"/>
      <c r="I128" s="22" t="str">
        <f t="shared" si="1"/>
        <v>NO</v>
      </c>
    </row>
    <row r="129" ht="15.75" customHeight="1">
      <c r="A129" s="2" t="s">
        <v>200</v>
      </c>
      <c r="B129" s="2" t="s">
        <v>24</v>
      </c>
      <c r="C129" s="3">
        <v>42558.0</v>
      </c>
      <c r="D129" s="2">
        <v>95.0</v>
      </c>
      <c r="E129" s="2">
        <v>5.6</v>
      </c>
      <c r="F129" s="2" t="s">
        <v>17</v>
      </c>
      <c r="H129" s="6"/>
      <c r="I129" s="22" t="str">
        <f t="shared" si="1"/>
        <v>NO</v>
      </c>
    </row>
    <row r="130" ht="15.75" customHeight="1">
      <c r="A130" s="2" t="s">
        <v>201</v>
      </c>
      <c r="B130" s="2" t="s">
        <v>139</v>
      </c>
      <c r="C130" s="3">
        <v>44211.0</v>
      </c>
      <c r="D130" s="2">
        <v>103.0</v>
      </c>
      <c r="E130" s="2">
        <v>5.6</v>
      </c>
      <c r="F130" s="2" t="s">
        <v>69</v>
      </c>
      <c r="H130" s="6"/>
      <c r="I130" s="22" t="str">
        <f t="shared" si="1"/>
        <v>NO</v>
      </c>
    </row>
    <row r="131" ht="15.75" customHeight="1">
      <c r="A131" s="2" t="s">
        <v>202</v>
      </c>
      <c r="B131" s="2" t="s">
        <v>36</v>
      </c>
      <c r="C131" s="3">
        <v>43706.0</v>
      </c>
      <c r="D131" s="2">
        <v>97.0</v>
      </c>
      <c r="E131" s="2">
        <v>5.6</v>
      </c>
      <c r="F131" s="2" t="s">
        <v>17</v>
      </c>
      <c r="H131" s="6"/>
      <c r="I131" s="22" t="str">
        <f t="shared" si="1"/>
        <v>NO</v>
      </c>
    </row>
    <row r="132" ht="15.75" customHeight="1">
      <c r="A132" s="2" t="s">
        <v>203</v>
      </c>
      <c r="B132" s="2" t="s">
        <v>10</v>
      </c>
      <c r="C132" s="3">
        <v>43371.0</v>
      </c>
      <c r="D132" s="2">
        <v>125.0</v>
      </c>
      <c r="E132" s="2">
        <v>5.6</v>
      </c>
      <c r="F132" s="2" t="s">
        <v>17</v>
      </c>
      <c r="H132" s="6"/>
      <c r="I132" s="22" t="str">
        <f t="shared" si="1"/>
        <v>NO</v>
      </c>
    </row>
    <row r="133" ht="15.75" customHeight="1">
      <c r="A133" s="2" t="s">
        <v>204</v>
      </c>
      <c r="B133" s="2" t="s">
        <v>36</v>
      </c>
      <c r="C133" s="3">
        <v>44077.0</v>
      </c>
      <c r="D133" s="2">
        <v>91.0</v>
      </c>
      <c r="E133" s="2">
        <v>5.6</v>
      </c>
      <c r="F133" s="2" t="s">
        <v>17</v>
      </c>
      <c r="H133" s="6"/>
      <c r="I133" s="22" t="str">
        <f t="shared" si="1"/>
        <v>NO</v>
      </c>
    </row>
    <row r="134" ht="15.75" customHeight="1">
      <c r="A134" s="2" t="s">
        <v>205</v>
      </c>
      <c r="B134" s="2" t="s">
        <v>206</v>
      </c>
      <c r="C134" s="3">
        <v>44001.0</v>
      </c>
      <c r="D134" s="2">
        <v>90.0</v>
      </c>
      <c r="E134" s="2">
        <v>5.6</v>
      </c>
      <c r="F134" s="2" t="s">
        <v>25</v>
      </c>
      <c r="H134" s="6"/>
      <c r="I134" s="22" t="str">
        <f t="shared" si="1"/>
        <v>NO</v>
      </c>
    </row>
    <row r="135" ht="15.75" customHeight="1">
      <c r="A135" s="2" t="s">
        <v>207</v>
      </c>
      <c r="B135" s="2" t="s">
        <v>136</v>
      </c>
      <c r="C135" s="3">
        <v>44131.0</v>
      </c>
      <c r="D135" s="2">
        <v>49.0</v>
      </c>
      <c r="E135" s="2">
        <v>5.6</v>
      </c>
      <c r="F135" s="2" t="s">
        <v>17</v>
      </c>
      <c r="H135" s="6"/>
      <c r="I135" s="22" t="str">
        <f t="shared" si="1"/>
        <v>NO</v>
      </c>
    </row>
    <row r="136" ht="15.75" customHeight="1">
      <c r="A136" s="2" t="s">
        <v>208</v>
      </c>
      <c r="B136" s="2" t="s">
        <v>139</v>
      </c>
      <c r="C136" s="3">
        <v>43476.0</v>
      </c>
      <c r="D136" s="2">
        <v>98.0</v>
      </c>
      <c r="E136" s="2">
        <v>5.6</v>
      </c>
      <c r="F136" s="2" t="s">
        <v>17</v>
      </c>
      <c r="H136" s="6"/>
      <c r="I136" s="22" t="str">
        <f t="shared" si="1"/>
        <v>NO</v>
      </c>
    </row>
    <row r="137" ht="15.75" customHeight="1">
      <c r="A137" s="2" t="s">
        <v>209</v>
      </c>
      <c r="B137" s="2" t="s">
        <v>112</v>
      </c>
      <c r="C137" s="3">
        <v>44232.0</v>
      </c>
      <c r="D137" s="2">
        <v>107.0</v>
      </c>
      <c r="E137" s="2">
        <v>5.6</v>
      </c>
      <c r="F137" s="2" t="s">
        <v>14</v>
      </c>
      <c r="H137" s="6"/>
      <c r="I137" s="22" t="str">
        <f t="shared" si="1"/>
        <v>NO</v>
      </c>
    </row>
    <row r="138" ht="15.75" customHeight="1">
      <c r="A138" s="2" t="s">
        <v>210</v>
      </c>
      <c r="B138" s="2" t="s">
        <v>134</v>
      </c>
      <c r="C138" s="3">
        <v>44188.0</v>
      </c>
      <c r="D138" s="2">
        <v>118.0</v>
      </c>
      <c r="E138" s="2">
        <v>5.6</v>
      </c>
      <c r="F138" s="2" t="s">
        <v>17</v>
      </c>
      <c r="H138" s="6"/>
      <c r="I138" s="22" t="str">
        <f t="shared" si="1"/>
        <v>NO</v>
      </c>
    </row>
    <row r="139" ht="15.75" customHeight="1">
      <c r="A139" s="2" t="s">
        <v>211</v>
      </c>
      <c r="B139" s="2" t="s">
        <v>10</v>
      </c>
      <c r="C139" s="3">
        <v>44090.0</v>
      </c>
      <c r="D139" s="2">
        <v>94.0</v>
      </c>
      <c r="E139" s="2">
        <v>5.6</v>
      </c>
      <c r="F139" s="2" t="s">
        <v>11</v>
      </c>
      <c r="H139" s="6"/>
      <c r="I139" s="22" t="str">
        <f t="shared" si="1"/>
        <v>NO</v>
      </c>
    </row>
    <row r="140" ht="15.75" customHeight="1">
      <c r="A140" s="2" t="s">
        <v>212</v>
      </c>
      <c r="B140" s="2" t="s">
        <v>24</v>
      </c>
      <c r="C140" s="3">
        <v>44064.0</v>
      </c>
      <c r="D140" s="2">
        <v>103.0</v>
      </c>
      <c r="E140" s="2">
        <v>5.6</v>
      </c>
      <c r="F140" s="2" t="s">
        <v>17</v>
      </c>
      <c r="H140" s="6"/>
      <c r="I140" s="22" t="str">
        <f t="shared" si="1"/>
        <v>NO</v>
      </c>
    </row>
    <row r="141" ht="15.75" customHeight="1">
      <c r="A141" s="2" t="s">
        <v>213</v>
      </c>
      <c r="B141" s="2" t="s">
        <v>214</v>
      </c>
      <c r="C141" s="3">
        <v>44106.0</v>
      </c>
      <c r="D141" s="2">
        <v>86.0</v>
      </c>
      <c r="E141" s="2">
        <v>5.6</v>
      </c>
      <c r="F141" s="2" t="s">
        <v>17</v>
      </c>
      <c r="H141" s="6"/>
      <c r="I141" s="22" t="str">
        <f t="shared" si="1"/>
        <v>NO</v>
      </c>
    </row>
    <row r="142" ht="15.75" customHeight="1">
      <c r="A142" s="2" t="s">
        <v>215</v>
      </c>
      <c r="B142" s="2" t="s">
        <v>7</v>
      </c>
      <c r="C142" s="3">
        <v>44300.0</v>
      </c>
      <c r="D142" s="2">
        <v>83.0</v>
      </c>
      <c r="E142" s="2">
        <v>5.6</v>
      </c>
      <c r="F142" s="2" t="s">
        <v>17</v>
      </c>
      <c r="H142" s="6"/>
      <c r="I142" s="22" t="str">
        <f t="shared" si="1"/>
        <v>NO</v>
      </c>
    </row>
    <row r="143" ht="15.75" customHeight="1">
      <c r="A143" s="2" t="s">
        <v>216</v>
      </c>
      <c r="B143" s="2" t="s">
        <v>217</v>
      </c>
      <c r="C143" s="3">
        <v>44281.0</v>
      </c>
      <c r="D143" s="2">
        <v>97.0</v>
      </c>
      <c r="E143" s="2">
        <v>5.7</v>
      </c>
      <c r="F143" s="2" t="s">
        <v>17</v>
      </c>
      <c r="H143" s="6"/>
      <c r="I143" s="22" t="str">
        <f t="shared" si="1"/>
        <v>NO</v>
      </c>
    </row>
    <row r="144" ht="15.75" customHeight="1">
      <c r="A144" s="2" t="s">
        <v>218</v>
      </c>
      <c r="B144" s="2" t="s">
        <v>219</v>
      </c>
      <c r="C144" s="3">
        <v>44280.0</v>
      </c>
      <c r="D144" s="2">
        <v>99.0</v>
      </c>
      <c r="E144" s="2">
        <v>5.7</v>
      </c>
      <c r="F144" s="2" t="s">
        <v>14</v>
      </c>
      <c r="H144" s="6"/>
      <c r="I144" s="22" t="str">
        <f t="shared" si="1"/>
        <v>NO</v>
      </c>
    </row>
    <row r="145" ht="15.75" customHeight="1">
      <c r="A145" s="2" t="s">
        <v>220</v>
      </c>
      <c r="B145" s="2" t="s">
        <v>112</v>
      </c>
      <c r="C145" s="3">
        <v>43084.0</v>
      </c>
      <c r="D145" s="2">
        <v>104.0</v>
      </c>
      <c r="E145" s="2">
        <v>5.7</v>
      </c>
      <c r="F145" s="2" t="s">
        <v>17</v>
      </c>
      <c r="H145" s="6"/>
      <c r="I145" s="22" t="str">
        <f t="shared" si="1"/>
        <v>NO</v>
      </c>
    </row>
    <row r="146" ht="15.75" customHeight="1">
      <c r="A146" s="2" t="s">
        <v>221</v>
      </c>
      <c r="B146" s="2" t="s">
        <v>222</v>
      </c>
      <c r="C146" s="3">
        <v>44085.0</v>
      </c>
      <c r="D146" s="2">
        <v>102.0</v>
      </c>
      <c r="E146" s="2">
        <v>5.7</v>
      </c>
      <c r="F146" s="2" t="s">
        <v>11</v>
      </c>
      <c r="H146" s="6"/>
      <c r="I146" s="22" t="str">
        <f t="shared" si="1"/>
        <v>NO</v>
      </c>
    </row>
    <row r="147" ht="15.75" customHeight="1">
      <c r="A147" s="2" t="s">
        <v>223</v>
      </c>
      <c r="B147" s="2" t="s">
        <v>224</v>
      </c>
      <c r="C147" s="3">
        <v>43077.0</v>
      </c>
      <c r="D147" s="2">
        <v>89.0</v>
      </c>
      <c r="E147" s="2">
        <v>5.7</v>
      </c>
      <c r="F147" s="2" t="s">
        <v>17</v>
      </c>
      <c r="H147" s="6"/>
      <c r="I147" s="22" t="str">
        <f t="shared" si="1"/>
        <v>NO</v>
      </c>
    </row>
    <row r="148" ht="15.75" customHeight="1">
      <c r="A148" s="2" t="s">
        <v>225</v>
      </c>
      <c r="B148" s="2" t="s">
        <v>65</v>
      </c>
      <c r="C148" s="3">
        <v>43756.0</v>
      </c>
      <c r="D148" s="2">
        <v>98.0</v>
      </c>
      <c r="E148" s="2">
        <v>5.7</v>
      </c>
      <c r="F148" s="2" t="s">
        <v>17</v>
      </c>
      <c r="H148" s="6"/>
      <c r="I148" s="22" t="str">
        <f t="shared" si="1"/>
        <v>NO</v>
      </c>
    </row>
    <row r="149" ht="15.75" customHeight="1">
      <c r="A149" s="2" t="s">
        <v>226</v>
      </c>
      <c r="B149" s="2" t="s">
        <v>36</v>
      </c>
      <c r="C149" s="3">
        <v>44113.0</v>
      </c>
      <c r="D149" s="2">
        <v>125.0</v>
      </c>
      <c r="E149" s="2">
        <v>5.7</v>
      </c>
      <c r="F149" s="2" t="s">
        <v>20</v>
      </c>
      <c r="H149" s="6"/>
      <c r="I149" s="22" t="str">
        <f t="shared" si="1"/>
        <v>NO</v>
      </c>
    </row>
    <row r="150" ht="15.75" customHeight="1">
      <c r="A150" s="2" t="s">
        <v>227</v>
      </c>
      <c r="B150" s="2" t="s">
        <v>33</v>
      </c>
      <c r="C150" s="3">
        <v>43601.0</v>
      </c>
      <c r="D150" s="2">
        <v>89.0</v>
      </c>
      <c r="E150" s="2">
        <v>5.7</v>
      </c>
      <c r="F150" s="2" t="s">
        <v>17</v>
      </c>
      <c r="H150" s="6"/>
      <c r="I150" s="22" t="str">
        <f t="shared" si="1"/>
        <v>NO</v>
      </c>
    </row>
    <row r="151" ht="15.75" customHeight="1">
      <c r="A151" s="2" t="s">
        <v>228</v>
      </c>
      <c r="B151" s="2" t="s">
        <v>24</v>
      </c>
      <c r="C151" s="3">
        <v>43469.0</v>
      </c>
      <c r="D151" s="2">
        <v>94.0</v>
      </c>
      <c r="E151" s="2">
        <v>5.7</v>
      </c>
      <c r="F151" s="2" t="s">
        <v>17</v>
      </c>
      <c r="H151" s="6"/>
      <c r="I151" s="22" t="str">
        <f t="shared" si="1"/>
        <v>NO</v>
      </c>
    </row>
    <row r="152" ht="15.75" customHeight="1">
      <c r="A152" s="2" t="s">
        <v>229</v>
      </c>
      <c r="B152" s="2" t="s">
        <v>230</v>
      </c>
      <c r="C152" s="3">
        <v>42979.0</v>
      </c>
      <c r="D152" s="2">
        <v>94.0</v>
      </c>
      <c r="E152" s="2">
        <v>5.7</v>
      </c>
      <c r="F152" s="2" t="s">
        <v>17</v>
      </c>
      <c r="H152" s="6"/>
      <c r="I152" s="22" t="str">
        <f t="shared" si="1"/>
        <v>NO</v>
      </c>
    </row>
    <row r="153" ht="15.75" customHeight="1">
      <c r="A153" s="2" t="s">
        <v>231</v>
      </c>
      <c r="B153" s="2" t="s">
        <v>7</v>
      </c>
      <c r="C153" s="3">
        <v>44000.0</v>
      </c>
      <c r="D153" s="2">
        <v>85.0</v>
      </c>
      <c r="E153" s="2">
        <v>5.7</v>
      </c>
      <c r="F153" s="2" t="s">
        <v>125</v>
      </c>
      <c r="H153" s="6"/>
      <c r="I153" s="22" t="str">
        <f t="shared" si="1"/>
        <v>NO</v>
      </c>
    </row>
    <row r="154" ht="15.75" customHeight="1">
      <c r="A154" s="2" t="s">
        <v>232</v>
      </c>
      <c r="B154" s="2" t="s">
        <v>7</v>
      </c>
      <c r="C154" s="3">
        <v>43446.0</v>
      </c>
      <c r="D154" s="2">
        <v>34.0</v>
      </c>
      <c r="E154" s="2">
        <v>5.7</v>
      </c>
      <c r="F154" s="2" t="s">
        <v>17</v>
      </c>
      <c r="H154" s="6"/>
      <c r="I154" s="22" t="str">
        <f t="shared" si="1"/>
        <v>NO</v>
      </c>
    </row>
    <row r="155" ht="15.75" customHeight="1">
      <c r="A155" s="2" t="s">
        <v>233</v>
      </c>
      <c r="B155" s="2" t="s">
        <v>22</v>
      </c>
      <c r="C155" s="3">
        <v>43658.0</v>
      </c>
      <c r="D155" s="2">
        <v>86.0</v>
      </c>
      <c r="E155" s="2">
        <v>5.7</v>
      </c>
      <c r="F155" s="2" t="s">
        <v>17</v>
      </c>
      <c r="H155" s="6"/>
      <c r="I155" s="22" t="str">
        <f t="shared" si="1"/>
        <v>NO</v>
      </c>
    </row>
    <row r="156" ht="15.75" customHeight="1">
      <c r="A156" s="2" t="s">
        <v>234</v>
      </c>
      <c r="B156" s="2" t="s">
        <v>10</v>
      </c>
      <c r="C156" s="3">
        <v>44300.0</v>
      </c>
      <c r="D156" s="2">
        <v>91.0</v>
      </c>
      <c r="E156" s="2">
        <v>5.7</v>
      </c>
      <c r="F156" s="2" t="s">
        <v>88</v>
      </c>
      <c r="H156" s="6"/>
      <c r="I156" s="22" t="str">
        <f t="shared" si="1"/>
        <v>NO</v>
      </c>
    </row>
    <row r="157" ht="15.75" customHeight="1">
      <c r="A157" s="2" t="s">
        <v>235</v>
      </c>
      <c r="B157" s="2" t="s">
        <v>39</v>
      </c>
      <c r="C157" s="3">
        <v>42517.0</v>
      </c>
      <c r="D157" s="2">
        <v>108.0</v>
      </c>
      <c r="E157" s="2">
        <v>5.7</v>
      </c>
      <c r="F157" s="2" t="s">
        <v>17</v>
      </c>
      <c r="H157" s="6"/>
      <c r="I157" s="22" t="str">
        <f t="shared" si="1"/>
        <v>NO</v>
      </c>
    </row>
    <row r="158" ht="15.75" customHeight="1">
      <c r="A158" s="2" t="s">
        <v>236</v>
      </c>
      <c r="B158" s="2" t="s">
        <v>36</v>
      </c>
      <c r="C158" s="3">
        <v>43406.0</v>
      </c>
      <c r="D158" s="2">
        <v>95.0</v>
      </c>
      <c r="E158" s="2">
        <v>5.7</v>
      </c>
      <c r="F158" s="2" t="s">
        <v>17</v>
      </c>
      <c r="H158" s="6"/>
      <c r="I158" s="22" t="str">
        <f t="shared" si="1"/>
        <v>NO</v>
      </c>
    </row>
    <row r="159" ht="15.75" customHeight="1">
      <c r="A159" s="2" t="s">
        <v>237</v>
      </c>
      <c r="B159" s="2" t="s">
        <v>238</v>
      </c>
      <c r="C159" s="3">
        <v>44330.0</v>
      </c>
      <c r="D159" s="2">
        <v>100.0</v>
      </c>
      <c r="E159" s="2">
        <v>5.7</v>
      </c>
      <c r="F159" s="2" t="s">
        <v>17</v>
      </c>
      <c r="H159" s="6"/>
      <c r="I159" s="22" t="str">
        <f t="shared" si="1"/>
        <v>NO</v>
      </c>
    </row>
    <row r="160" ht="15.75" customHeight="1">
      <c r="A160" s="2" t="s">
        <v>239</v>
      </c>
      <c r="B160" s="2" t="s">
        <v>24</v>
      </c>
      <c r="C160" s="3">
        <v>43964.0</v>
      </c>
      <c r="D160" s="2">
        <v>90.0</v>
      </c>
      <c r="E160" s="2">
        <v>5.7</v>
      </c>
      <c r="F160" s="2" t="s">
        <v>17</v>
      </c>
      <c r="H160" s="6"/>
      <c r="I160" s="22" t="str">
        <f t="shared" si="1"/>
        <v>NO</v>
      </c>
    </row>
    <row r="161" ht="15.75" customHeight="1">
      <c r="A161" s="2" t="s">
        <v>240</v>
      </c>
      <c r="B161" s="2" t="s">
        <v>10</v>
      </c>
      <c r="C161" s="3">
        <v>43497.0</v>
      </c>
      <c r="D161" s="2">
        <v>112.0</v>
      </c>
      <c r="E161" s="2">
        <v>5.7</v>
      </c>
      <c r="F161" s="2" t="s">
        <v>17</v>
      </c>
      <c r="H161" s="6"/>
      <c r="I161" s="22" t="str">
        <f t="shared" si="1"/>
        <v>NO</v>
      </c>
    </row>
    <row r="162" ht="15.75" customHeight="1">
      <c r="A162" s="2" t="s">
        <v>241</v>
      </c>
      <c r="B162" s="2" t="s">
        <v>24</v>
      </c>
      <c r="C162" s="3">
        <v>44267.0</v>
      </c>
      <c r="D162" s="2">
        <v>86.0</v>
      </c>
      <c r="E162" s="2">
        <v>5.7</v>
      </c>
      <c r="F162" s="2" t="s">
        <v>17</v>
      </c>
      <c r="H162" s="6"/>
      <c r="I162" s="22" t="str">
        <f t="shared" si="1"/>
        <v>NO</v>
      </c>
    </row>
    <row r="163" ht="15.75" customHeight="1">
      <c r="A163" s="8">
        <v>44788.0</v>
      </c>
      <c r="B163" s="2" t="s">
        <v>139</v>
      </c>
      <c r="C163" s="3">
        <v>43553.0</v>
      </c>
      <c r="D163" s="2">
        <v>124.0</v>
      </c>
      <c r="E163" s="2">
        <v>5.8</v>
      </c>
      <c r="F163" s="2" t="s">
        <v>123</v>
      </c>
      <c r="H163" s="6"/>
      <c r="I163" s="22" t="str">
        <f t="shared" si="1"/>
        <v>NO</v>
      </c>
    </row>
    <row r="164" ht="15.75" customHeight="1">
      <c r="A164" s="2" t="s">
        <v>242</v>
      </c>
      <c r="B164" s="2" t="s">
        <v>36</v>
      </c>
      <c r="C164" s="3">
        <v>44179.0</v>
      </c>
      <c r="D164" s="2">
        <v>107.0</v>
      </c>
      <c r="E164" s="2">
        <v>5.8</v>
      </c>
      <c r="F164" s="2" t="s">
        <v>17</v>
      </c>
      <c r="H164" s="6"/>
      <c r="I164" s="22" t="str">
        <f t="shared" si="1"/>
        <v>NO</v>
      </c>
    </row>
    <row r="165" ht="15.75" customHeight="1">
      <c r="A165" s="2" t="s">
        <v>243</v>
      </c>
      <c r="B165" s="2" t="s">
        <v>36</v>
      </c>
      <c r="C165" s="3">
        <v>43056.0</v>
      </c>
      <c r="D165" s="2">
        <v>92.0</v>
      </c>
      <c r="E165" s="2">
        <v>5.8</v>
      </c>
      <c r="F165" s="2" t="s">
        <v>17</v>
      </c>
      <c r="H165" s="6"/>
      <c r="I165" s="22" t="str">
        <f t="shared" si="1"/>
        <v>NO</v>
      </c>
    </row>
    <row r="166" ht="15.75" customHeight="1">
      <c r="A166" s="2" t="s">
        <v>244</v>
      </c>
      <c r="B166" s="2" t="s">
        <v>33</v>
      </c>
      <c r="C166" s="3">
        <v>43952.0</v>
      </c>
      <c r="D166" s="2">
        <v>121.0</v>
      </c>
      <c r="E166" s="2">
        <v>5.8</v>
      </c>
      <c r="F166" s="2" t="s">
        <v>17</v>
      </c>
      <c r="H166" s="6"/>
      <c r="I166" s="22" t="str">
        <f t="shared" si="1"/>
        <v>NO</v>
      </c>
    </row>
    <row r="167" ht="15.75" customHeight="1">
      <c r="A167" s="2" t="s">
        <v>245</v>
      </c>
      <c r="B167" s="2" t="s">
        <v>33</v>
      </c>
      <c r="C167" s="3">
        <v>43770.0</v>
      </c>
      <c r="D167" s="2">
        <v>90.0</v>
      </c>
      <c r="E167" s="2">
        <v>5.8</v>
      </c>
      <c r="F167" s="2" t="s">
        <v>17</v>
      </c>
      <c r="H167" s="6"/>
      <c r="I167" s="22" t="str">
        <f t="shared" si="1"/>
        <v>NO</v>
      </c>
    </row>
    <row r="168" ht="15.75" customHeight="1">
      <c r="A168" s="2" t="s">
        <v>246</v>
      </c>
      <c r="B168" s="2" t="s">
        <v>247</v>
      </c>
      <c r="C168" s="3">
        <v>42720.0</v>
      </c>
      <c r="D168" s="2">
        <v>104.0</v>
      </c>
      <c r="E168" s="2">
        <v>5.8</v>
      </c>
      <c r="F168" s="2" t="s">
        <v>17</v>
      </c>
      <c r="H168" s="6"/>
      <c r="I168" s="22" t="str">
        <f t="shared" si="1"/>
        <v>NO</v>
      </c>
    </row>
    <row r="169" ht="15.75" customHeight="1">
      <c r="A169" s="2" t="s">
        <v>248</v>
      </c>
      <c r="B169" s="2" t="s">
        <v>24</v>
      </c>
      <c r="C169" s="3">
        <v>43217.0</v>
      </c>
      <c r="D169" s="2">
        <v>92.0</v>
      </c>
      <c r="E169" s="2">
        <v>5.8</v>
      </c>
      <c r="F169" s="2" t="s">
        <v>17</v>
      </c>
      <c r="H169" s="6"/>
      <c r="I169" s="22" t="str">
        <f t="shared" si="1"/>
        <v>NO</v>
      </c>
    </row>
    <row r="170" ht="15.75" customHeight="1">
      <c r="A170" s="2" t="s">
        <v>249</v>
      </c>
      <c r="B170" s="2" t="s">
        <v>33</v>
      </c>
      <c r="C170" s="3">
        <v>43987.0</v>
      </c>
      <c r="D170" s="2">
        <v>114.0</v>
      </c>
      <c r="E170" s="2">
        <v>5.8</v>
      </c>
      <c r="F170" s="2" t="s">
        <v>20</v>
      </c>
      <c r="H170" s="6"/>
      <c r="I170" s="22" t="str">
        <f t="shared" si="1"/>
        <v>NO</v>
      </c>
    </row>
    <row r="171" ht="15.75" customHeight="1">
      <c r="A171" s="2" t="s">
        <v>250</v>
      </c>
      <c r="B171" s="2" t="s">
        <v>33</v>
      </c>
      <c r="C171" s="3">
        <v>44064.0</v>
      </c>
      <c r="D171" s="2">
        <v>98.0</v>
      </c>
      <c r="E171" s="2">
        <v>5.8</v>
      </c>
      <c r="F171" s="2" t="s">
        <v>20</v>
      </c>
      <c r="H171" s="6"/>
      <c r="I171" s="22" t="str">
        <f t="shared" si="1"/>
        <v>NO</v>
      </c>
    </row>
    <row r="172" ht="15.75" customHeight="1">
      <c r="A172" s="2" t="s">
        <v>251</v>
      </c>
      <c r="B172" s="2" t="s">
        <v>252</v>
      </c>
      <c r="C172" s="3">
        <v>43308.0</v>
      </c>
      <c r="D172" s="2">
        <v>95.0</v>
      </c>
      <c r="E172" s="2">
        <v>5.8</v>
      </c>
      <c r="F172" s="2" t="s">
        <v>17</v>
      </c>
      <c r="H172" s="6"/>
      <c r="I172" s="22" t="str">
        <f t="shared" si="1"/>
        <v>NO</v>
      </c>
    </row>
    <row r="173" ht="15.75" customHeight="1">
      <c r="A173" s="2" t="s">
        <v>253</v>
      </c>
      <c r="B173" s="2" t="s">
        <v>36</v>
      </c>
      <c r="C173" s="3">
        <v>43189.0</v>
      </c>
      <c r="D173" s="2">
        <v>78.0</v>
      </c>
      <c r="E173" s="2">
        <v>5.8</v>
      </c>
      <c r="F173" s="2" t="s">
        <v>17</v>
      </c>
      <c r="H173" s="6"/>
      <c r="I173" s="22" t="str">
        <f t="shared" si="1"/>
        <v>NO</v>
      </c>
    </row>
    <row r="174" ht="15.75" customHeight="1">
      <c r="A174" s="2" t="s">
        <v>254</v>
      </c>
      <c r="B174" s="2" t="s">
        <v>10</v>
      </c>
      <c r="C174" s="3">
        <v>44330.0</v>
      </c>
      <c r="D174" s="2">
        <v>107.0</v>
      </c>
      <c r="E174" s="2">
        <v>5.8</v>
      </c>
      <c r="F174" s="2" t="s">
        <v>17</v>
      </c>
      <c r="H174" s="6"/>
      <c r="I174" s="22" t="str">
        <f t="shared" si="1"/>
        <v>NO</v>
      </c>
    </row>
    <row r="175" ht="15.75" customHeight="1">
      <c r="A175" s="2" t="s">
        <v>255</v>
      </c>
      <c r="B175" s="2" t="s">
        <v>36</v>
      </c>
      <c r="C175" s="3">
        <v>43777.0</v>
      </c>
      <c r="D175" s="2">
        <v>92.0</v>
      </c>
      <c r="E175" s="2">
        <v>5.8</v>
      </c>
      <c r="F175" s="2" t="s">
        <v>17</v>
      </c>
      <c r="H175" s="6"/>
      <c r="I175" s="22" t="str">
        <f t="shared" si="1"/>
        <v>NO</v>
      </c>
    </row>
    <row r="176" ht="15.75" customHeight="1">
      <c r="A176" s="2" t="s">
        <v>256</v>
      </c>
      <c r="B176" s="2" t="s">
        <v>257</v>
      </c>
      <c r="C176" s="3">
        <v>42656.0</v>
      </c>
      <c r="D176" s="2">
        <v>95.0</v>
      </c>
      <c r="E176" s="2">
        <v>5.8</v>
      </c>
      <c r="F176" s="2" t="s">
        <v>17</v>
      </c>
      <c r="H176" s="6"/>
      <c r="I176" s="22" t="str">
        <f t="shared" si="1"/>
        <v>NO</v>
      </c>
    </row>
    <row r="177" ht="15.75" customHeight="1">
      <c r="A177" s="2" t="s">
        <v>258</v>
      </c>
      <c r="B177" s="2" t="s">
        <v>36</v>
      </c>
      <c r="C177" s="3">
        <v>44140.0</v>
      </c>
      <c r="D177" s="2">
        <v>96.0</v>
      </c>
      <c r="E177" s="2">
        <v>5.8</v>
      </c>
      <c r="F177" s="2" t="s">
        <v>17</v>
      </c>
      <c r="H177" s="6"/>
      <c r="I177" s="22" t="str">
        <f t="shared" si="1"/>
        <v>NO</v>
      </c>
    </row>
    <row r="178" ht="15.75" customHeight="1">
      <c r="A178" s="2" t="s">
        <v>259</v>
      </c>
      <c r="B178" s="2" t="s">
        <v>139</v>
      </c>
      <c r="C178" s="3">
        <v>43434.0</v>
      </c>
      <c r="D178" s="2">
        <v>118.0</v>
      </c>
      <c r="E178" s="2">
        <v>5.8</v>
      </c>
      <c r="F178" s="2" t="s">
        <v>20</v>
      </c>
      <c r="H178" s="6"/>
      <c r="I178" s="22" t="str">
        <f t="shared" si="1"/>
        <v>NO</v>
      </c>
    </row>
    <row r="179" ht="15.75" customHeight="1">
      <c r="A179" s="2" t="s">
        <v>260</v>
      </c>
      <c r="B179" s="2" t="s">
        <v>36</v>
      </c>
      <c r="C179" s="3">
        <v>43951.0</v>
      </c>
      <c r="D179" s="2">
        <v>105.0</v>
      </c>
      <c r="E179" s="2">
        <v>5.8</v>
      </c>
      <c r="F179" s="2" t="s">
        <v>69</v>
      </c>
      <c r="H179" s="6"/>
      <c r="I179" s="22" t="str">
        <f t="shared" si="1"/>
        <v>NO</v>
      </c>
    </row>
    <row r="180" ht="15.75" customHeight="1">
      <c r="A180" s="2" t="s">
        <v>261</v>
      </c>
      <c r="B180" s="2" t="s">
        <v>262</v>
      </c>
      <c r="C180" s="3">
        <v>43938.0</v>
      </c>
      <c r="D180" s="2">
        <v>94.0</v>
      </c>
      <c r="E180" s="2">
        <v>5.8</v>
      </c>
      <c r="F180" s="2" t="s">
        <v>83</v>
      </c>
      <c r="H180" s="6"/>
      <c r="I180" s="22" t="str">
        <f t="shared" si="1"/>
        <v>NO</v>
      </c>
    </row>
    <row r="181" ht="15.75" customHeight="1">
      <c r="A181" s="2" t="s">
        <v>263</v>
      </c>
      <c r="B181" s="2" t="s">
        <v>264</v>
      </c>
      <c r="C181" s="3">
        <v>42853.0</v>
      </c>
      <c r="D181" s="2">
        <v>52.0</v>
      </c>
      <c r="E181" s="2">
        <v>5.8</v>
      </c>
      <c r="F181" s="2" t="s">
        <v>17</v>
      </c>
      <c r="H181" s="6"/>
      <c r="I181" s="22" t="str">
        <f t="shared" si="1"/>
        <v>NO</v>
      </c>
    </row>
    <row r="182" ht="15.75" customHeight="1">
      <c r="A182" s="2" t="s">
        <v>265</v>
      </c>
      <c r="B182" s="2" t="s">
        <v>266</v>
      </c>
      <c r="C182" s="3">
        <v>43350.0</v>
      </c>
      <c r="D182" s="2">
        <v>105.0</v>
      </c>
      <c r="E182" s="2">
        <v>5.8</v>
      </c>
      <c r="F182" s="2" t="s">
        <v>17</v>
      </c>
      <c r="H182" s="6"/>
      <c r="I182" s="22" t="str">
        <f t="shared" si="1"/>
        <v>NO</v>
      </c>
    </row>
    <row r="183" ht="15.75" customHeight="1">
      <c r="A183" s="2" t="s">
        <v>267</v>
      </c>
      <c r="B183" s="2" t="s">
        <v>224</v>
      </c>
      <c r="C183" s="3">
        <v>42853.0</v>
      </c>
      <c r="D183" s="2">
        <v>95.0</v>
      </c>
      <c r="E183" s="2">
        <v>5.8</v>
      </c>
      <c r="F183" s="2" t="s">
        <v>17</v>
      </c>
      <c r="H183" s="6"/>
      <c r="I183" s="22" t="str">
        <f t="shared" si="1"/>
        <v>NO</v>
      </c>
    </row>
    <row r="184" ht="15.75" customHeight="1">
      <c r="A184" s="2" t="s">
        <v>268</v>
      </c>
      <c r="B184" s="2" t="s">
        <v>262</v>
      </c>
      <c r="C184" s="3">
        <v>42489.0</v>
      </c>
      <c r="D184" s="2">
        <v>100.0</v>
      </c>
      <c r="E184" s="2">
        <v>5.8</v>
      </c>
      <c r="F184" s="2" t="s">
        <v>17</v>
      </c>
      <c r="H184" s="6"/>
      <c r="I184" s="22" t="str">
        <f t="shared" si="1"/>
        <v>NO</v>
      </c>
    </row>
    <row r="185" ht="15.75" customHeight="1">
      <c r="A185" s="2" t="s">
        <v>269</v>
      </c>
      <c r="B185" s="2" t="s">
        <v>252</v>
      </c>
      <c r="C185" s="3">
        <v>43280.0</v>
      </c>
      <c r="D185" s="2">
        <v>97.0</v>
      </c>
      <c r="E185" s="2">
        <v>5.8</v>
      </c>
      <c r="F185" s="2" t="s">
        <v>17</v>
      </c>
      <c r="H185" s="6"/>
      <c r="I185" s="22" t="str">
        <f t="shared" si="1"/>
        <v>NO</v>
      </c>
    </row>
    <row r="186" ht="15.75" customHeight="1">
      <c r="A186" s="2" t="s">
        <v>270</v>
      </c>
      <c r="B186" s="2" t="s">
        <v>24</v>
      </c>
      <c r="C186" s="3">
        <v>43336.0</v>
      </c>
      <c r="D186" s="2">
        <v>89.0</v>
      </c>
      <c r="E186" s="2">
        <v>5.8</v>
      </c>
      <c r="F186" s="2" t="s">
        <v>17</v>
      </c>
      <c r="H186" s="6"/>
      <c r="I186" s="22" t="str">
        <f t="shared" si="1"/>
        <v>NO</v>
      </c>
    </row>
    <row r="187" ht="15.75" customHeight="1">
      <c r="A187" s="2" t="s">
        <v>271</v>
      </c>
      <c r="B187" s="2" t="s">
        <v>272</v>
      </c>
      <c r="C187" s="3">
        <v>44084.0</v>
      </c>
      <c r="D187" s="2">
        <v>102.0</v>
      </c>
      <c r="E187" s="2">
        <v>5.8</v>
      </c>
      <c r="F187" s="2" t="s">
        <v>17</v>
      </c>
      <c r="H187" s="6"/>
      <c r="I187" s="22" t="str">
        <f t="shared" si="1"/>
        <v>NO</v>
      </c>
    </row>
    <row r="188" ht="15.75" customHeight="1">
      <c r="A188" s="2" t="s">
        <v>273</v>
      </c>
      <c r="B188" s="2" t="s">
        <v>274</v>
      </c>
      <c r="C188" s="3">
        <v>44172.0</v>
      </c>
      <c r="D188" s="2">
        <v>96.0</v>
      </c>
      <c r="E188" s="2">
        <v>5.8</v>
      </c>
      <c r="F188" s="2" t="s">
        <v>57</v>
      </c>
      <c r="H188" s="6"/>
      <c r="I188" s="22" t="str">
        <f t="shared" si="1"/>
        <v>NO</v>
      </c>
    </row>
    <row r="189" ht="15.75" customHeight="1">
      <c r="A189" s="2" t="s">
        <v>275</v>
      </c>
      <c r="B189" s="2" t="s">
        <v>36</v>
      </c>
      <c r="C189" s="3">
        <v>44036.0</v>
      </c>
      <c r="D189" s="2">
        <v>131.0</v>
      </c>
      <c r="E189" s="2">
        <v>5.8</v>
      </c>
      <c r="F189" s="2" t="s">
        <v>17</v>
      </c>
      <c r="H189" s="6"/>
      <c r="I189" s="22" t="str">
        <f t="shared" si="1"/>
        <v>NO</v>
      </c>
    </row>
    <row r="190" ht="15.75" customHeight="1">
      <c r="A190" s="2" t="s">
        <v>276</v>
      </c>
      <c r="B190" s="2" t="s">
        <v>36</v>
      </c>
      <c r="C190" s="3">
        <v>43567.0</v>
      </c>
      <c r="D190" s="2">
        <v>89.0</v>
      </c>
      <c r="E190" s="2">
        <v>5.8</v>
      </c>
      <c r="F190" s="2" t="s">
        <v>17</v>
      </c>
      <c r="H190" s="6"/>
      <c r="I190" s="22" t="str">
        <f t="shared" si="1"/>
        <v>NO</v>
      </c>
    </row>
    <row r="191" ht="15.75" customHeight="1">
      <c r="A191" s="2" t="s">
        <v>277</v>
      </c>
      <c r="B191" s="2" t="s">
        <v>33</v>
      </c>
      <c r="C191" s="3">
        <v>44146.0</v>
      </c>
      <c r="D191" s="2">
        <v>93.0</v>
      </c>
      <c r="E191" s="2">
        <v>5.8</v>
      </c>
      <c r="F191" s="2" t="s">
        <v>83</v>
      </c>
      <c r="H191" s="6"/>
      <c r="I191" s="22" t="str">
        <f t="shared" si="1"/>
        <v>NO</v>
      </c>
    </row>
    <row r="192" ht="15.75" customHeight="1">
      <c r="A192" s="2" t="s">
        <v>278</v>
      </c>
      <c r="B192" s="2" t="s">
        <v>36</v>
      </c>
      <c r="C192" s="3">
        <v>44106.0</v>
      </c>
      <c r="D192" s="2">
        <v>111.0</v>
      </c>
      <c r="E192" s="2">
        <v>5.8</v>
      </c>
      <c r="F192" s="2" t="s">
        <v>11</v>
      </c>
      <c r="H192" s="6"/>
      <c r="I192" s="22" t="str">
        <f t="shared" si="1"/>
        <v>NO</v>
      </c>
    </row>
    <row r="193" ht="15.75" customHeight="1">
      <c r="A193" s="2" t="s">
        <v>279</v>
      </c>
      <c r="B193" s="2" t="s">
        <v>33</v>
      </c>
      <c r="C193" s="3">
        <v>43196.0</v>
      </c>
      <c r="D193" s="2">
        <v>75.0</v>
      </c>
      <c r="E193" s="2">
        <v>5.9</v>
      </c>
      <c r="F193" s="2" t="s">
        <v>17</v>
      </c>
      <c r="H193" s="6"/>
      <c r="I193" s="22" t="str">
        <f t="shared" si="1"/>
        <v>NO</v>
      </c>
    </row>
    <row r="194" ht="15.75" customHeight="1">
      <c r="A194" s="2" t="s">
        <v>280</v>
      </c>
      <c r="B194" s="2" t="s">
        <v>10</v>
      </c>
      <c r="C194" s="3">
        <v>43847.0</v>
      </c>
      <c r="D194" s="2">
        <v>120.0</v>
      </c>
      <c r="E194" s="2">
        <v>5.9</v>
      </c>
      <c r="F194" s="2" t="s">
        <v>17</v>
      </c>
      <c r="H194" s="6"/>
      <c r="I194" s="22" t="str">
        <f t="shared" si="1"/>
        <v>NO</v>
      </c>
    </row>
    <row r="195" ht="15.75" customHeight="1">
      <c r="A195" s="2" t="s">
        <v>281</v>
      </c>
      <c r="B195" s="2" t="s">
        <v>282</v>
      </c>
      <c r="C195" s="3">
        <v>43196.0</v>
      </c>
      <c r="D195" s="2">
        <v>96.0</v>
      </c>
      <c r="E195" s="2">
        <v>5.9</v>
      </c>
      <c r="F195" s="2" t="s">
        <v>17</v>
      </c>
      <c r="H195" s="6"/>
      <c r="I195" s="22" t="str">
        <f t="shared" si="1"/>
        <v>NO</v>
      </c>
    </row>
    <row r="196" ht="15.75" customHeight="1">
      <c r="A196" s="2" t="s">
        <v>283</v>
      </c>
      <c r="B196" s="2" t="s">
        <v>284</v>
      </c>
      <c r="C196" s="3">
        <v>44337.0</v>
      </c>
      <c r="D196" s="2">
        <v>148.0</v>
      </c>
      <c r="E196" s="2">
        <v>5.9</v>
      </c>
      <c r="F196" s="2" t="s">
        <v>17</v>
      </c>
      <c r="H196" s="6"/>
      <c r="I196" s="22" t="str">
        <f t="shared" si="1"/>
        <v>NO</v>
      </c>
    </row>
    <row r="197" ht="15.75" customHeight="1">
      <c r="A197" s="2" t="s">
        <v>285</v>
      </c>
      <c r="B197" s="2" t="s">
        <v>286</v>
      </c>
      <c r="C197" s="3">
        <v>43420.0</v>
      </c>
      <c r="D197" s="2">
        <v>94.0</v>
      </c>
      <c r="E197" s="2">
        <v>5.9</v>
      </c>
      <c r="F197" s="2" t="s">
        <v>17</v>
      </c>
      <c r="H197" s="6"/>
      <c r="I197" s="22" t="str">
        <f t="shared" si="1"/>
        <v>NO</v>
      </c>
    </row>
    <row r="198" ht="15.75" customHeight="1">
      <c r="A198" s="2" t="s">
        <v>287</v>
      </c>
      <c r="B198" s="2" t="s">
        <v>19</v>
      </c>
      <c r="C198" s="3">
        <v>43784.0</v>
      </c>
      <c r="D198" s="2">
        <v>107.0</v>
      </c>
      <c r="E198" s="2">
        <v>5.9</v>
      </c>
      <c r="F198" s="2" t="s">
        <v>17</v>
      </c>
      <c r="H198" s="6"/>
      <c r="I198" s="22" t="str">
        <f t="shared" si="1"/>
        <v>NO</v>
      </c>
    </row>
    <row r="199" ht="15.75" customHeight="1">
      <c r="A199" s="2" t="s">
        <v>288</v>
      </c>
      <c r="B199" s="2" t="s">
        <v>257</v>
      </c>
      <c r="C199" s="3">
        <v>43662.0</v>
      </c>
      <c r="D199" s="2">
        <v>32.0</v>
      </c>
      <c r="E199" s="2">
        <v>5.9</v>
      </c>
      <c r="F199" s="2" t="s">
        <v>17</v>
      </c>
      <c r="H199" s="6"/>
      <c r="I199" s="22" t="str">
        <f t="shared" si="1"/>
        <v>NO</v>
      </c>
    </row>
    <row r="200" ht="15.75" customHeight="1">
      <c r="A200" s="2" t="s">
        <v>289</v>
      </c>
      <c r="B200" s="2" t="s">
        <v>33</v>
      </c>
      <c r="C200" s="3">
        <v>43868.0</v>
      </c>
      <c r="D200" s="2">
        <v>104.0</v>
      </c>
      <c r="E200" s="2">
        <v>5.9</v>
      </c>
      <c r="F200" s="2" t="s">
        <v>17</v>
      </c>
      <c r="H200" s="6"/>
      <c r="I200" s="22" t="str">
        <f t="shared" si="1"/>
        <v>NO</v>
      </c>
    </row>
    <row r="201" ht="15.75" customHeight="1">
      <c r="A201" s="2" t="s">
        <v>290</v>
      </c>
      <c r="B201" s="2" t="s">
        <v>7</v>
      </c>
      <c r="C201" s="3">
        <v>43371.0</v>
      </c>
      <c r="D201" s="2">
        <v>23.0</v>
      </c>
      <c r="E201" s="2">
        <v>5.9</v>
      </c>
      <c r="F201" s="2" t="s">
        <v>17</v>
      </c>
      <c r="H201" s="6"/>
      <c r="I201" s="22" t="str">
        <f t="shared" si="1"/>
        <v>NO</v>
      </c>
    </row>
    <row r="202" ht="15.75" customHeight="1">
      <c r="A202" s="2" t="s">
        <v>291</v>
      </c>
      <c r="B202" s="2" t="s">
        <v>36</v>
      </c>
      <c r="C202" s="3">
        <v>43917.0</v>
      </c>
      <c r="D202" s="2">
        <v>111.0</v>
      </c>
      <c r="E202" s="2">
        <v>5.9</v>
      </c>
      <c r="F202" s="2" t="s">
        <v>20</v>
      </c>
      <c r="H202" s="6"/>
      <c r="I202" s="22" t="str">
        <f t="shared" si="1"/>
        <v>NO</v>
      </c>
    </row>
    <row r="203" ht="15.75" customHeight="1">
      <c r="A203" s="2" t="s">
        <v>292</v>
      </c>
      <c r="B203" s="2" t="s">
        <v>10</v>
      </c>
      <c r="C203" s="3">
        <v>43917.0</v>
      </c>
      <c r="D203" s="2">
        <v>83.0</v>
      </c>
      <c r="E203" s="2">
        <v>5.9</v>
      </c>
      <c r="F203" s="2" t="s">
        <v>60</v>
      </c>
      <c r="H203" s="6"/>
      <c r="I203" s="22" t="str">
        <f t="shared" si="1"/>
        <v>NO</v>
      </c>
    </row>
    <row r="204" ht="15.75" customHeight="1">
      <c r="A204" s="2" t="s">
        <v>293</v>
      </c>
      <c r="B204" s="2" t="s">
        <v>7</v>
      </c>
      <c r="C204" s="3">
        <v>44197.0</v>
      </c>
      <c r="D204" s="2">
        <v>53.0</v>
      </c>
      <c r="E204" s="2">
        <v>5.9</v>
      </c>
      <c r="F204" s="2" t="s">
        <v>17</v>
      </c>
      <c r="H204" s="6"/>
      <c r="I204" s="22" t="str">
        <f t="shared" si="1"/>
        <v>NO</v>
      </c>
    </row>
    <row r="205" ht="15.75" customHeight="1">
      <c r="A205" s="2" t="s">
        <v>294</v>
      </c>
      <c r="B205" s="2" t="s">
        <v>139</v>
      </c>
      <c r="C205" s="3">
        <v>43112.0</v>
      </c>
      <c r="D205" s="2">
        <v>95.0</v>
      </c>
      <c r="E205" s="2">
        <v>5.9</v>
      </c>
      <c r="F205" s="2" t="s">
        <v>17</v>
      </c>
      <c r="H205" s="6"/>
      <c r="I205" s="22" t="str">
        <f t="shared" si="1"/>
        <v>NO</v>
      </c>
    </row>
    <row r="206" ht="15.75" customHeight="1">
      <c r="A206" s="2" t="s">
        <v>295</v>
      </c>
      <c r="B206" s="2" t="s">
        <v>173</v>
      </c>
      <c r="C206" s="3">
        <v>44176.0</v>
      </c>
      <c r="D206" s="2">
        <v>132.0</v>
      </c>
      <c r="E206" s="2">
        <v>5.9</v>
      </c>
      <c r="F206" s="2" t="s">
        <v>17</v>
      </c>
      <c r="H206" s="6"/>
      <c r="I206" s="22" t="str">
        <f t="shared" si="1"/>
        <v>NO</v>
      </c>
    </row>
    <row r="207" ht="15.75" customHeight="1">
      <c r="A207" s="2" t="s">
        <v>296</v>
      </c>
      <c r="B207" s="2" t="s">
        <v>39</v>
      </c>
      <c r="C207" s="3">
        <v>42685.0</v>
      </c>
      <c r="D207" s="2">
        <v>98.0</v>
      </c>
      <c r="E207" s="2">
        <v>5.9</v>
      </c>
      <c r="F207" s="2" t="s">
        <v>17</v>
      </c>
      <c r="H207" s="6"/>
      <c r="I207" s="22" t="str">
        <f t="shared" si="1"/>
        <v>NO</v>
      </c>
    </row>
    <row r="208" ht="15.75" customHeight="1">
      <c r="A208" s="2" t="s">
        <v>297</v>
      </c>
      <c r="B208" s="2" t="s">
        <v>298</v>
      </c>
      <c r="C208" s="3">
        <v>43910.0</v>
      </c>
      <c r="D208" s="2">
        <v>108.0</v>
      </c>
      <c r="E208" s="2">
        <v>5.9</v>
      </c>
      <c r="F208" s="2" t="s">
        <v>14</v>
      </c>
      <c r="H208" s="6"/>
      <c r="I208" s="22" t="str">
        <f t="shared" si="1"/>
        <v>NO</v>
      </c>
    </row>
    <row r="209" ht="15.75" customHeight="1">
      <c r="A209" s="2" t="s">
        <v>299</v>
      </c>
      <c r="B209" s="2" t="s">
        <v>247</v>
      </c>
      <c r="C209" s="3">
        <v>43203.0</v>
      </c>
      <c r="D209" s="2">
        <v>106.0</v>
      </c>
      <c r="E209" s="2">
        <v>6.0</v>
      </c>
      <c r="F209" s="2" t="s">
        <v>17</v>
      </c>
      <c r="H209" s="6"/>
      <c r="I209" s="22" t="str">
        <f t="shared" si="1"/>
        <v>NO</v>
      </c>
    </row>
    <row r="210" ht="15.75" customHeight="1">
      <c r="A210" s="2" t="s">
        <v>300</v>
      </c>
      <c r="B210" s="2" t="s">
        <v>33</v>
      </c>
      <c r="C210" s="3">
        <v>43224.0</v>
      </c>
      <c r="D210" s="2">
        <v>104.0</v>
      </c>
      <c r="E210" s="2">
        <v>6.0</v>
      </c>
      <c r="F210" s="2" t="s">
        <v>14</v>
      </c>
      <c r="H210" s="6"/>
      <c r="I210" s="22" t="str">
        <f t="shared" si="1"/>
        <v>NO</v>
      </c>
    </row>
    <row r="211" ht="15.75" customHeight="1">
      <c r="A211" s="2" t="s">
        <v>301</v>
      </c>
      <c r="B211" s="2" t="s">
        <v>252</v>
      </c>
      <c r="C211" s="3">
        <v>42762.0</v>
      </c>
      <c r="D211" s="2">
        <v>90.0</v>
      </c>
      <c r="E211" s="2">
        <v>6.0</v>
      </c>
      <c r="F211" s="2" t="s">
        <v>17</v>
      </c>
      <c r="H211" s="6"/>
      <c r="I211" s="22" t="str">
        <f t="shared" si="1"/>
        <v>NO</v>
      </c>
    </row>
    <row r="212" ht="15.75" customHeight="1">
      <c r="A212" s="2" t="s">
        <v>302</v>
      </c>
      <c r="B212" s="2" t="s">
        <v>33</v>
      </c>
      <c r="C212" s="3">
        <v>43686.0</v>
      </c>
      <c r="D212" s="2">
        <v>106.0</v>
      </c>
      <c r="E212" s="2">
        <v>6.0</v>
      </c>
      <c r="F212" s="2" t="s">
        <v>20</v>
      </c>
      <c r="H212" s="6"/>
      <c r="I212" s="22" t="str">
        <f t="shared" si="1"/>
        <v>NO</v>
      </c>
    </row>
    <row r="213" ht="15.75" customHeight="1">
      <c r="A213" s="2" t="s">
        <v>303</v>
      </c>
      <c r="B213" s="2" t="s">
        <v>33</v>
      </c>
      <c r="C213" s="3">
        <v>43532.0</v>
      </c>
      <c r="D213" s="2">
        <v>90.0</v>
      </c>
      <c r="E213" s="2">
        <v>6.0</v>
      </c>
      <c r="F213" s="2" t="s">
        <v>17</v>
      </c>
      <c r="H213" s="6"/>
      <c r="I213" s="22" t="str">
        <f t="shared" si="1"/>
        <v>NO</v>
      </c>
    </row>
    <row r="214" ht="15.75" customHeight="1">
      <c r="A214" s="2" t="s">
        <v>304</v>
      </c>
      <c r="B214" s="2" t="s">
        <v>305</v>
      </c>
      <c r="C214" s="3">
        <v>43630.0</v>
      </c>
      <c r="D214" s="2">
        <v>97.0</v>
      </c>
      <c r="E214" s="2">
        <v>6.0</v>
      </c>
      <c r="F214" s="2" t="s">
        <v>17</v>
      </c>
      <c r="H214" s="6"/>
      <c r="I214" s="22" t="str">
        <f t="shared" si="1"/>
        <v>NO</v>
      </c>
    </row>
    <row r="215" ht="15.75" customHeight="1">
      <c r="A215" s="2" t="s">
        <v>306</v>
      </c>
      <c r="B215" s="2" t="s">
        <v>81</v>
      </c>
      <c r="C215" s="3">
        <v>44057.0</v>
      </c>
      <c r="D215" s="2">
        <v>113.0</v>
      </c>
      <c r="E215" s="2">
        <v>6.0</v>
      </c>
      <c r="F215" s="2" t="s">
        <v>17</v>
      </c>
      <c r="H215" s="6"/>
      <c r="I215" s="22" t="str">
        <f t="shared" si="1"/>
        <v>NO</v>
      </c>
    </row>
    <row r="216" ht="15.75" customHeight="1">
      <c r="A216" s="2" t="s">
        <v>307</v>
      </c>
      <c r="B216" s="2" t="s">
        <v>308</v>
      </c>
      <c r="C216" s="3">
        <v>44125.0</v>
      </c>
      <c r="D216" s="2">
        <v>123.0</v>
      </c>
      <c r="E216" s="2">
        <v>6.0</v>
      </c>
      <c r="F216" s="2" t="s">
        <v>17</v>
      </c>
      <c r="H216" s="6"/>
      <c r="I216" s="22" t="str">
        <f t="shared" si="1"/>
        <v>NO</v>
      </c>
    </row>
    <row r="217" ht="15.75" customHeight="1">
      <c r="A217" s="2" t="s">
        <v>309</v>
      </c>
      <c r="B217" s="2" t="s">
        <v>310</v>
      </c>
      <c r="C217" s="3">
        <v>44160.0</v>
      </c>
      <c r="D217" s="2">
        <v>115.0</v>
      </c>
      <c r="E217" s="2">
        <v>6.0</v>
      </c>
      <c r="F217" s="2" t="s">
        <v>17</v>
      </c>
      <c r="H217" s="6"/>
      <c r="I217" s="22" t="str">
        <f t="shared" si="1"/>
        <v>NO</v>
      </c>
    </row>
    <row r="218" ht="15.75" customHeight="1">
      <c r="A218" s="2" t="s">
        <v>311</v>
      </c>
      <c r="B218" s="2" t="s">
        <v>36</v>
      </c>
      <c r="C218" s="3">
        <v>43231.0</v>
      </c>
      <c r="D218" s="2">
        <v>105.0</v>
      </c>
      <c r="E218" s="2">
        <v>6.0</v>
      </c>
      <c r="F218" s="2" t="s">
        <v>17</v>
      </c>
      <c r="H218" s="6"/>
      <c r="I218" s="22" t="str">
        <f t="shared" si="1"/>
        <v>NO</v>
      </c>
    </row>
    <row r="219" ht="15.75" customHeight="1">
      <c r="A219" s="2" t="s">
        <v>312</v>
      </c>
      <c r="B219" s="2" t="s">
        <v>36</v>
      </c>
      <c r="C219" s="3">
        <v>43420.0</v>
      </c>
      <c r="D219" s="2">
        <v>101.0</v>
      </c>
      <c r="E219" s="2">
        <v>6.0</v>
      </c>
      <c r="F219" s="2" t="s">
        <v>17</v>
      </c>
      <c r="H219" s="6"/>
      <c r="I219" s="22" t="str">
        <f t="shared" si="1"/>
        <v>NO</v>
      </c>
    </row>
    <row r="220" ht="15.75" customHeight="1">
      <c r="A220" s="2" t="s">
        <v>313</v>
      </c>
      <c r="B220" s="2" t="s">
        <v>36</v>
      </c>
      <c r="C220" s="3">
        <v>43873.0</v>
      </c>
      <c r="D220" s="2">
        <v>102.0</v>
      </c>
      <c r="E220" s="2">
        <v>6.0</v>
      </c>
      <c r="F220" s="2" t="s">
        <v>17</v>
      </c>
      <c r="H220" s="6"/>
      <c r="I220" s="22" t="str">
        <f t="shared" si="1"/>
        <v>NO</v>
      </c>
    </row>
    <row r="221" ht="15.75" customHeight="1">
      <c r="A221" s="2" t="s">
        <v>314</v>
      </c>
      <c r="B221" s="2" t="s">
        <v>315</v>
      </c>
      <c r="C221" s="3">
        <v>42881.0</v>
      </c>
      <c r="D221" s="2">
        <v>122.0</v>
      </c>
      <c r="E221" s="2">
        <v>6.0</v>
      </c>
      <c r="F221" s="2" t="s">
        <v>17</v>
      </c>
      <c r="H221" s="6"/>
      <c r="I221" s="22" t="str">
        <f t="shared" si="1"/>
        <v>NO</v>
      </c>
    </row>
    <row r="222" ht="15.75" customHeight="1">
      <c r="A222" s="2" t="s">
        <v>316</v>
      </c>
      <c r="B222" s="2" t="s">
        <v>22</v>
      </c>
      <c r="C222" s="3">
        <v>43812.0</v>
      </c>
      <c r="D222" s="2">
        <v>128.0</v>
      </c>
      <c r="E222" s="2">
        <v>6.1</v>
      </c>
      <c r="F222" s="2" t="s">
        <v>17</v>
      </c>
      <c r="H222" s="6"/>
      <c r="I222" s="22" t="str">
        <f t="shared" si="1"/>
        <v>NO</v>
      </c>
    </row>
    <row r="223" ht="15.75" customHeight="1">
      <c r="A223" s="2" t="s">
        <v>317</v>
      </c>
      <c r="B223" s="2" t="s">
        <v>24</v>
      </c>
      <c r="C223" s="3">
        <v>43728.0</v>
      </c>
      <c r="D223" s="2">
        <v>82.0</v>
      </c>
      <c r="E223" s="2">
        <v>6.1</v>
      </c>
      <c r="F223" s="2" t="s">
        <v>17</v>
      </c>
      <c r="H223" s="6"/>
      <c r="I223" s="22" t="str">
        <f t="shared" si="1"/>
        <v>NO</v>
      </c>
    </row>
    <row r="224" ht="15.75" customHeight="1">
      <c r="A224" s="2" t="s">
        <v>318</v>
      </c>
      <c r="B224" s="2" t="s">
        <v>33</v>
      </c>
      <c r="C224" s="3">
        <v>42804.0</v>
      </c>
      <c r="D224" s="2">
        <v>102.0</v>
      </c>
      <c r="E224" s="2">
        <v>6.1</v>
      </c>
      <c r="F224" s="2" t="s">
        <v>17</v>
      </c>
      <c r="H224" s="6"/>
      <c r="I224" s="22" t="str">
        <f t="shared" si="1"/>
        <v>NO</v>
      </c>
    </row>
    <row r="225" ht="15.75" customHeight="1">
      <c r="A225" s="2" t="s">
        <v>319</v>
      </c>
      <c r="B225" s="2" t="s">
        <v>7</v>
      </c>
      <c r="C225" s="3">
        <v>42853.0</v>
      </c>
      <c r="D225" s="2">
        <v>80.0</v>
      </c>
      <c r="E225" s="2">
        <v>6.1</v>
      </c>
      <c r="F225" s="2" t="s">
        <v>17</v>
      </c>
      <c r="H225" s="6"/>
      <c r="I225" s="22" t="str">
        <f t="shared" si="1"/>
        <v>NO</v>
      </c>
    </row>
    <row r="226" ht="15.75" customHeight="1">
      <c r="A226" s="2" t="s">
        <v>320</v>
      </c>
      <c r="B226" s="2" t="s">
        <v>33</v>
      </c>
      <c r="C226" s="3">
        <v>42811.0</v>
      </c>
      <c r="D226" s="2">
        <v>94.0</v>
      </c>
      <c r="E226" s="2">
        <v>6.1</v>
      </c>
      <c r="F226" s="2" t="s">
        <v>17</v>
      </c>
      <c r="H226" s="6"/>
      <c r="I226" s="22" t="str">
        <f t="shared" si="1"/>
        <v>NO</v>
      </c>
    </row>
    <row r="227" ht="15.75" customHeight="1">
      <c r="A227" s="2" t="s">
        <v>321</v>
      </c>
      <c r="B227" s="2" t="s">
        <v>222</v>
      </c>
      <c r="C227" s="3">
        <v>44225.0</v>
      </c>
      <c r="D227" s="2">
        <v>123.0</v>
      </c>
      <c r="E227" s="2">
        <v>6.1</v>
      </c>
      <c r="F227" s="2" t="s">
        <v>17</v>
      </c>
      <c r="H227" s="6"/>
      <c r="I227" s="22" t="str">
        <f t="shared" si="1"/>
        <v>NO</v>
      </c>
    </row>
    <row r="228" ht="15.75" customHeight="1">
      <c r="A228" s="2" t="s">
        <v>322</v>
      </c>
      <c r="B228" s="2" t="s">
        <v>323</v>
      </c>
      <c r="C228" s="3">
        <v>44132.0</v>
      </c>
      <c r="D228" s="2">
        <v>104.0</v>
      </c>
      <c r="E228" s="2">
        <v>6.1</v>
      </c>
      <c r="F228" s="2" t="s">
        <v>17</v>
      </c>
      <c r="H228" s="6"/>
      <c r="I228" s="22" t="str">
        <f t="shared" si="1"/>
        <v>NO</v>
      </c>
    </row>
    <row r="229" ht="15.75" customHeight="1">
      <c r="A229" s="2" t="s">
        <v>324</v>
      </c>
      <c r="B229" s="2" t="s">
        <v>325</v>
      </c>
      <c r="C229" s="3">
        <v>43770.0</v>
      </c>
      <c r="D229" s="2">
        <v>85.0</v>
      </c>
      <c r="E229" s="2">
        <v>6.1</v>
      </c>
      <c r="F229" s="2" t="s">
        <v>17</v>
      </c>
      <c r="H229" s="6"/>
      <c r="I229" s="22" t="str">
        <f t="shared" si="1"/>
        <v>NO</v>
      </c>
    </row>
    <row r="230" ht="15.75" customHeight="1">
      <c r="A230" s="2" t="s">
        <v>326</v>
      </c>
      <c r="B230" s="2" t="s">
        <v>7</v>
      </c>
      <c r="C230" s="3">
        <v>42153.0</v>
      </c>
      <c r="D230" s="2">
        <v>84.0</v>
      </c>
      <c r="E230" s="2">
        <v>6.1</v>
      </c>
      <c r="F230" s="2" t="s">
        <v>17</v>
      </c>
      <c r="H230" s="6"/>
      <c r="I230" s="22" t="str">
        <f t="shared" si="1"/>
        <v>NO</v>
      </c>
    </row>
    <row r="231" ht="15.75" customHeight="1">
      <c r="A231" s="2" t="s">
        <v>327</v>
      </c>
      <c r="B231" s="2" t="s">
        <v>24</v>
      </c>
      <c r="C231" s="3">
        <v>43315.0</v>
      </c>
      <c r="D231" s="2">
        <v>103.0</v>
      </c>
      <c r="E231" s="2">
        <v>6.1</v>
      </c>
      <c r="F231" s="2" t="s">
        <v>17</v>
      </c>
      <c r="H231" s="6"/>
      <c r="I231" s="22" t="str">
        <f t="shared" si="1"/>
        <v>NO</v>
      </c>
    </row>
    <row r="232" ht="15.75" customHeight="1">
      <c r="A232" s="2" t="s">
        <v>328</v>
      </c>
      <c r="B232" s="2" t="s">
        <v>183</v>
      </c>
      <c r="C232" s="3">
        <v>43903.0</v>
      </c>
      <c r="D232" s="2">
        <v>95.0</v>
      </c>
      <c r="E232" s="2">
        <v>6.1</v>
      </c>
      <c r="F232" s="2" t="s">
        <v>17</v>
      </c>
      <c r="H232" s="6"/>
      <c r="I232" s="22" t="str">
        <f t="shared" si="1"/>
        <v>NO</v>
      </c>
    </row>
    <row r="233" ht="15.75" customHeight="1">
      <c r="A233" s="2" t="s">
        <v>329</v>
      </c>
      <c r="B233" s="2" t="s">
        <v>24</v>
      </c>
      <c r="C233" s="3">
        <v>43679.0</v>
      </c>
      <c r="D233" s="2">
        <v>100.0</v>
      </c>
      <c r="E233" s="2">
        <v>6.1</v>
      </c>
      <c r="F233" s="2" t="s">
        <v>17</v>
      </c>
      <c r="H233" s="6"/>
      <c r="I233" s="22" t="str">
        <f t="shared" si="1"/>
        <v>NO</v>
      </c>
    </row>
    <row r="234" ht="15.75" customHeight="1">
      <c r="A234" s="2" t="s">
        <v>330</v>
      </c>
      <c r="B234" s="2" t="s">
        <v>331</v>
      </c>
      <c r="C234" s="3">
        <v>42447.0</v>
      </c>
      <c r="D234" s="2">
        <v>89.0</v>
      </c>
      <c r="E234" s="2">
        <v>6.1</v>
      </c>
      <c r="F234" s="2" t="s">
        <v>17</v>
      </c>
      <c r="H234" s="6"/>
      <c r="I234" s="22" t="str">
        <f t="shared" si="1"/>
        <v>NO</v>
      </c>
    </row>
    <row r="235" ht="15.75" customHeight="1">
      <c r="A235" s="2" t="s">
        <v>332</v>
      </c>
      <c r="B235" s="2" t="s">
        <v>183</v>
      </c>
      <c r="C235" s="3">
        <v>44134.0</v>
      </c>
      <c r="D235" s="2">
        <v>116.0</v>
      </c>
      <c r="E235" s="2">
        <v>6.1</v>
      </c>
      <c r="F235" s="2" t="s">
        <v>60</v>
      </c>
      <c r="H235" s="6"/>
      <c r="I235" s="22" t="str">
        <f t="shared" si="1"/>
        <v>NO</v>
      </c>
    </row>
    <row r="236" ht="15.75" customHeight="1">
      <c r="A236" s="2" t="s">
        <v>333</v>
      </c>
      <c r="B236" s="2" t="s">
        <v>247</v>
      </c>
      <c r="C236" s="3">
        <v>43938.0</v>
      </c>
      <c r="D236" s="2">
        <v>118.0</v>
      </c>
      <c r="E236" s="2">
        <v>6.1</v>
      </c>
      <c r="F236" s="2" t="s">
        <v>17</v>
      </c>
      <c r="H236" s="6"/>
      <c r="I236" s="22" t="str">
        <f t="shared" si="1"/>
        <v>NO</v>
      </c>
    </row>
    <row r="237" ht="15.75" customHeight="1">
      <c r="A237" s="2" t="s">
        <v>334</v>
      </c>
      <c r="B237" s="2" t="s">
        <v>33</v>
      </c>
      <c r="C237" s="3">
        <v>44204.0</v>
      </c>
      <c r="D237" s="2">
        <v>96.0</v>
      </c>
      <c r="E237" s="2">
        <v>6.1</v>
      </c>
      <c r="F237" s="2" t="s">
        <v>25</v>
      </c>
      <c r="H237" s="6"/>
      <c r="I237" s="22" t="str">
        <f t="shared" si="1"/>
        <v>NO</v>
      </c>
    </row>
    <row r="238" ht="15.75" customHeight="1">
      <c r="A238" s="2" t="s">
        <v>335</v>
      </c>
      <c r="B238" s="2" t="s">
        <v>33</v>
      </c>
      <c r="C238" s="3">
        <v>44287.0</v>
      </c>
      <c r="D238" s="2">
        <v>114.0</v>
      </c>
      <c r="E238" s="2">
        <v>6.1</v>
      </c>
      <c r="F238" s="2" t="s">
        <v>37</v>
      </c>
      <c r="H238" s="6"/>
      <c r="I238" s="22" t="str">
        <f t="shared" si="1"/>
        <v>NO</v>
      </c>
    </row>
    <row r="239" ht="15.75" customHeight="1">
      <c r="A239" s="2" t="s">
        <v>336</v>
      </c>
      <c r="B239" s="2" t="s">
        <v>92</v>
      </c>
      <c r="C239" s="3">
        <v>43049.0</v>
      </c>
      <c r="D239" s="2">
        <v>99.0</v>
      </c>
      <c r="E239" s="2">
        <v>6.1</v>
      </c>
      <c r="F239" s="2" t="s">
        <v>69</v>
      </c>
      <c r="H239" s="6"/>
      <c r="I239" s="22" t="str">
        <f t="shared" si="1"/>
        <v>NO</v>
      </c>
    </row>
    <row r="240" ht="15.75" customHeight="1">
      <c r="A240" s="2" t="s">
        <v>337</v>
      </c>
      <c r="B240" s="2" t="s">
        <v>36</v>
      </c>
      <c r="C240" s="3">
        <v>43973.0</v>
      </c>
      <c r="D240" s="2">
        <v>87.0</v>
      </c>
      <c r="E240" s="2">
        <v>6.1</v>
      </c>
      <c r="F240" s="2" t="s">
        <v>17</v>
      </c>
      <c r="H240" s="6"/>
      <c r="I240" s="22" t="str">
        <f t="shared" si="1"/>
        <v>NO</v>
      </c>
    </row>
    <row r="241" ht="15.75" customHeight="1">
      <c r="A241" s="2" t="s">
        <v>338</v>
      </c>
      <c r="B241" s="2" t="s">
        <v>247</v>
      </c>
      <c r="C241" s="3">
        <v>42818.0</v>
      </c>
      <c r="D241" s="2">
        <v>92.0</v>
      </c>
      <c r="E241" s="2">
        <v>6.1</v>
      </c>
      <c r="F241" s="2" t="s">
        <v>17</v>
      </c>
      <c r="H241" s="6"/>
      <c r="I241" s="22" t="str">
        <f t="shared" si="1"/>
        <v>NO</v>
      </c>
    </row>
    <row r="242" ht="15.75" customHeight="1">
      <c r="A242" s="2" t="s">
        <v>339</v>
      </c>
      <c r="B242" s="2" t="s">
        <v>340</v>
      </c>
      <c r="C242" s="3">
        <v>43609.0</v>
      </c>
      <c r="D242" s="2">
        <v>90.0</v>
      </c>
      <c r="E242" s="2">
        <v>6.1</v>
      </c>
      <c r="F242" s="2" t="s">
        <v>17</v>
      </c>
      <c r="H242" s="6"/>
      <c r="I242" s="22" t="str">
        <f t="shared" si="1"/>
        <v>NO</v>
      </c>
    </row>
    <row r="243" ht="15.75" customHeight="1">
      <c r="A243" s="2" t="s">
        <v>341</v>
      </c>
      <c r="B243" s="2" t="s">
        <v>33</v>
      </c>
      <c r="C243" s="3">
        <v>44211.0</v>
      </c>
      <c r="D243" s="2">
        <v>95.0</v>
      </c>
      <c r="E243" s="2">
        <v>6.1</v>
      </c>
      <c r="F243" s="2" t="s">
        <v>20</v>
      </c>
      <c r="H243" s="6"/>
      <c r="I243" s="22" t="str">
        <f t="shared" si="1"/>
        <v>NO</v>
      </c>
    </row>
    <row r="244" ht="15.75" customHeight="1">
      <c r="A244" s="2" t="s">
        <v>342</v>
      </c>
      <c r="B244" s="2" t="s">
        <v>10</v>
      </c>
      <c r="C244" s="3">
        <v>44071.0</v>
      </c>
      <c r="D244" s="2">
        <v>96.0</v>
      </c>
      <c r="E244" s="2">
        <v>6.1</v>
      </c>
      <c r="F244" s="2" t="s">
        <v>11</v>
      </c>
      <c r="H244" s="6"/>
      <c r="I244" s="22" t="str">
        <f t="shared" si="1"/>
        <v>NO</v>
      </c>
    </row>
    <row r="245" ht="15.75" customHeight="1">
      <c r="A245" s="2" t="s">
        <v>343</v>
      </c>
      <c r="B245" s="2" t="s">
        <v>344</v>
      </c>
      <c r="C245" s="3">
        <v>44050.0</v>
      </c>
      <c r="D245" s="2">
        <v>93.0</v>
      </c>
      <c r="E245" s="2">
        <v>6.1</v>
      </c>
      <c r="F245" s="2" t="s">
        <v>17</v>
      </c>
      <c r="H245" s="6"/>
      <c r="I245" s="22" t="str">
        <f t="shared" si="1"/>
        <v>NO</v>
      </c>
    </row>
    <row r="246" ht="15.75" customHeight="1">
      <c r="A246" s="2" t="s">
        <v>345</v>
      </c>
      <c r="B246" s="2" t="s">
        <v>346</v>
      </c>
      <c r="C246" s="3">
        <v>44155.0</v>
      </c>
      <c r="D246" s="2">
        <v>42.0</v>
      </c>
      <c r="E246" s="2">
        <v>6.2</v>
      </c>
      <c r="F246" s="2" t="s">
        <v>17</v>
      </c>
      <c r="H246" s="6"/>
      <c r="I246" s="22" t="str">
        <f t="shared" si="1"/>
        <v>NO</v>
      </c>
    </row>
    <row r="247" ht="15.75" customHeight="1">
      <c r="A247" s="2" t="s">
        <v>347</v>
      </c>
      <c r="B247" s="2" t="s">
        <v>247</v>
      </c>
      <c r="C247" s="3">
        <v>44342.0</v>
      </c>
      <c r="D247" s="2">
        <v>92.0</v>
      </c>
      <c r="E247" s="2">
        <v>6.2</v>
      </c>
      <c r="F247" s="2" t="s">
        <v>14</v>
      </c>
      <c r="H247" s="6"/>
      <c r="I247" s="22" t="str">
        <f t="shared" si="1"/>
        <v>NO</v>
      </c>
    </row>
    <row r="248" ht="15.75" customHeight="1">
      <c r="A248" s="2" t="s">
        <v>348</v>
      </c>
      <c r="B248" s="2" t="s">
        <v>33</v>
      </c>
      <c r="C248" s="3">
        <v>44225.0</v>
      </c>
      <c r="D248" s="2">
        <v>106.0</v>
      </c>
      <c r="E248" s="2">
        <v>6.2</v>
      </c>
      <c r="F248" s="2" t="s">
        <v>11</v>
      </c>
      <c r="H248" s="6"/>
      <c r="I248" s="22" t="str">
        <f t="shared" si="1"/>
        <v>NO</v>
      </c>
    </row>
    <row r="249" ht="15.75" customHeight="1">
      <c r="A249" s="2" t="s">
        <v>349</v>
      </c>
      <c r="B249" s="2" t="s">
        <v>33</v>
      </c>
      <c r="C249" s="3">
        <v>44141.0</v>
      </c>
      <c r="D249" s="2">
        <v>151.0</v>
      </c>
      <c r="E249" s="2">
        <v>6.2</v>
      </c>
      <c r="F249" s="2" t="s">
        <v>17</v>
      </c>
      <c r="H249" s="6"/>
      <c r="I249" s="22" t="str">
        <f t="shared" si="1"/>
        <v>NO</v>
      </c>
    </row>
    <row r="250" ht="15.75" customHeight="1">
      <c r="A250" s="2" t="s">
        <v>350</v>
      </c>
      <c r="B250" s="2" t="s">
        <v>139</v>
      </c>
      <c r="C250" s="3">
        <v>44060.0</v>
      </c>
      <c r="D250" s="2">
        <v>101.0</v>
      </c>
      <c r="E250" s="2">
        <v>6.2</v>
      </c>
      <c r="F250" s="2" t="s">
        <v>37</v>
      </c>
      <c r="H250" s="6"/>
      <c r="I250" s="22" t="str">
        <f t="shared" si="1"/>
        <v>NO</v>
      </c>
    </row>
    <row r="251" ht="15.75" customHeight="1">
      <c r="A251" s="2" t="s">
        <v>351</v>
      </c>
      <c r="B251" s="2" t="s">
        <v>24</v>
      </c>
      <c r="C251" s="3">
        <v>44295.0</v>
      </c>
      <c r="D251" s="2">
        <v>114.0</v>
      </c>
      <c r="E251" s="2">
        <v>6.2</v>
      </c>
      <c r="F251" s="2" t="s">
        <v>25</v>
      </c>
      <c r="H251" s="6"/>
      <c r="I251" s="22" t="str">
        <f t="shared" si="1"/>
        <v>NO</v>
      </c>
    </row>
    <row r="252" ht="15.75" customHeight="1">
      <c r="A252" s="2" t="s">
        <v>352</v>
      </c>
      <c r="B252" s="2" t="s">
        <v>282</v>
      </c>
      <c r="C252" s="3">
        <v>43504.0</v>
      </c>
      <c r="D252" s="2">
        <v>90.0</v>
      </c>
      <c r="E252" s="2">
        <v>6.2</v>
      </c>
      <c r="F252" s="2" t="s">
        <v>17</v>
      </c>
      <c r="H252" s="6"/>
      <c r="I252" s="22" t="str">
        <f t="shared" si="1"/>
        <v>NO</v>
      </c>
    </row>
    <row r="253" ht="15.75" customHeight="1">
      <c r="A253" s="2" t="s">
        <v>353</v>
      </c>
      <c r="B253" s="2" t="s">
        <v>10</v>
      </c>
      <c r="C253" s="3">
        <v>43735.0</v>
      </c>
      <c r="D253" s="2">
        <v>115.0</v>
      </c>
      <c r="E253" s="2">
        <v>6.2</v>
      </c>
      <c r="F253" s="2" t="s">
        <v>17</v>
      </c>
      <c r="H253" s="6"/>
      <c r="I253" s="22" t="str">
        <f t="shared" si="1"/>
        <v>NO</v>
      </c>
    </row>
    <row r="254" ht="15.75" customHeight="1">
      <c r="A254" s="2" t="s">
        <v>354</v>
      </c>
      <c r="B254" s="2" t="s">
        <v>10</v>
      </c>
      <c r="C254" s="3">
        <v>44001.0</v>
      </c>
      <c r="D254" s="2">
        <v>92.0</v>
      </c>
      <c r="E254" s="2">
        <v>6.2</v>
      </c>
      <c r="F254" s="2" t="s">
        <v>60</v>
      </c>
      <c r="H254" s="6"/>
      <c r="I254" s="22" t="str">
        <f t="shared" si="1"/>
        <v>NO</v>
      </c>
    </row>
    <row r="255" ht="15.75" customHeight="1">
      <c r="A255" s="2" t="s">
        <v>355</v>
      </c>
      <c r="B255" s="2" t="s">
        <v>114</v>
      </c>
      <c r="C255" s="3">
        <v>44057.0</v>
      </c>
      <c r="D255" s="2">
        <v>72.0</v>
      </c>
      <c r="E255" s="2">
        <v>6.2</v>
      </c>
      <c r="F255" s="2" t="s">
        <v>17</v>
      </c>
      <c r="H255" s="6"/>
      <c r="I255" s="22" t="str">
        <f t="shared" si="1"/>
        <v>YES</v>
      </c>
    </row>
    <row r="256" ht="15.75" customHeight="1">
      <c r="A256" s="2" t="s">
        <v>356</v>
      </c>
      <c r="B256" s="2" t="s">
        <v>10</v>
      </c>
      <c r="C256" s="3">
        <v>44036.0</v>
      </c>
      <c r="D256" s="2">
        <v>139.0</v>
      </c>
      <c r="E256" s="2">
        <v>6.2</v>
      </c>
      <c r="F256" s="2" t="s">
        <v>11</v>
      </c>
      <c r="H256" s="6"/>
      <c r="I256" s="22" t="str">
        <f t="shared" si="1"/>
        <v>NO</v>
      </c>
    </row>
    <row r="257" ht="15.75" customHeight="1">
      <c r="A257" s="2" t="s">
        <v>357</v>
      </c>
      <c r="B257" s="2" t="s">
        <v>247</v>
      </c>
      <c r="C257" s="3">
        <v>43182.0</v>
      </c>
      <c r="D257" s="2">
        <v>98.0</v>
      </c>
      <c r="E257" s="2">
        <v>6.2</v>
      </c>
      <c r="F257" s="2" t="s">
        <v>17</v>
      </c>
      <c r="H257" s="6"/>
      <c r="I257" s="22" t="str">
        <f t="shared" si="1"/>
        <v>NO</v>
      </c>
    </row>
    <row r="258" ht="15.75" customHeight="1">
      <c r="A258" s="2" t="s">
        <v>358</v>
      </c>
      <c r="B258" s="2" t="s">
        <v>36</v>
      </c>
      <c r="C258" s="3">
        <v>43574.0</v>
      </c>
      <c r="D258" s="2">
        <v>92.0</v>
      </c>
      <c r="E258" s="2">
        <v>6.2</v>
      </c>
      <c r="F258" s="2" t="s">
        <v>17</v>
      </c>
      <c r="H258" s="6"/>
      <c r="I258" s="22" t="str">
        <f t="shared" si="1"/>
        <v>NO</v>
      </c>
    </row>
    <row r="259" ht="15.75" customHeight="1">
      <c r="A259" s="2" t="s">
        <v>359</v>
      </c>
      <c r="B259" s="2" t="s">
        <v>39</v>
      </c>
      <c r="C259" s="3">
        <v>43896.0</v>
      </c>
      <c r="D259" s="2">
        <v>111.0</v>
      </c>
      <c r="E259" s="2">
        <v>6.2</v>
      </c>
      <c r="F259" s="2" t="s">
        <v>17</v>
      </c>
      <c r="H259" s="6"/>
      <c r="I259" s="22" t="str">
        <f t="shared" si="1"/>
        <v>NO</v>
      </c>
    </row>
    <row r="260" ht="15.75" customHeight="1">
      <c r="A260" s="2" t="s">
        <v>360</v>
      </c>
      <c r="B260" s="2" t="s">
        <v>33</v>
      </c>
      <c r="C260" s="3">
        <v>43357.0</v>
      </c>
      <c r="D260" s="2">
        <v>98.0</v>
      </c>
      <c r="E260" s="2">
        <v>6.2</v>
      </c>
      <c r="F260" s="2" t="s">
        <v>17</v>
      </c>
      <c r="H260" s="6"/>
      <c r="I260" s="22" t="str">
        <f t="shared" si="1"/>
        <v>NO</v>
      </c>
    </row>
    <row r="261" ht="15.75" customHeight="1">
      <c r="A261" s="2" t="s">
        <v>361</v>
      </c>
      <c r="B261" s="2" t="s">
        <v>7</v>
      </c>
      <c r="C261" s="3">
        <v>43217.0</v>
      </c>
      <c r="D261" s="2">
        <v>104.0</v>
      </c>
      <c r="E261" s="2">
        <v>6.2</v>
      </c>
      <c r="F261" s="2" t="s">
        <v>17</v>
      </c>
      <c r="H261" s="6"/>
      <c r="I261" s="22" t="str">
        <f t="shared" si="1"/>
        <v>NO</v>
      </c>
    </row>
    <row r="262" ht="15.75" customHeight="1">
      <c r="A262" s="2" t="s">
        <v>362</v>
      </c>
      <c r="B262" s="2" t="s">
        <v>7</v>
      </c>
      <c r="C262" s="3">
        <v>43070.0</v>
      </c>
      <c r="D262" s="2">
        <v>95.0</v>
      </c>
      <c r="E262" s="2">
        <v>6.2</v>
      </c>
      <c r="F262" s="2" t="s">
        <v>17</v>
      </c>
      <c r="H262" s="6"/>
      <c r="I262" s="22" t="str">
        <f t="shared" si="1"/>
        <v>NO</v>
      </c>
    </row>
    <row r="263" ht="15.75" customHeight="1">
      <c r="A263" s="2" t="s">
        <v>363</v>
      </c>
      <c r="B263" s="2" t="s">
        <v>24</v>
      </c>
      <c r="C263" s="3">
        <v>42832.0</v>
      </c>
      <c r="D263" s="2">
        <v>88.0</v>
      </c>
      <c r="E263" s="2">
        <v>6.2</v>
      </c>
      <c r="F263" s="2" t="s">
        <v>17</v>
      </c>
      <c r="H263" s="6"/>
      <c r="I263" s="22" t="str">
        <f t="shared" si="1"/>
        <v>NO</v>
      </c>
    </row>
    <row r="264" ht="15.75" customHeight="1">
      <c r="A264" s="2">
        <v>1922.0</v>
      </c>
      <c r="B264" s="2" t="s">
        <v>364</v>
      </c>
      <c r="C264" s="3">
        <v>43028.0</v>
      </c>
      <c r="D264" s="2">
        <v>102.0</v>
      </c>
      <c r="E264" s="2">
        <v>6.3</v>
      </c>
      <c r="F264" s="2" t="s">
        <v>17</v>
      </c>
      <c r="H264" s="6"/>
      <c r="I264" s="22" t="str">
        <f t="shared" si="1"/>
        <v>NO</v>
      </c>
    </row>
    <row r="265" ht="15.75" customHeight="1">
      <c r="A265" s="2" t="s">
        <v>365</v>
      </c>
      <c r="B265" s="2" t="s">
        <v>7</v>
      </c>
      <c r="C265" s="3">
        <v>43607.0</v>
      </c>
      <c r="D265" s="2">
        <v>30.0</v>
      </c>
      <c r="E265" s="2">
        <v>6.3</v>
      </c>
      <c r="F265" s="2" t="s">
        <v>63</v>
      </c>
      <c r="H265" s="6"/>
      <c r="I265" s="22" t="str">
        <f t="shared" si="1"/>
        <v>NO</v>
      </c>
    </row>
    <row r="266" ht="15.75" customHeight="1">
      <c r="A266" s="2" t="s">
        <v>366</v>
      </c>
      <c r="B266" s="2" t="s">
        <v>36</v>
      </c>
      <c r="C266" s="3">
        <v>43259.0</v>
      </c>
      <c r="D266" s="2">
        <v>99.0</v>
      </c>
      <c r="E266" s="2">
        <v>6.3</v>
      </c>
      <c r="F266" s="2" t="s">
        <v>17</v>
      </c>
      <c r="H266" s="6"/>
      <c r="I266" s="22" t="str">
        <f t="shared" si="1"/>
        <v>NO</v>
      </c>
    </row>
    <row r="267" ht="15.75" customHeight="1">
      <c r="A267" s="2" t="s">
        <v>367</v>
      </c>
      <c r="B267" s="2" t="s">
        <v>340</v>
      </c>
      <c r="C267" s="3">
        <v>43385.0</v>
      </c>
      <c r="D267" s="2">
        <v>129.0</v>
      </c>
      <c r="E267" s="2">
        <v>6.3</v>
      </c>
      <c r="F267" s="2" t="s">
        <v>17</v>
      </c>
      <c r="H267" s="6"/>
      <c r="I267" s="22" t="str">
        <f t="shared" si="1"/>
        <v>NO</v>
      </c>
    </row>
    <row r="268" ht="15.75" customHeight="1">
      <c r="A268" s="2" t="s">
        <v>368</v>
      </c>
      <c r="B268" s="2" t="s">
        <v>97</v>
      </c>
      <c r="C268" s="3">
        <v>43175.0</v>
      </c>
      <c r="D268" s="2">
        <v>87.0</v>
      </c>
      <c r="E268" s="2">
        <v>6.3</v>
      </c>
      <c r="F268" s="2" t="s">
        <v>17</v>
      </c>
      <c r="H268" s="6"/>
      <c r="I268" s="22" t="str">
        <f t="shared" si="1"/>
        <v>NO</v>
      </c>
    </row>
    <row r="269" ht="15.75" customHeight="1">
      <c r="A269" s="2" t="s">
        <v>369</v>
      </c>
      <c r="B269" s="2" t="s">
        <v>370</v>
      </c>
      <c r="C269" s="3">
        <v>43091.0</v>
      </c>
      <c r="D269" s="2">
        <v>117.0</v>
      </c>
      <c r="E269" s="2">
        <v>6.3</v>
      </c>
      <c r="F269" s="2" t="s">
        <v>17</v>
      </c>
      <c r="H269" s="6"/>
      <c r="I269" s="22" t="str">
        <f t="shared" si="1"/>
        <v>NO</v>
      </c>
    </row>
    <row r="270" ht="15.75" customHeight="1">
      <c r="A270" s="2" t="s">
        <v>371</v>
      </c>
      <c r="B270" s="2" t="s">
        <v>372</v>
      </c>
      <c r="C270" s="3">
        <v>43238.0</v>
      </c>
      <c r="D270" s="2">
        <v>104.0</v>
      </c>
      <c r="E270" s="2">
        <v>6.3</v>
      </c>
      <c r="F270" s="2" t="s">
        <v>17</v>
      </c>
      <c r="H270" s="6"/>
      <c r="I270" s="22" t="str">
        <f t="shared" si="1"/>
        <v>NO</v>
      </c>
    </row>
    <row r="271" ht="15.75" customHeight="1">
      <c r="A271" s="2" t="s">
        <v>373</v>
      </c>
      <c r="B271" s="2" t="s">
        <v>33</v>
      </c>
      <c r="C271" s="3">
        <v>44288.0</v>
      </c>
      <c r="D271" s="2">
        <v>111.0</v>
      </c>
      <c r="E271" s="2">
        <v>6.3</v>
      </c>
      <c r="F271" s="2" t="s">
        <v>17</v>
      </c>
      <c r="H271" s="6"/>
      <c r="I271" s="22" t="str">
        <f t="shared" si="1"/>
        <v>NO</v>
      </c>
    </row>
    <row r="272" ht="15.75" customHeight="1">
      <c r="A272" s="2" t="s">
        <v>374</v>
      </c>
      <c r="B272" s="2" t="s">
        <v>375</v>
      </c>
      <c r="C272" s="3">
        <v>44001.0</v>
      </c>
      <c r="D272" s="2">
        <v>107.0</v>
      </c>
      <c r="E272" s="2">
        <v>6.3</v>
      </c>
      <c r="F272" s="2" t="s">
        <v>17</v>
      </c>
      <c r="H272" s="6"/>
      <c r="I272" s="22" t="str">
        <f t="shared" si="1"/>
        <v>NO</v>
      </c>
    </row>
    <row r="273" ht="15.75" customHeight="1">
      <c r="A273" s="2" t="s">
        <v>376</v>
      </c>
      <c r="B273" s="2" t="s">
        <v>24</v>
      </c>
      <c r="C273" s="3">
        <v>44273.0</v>
      </c>
      <c r="D273" s="2">
        <v>97.0</v>
      </c>
      <c r="E273" s="2">
        <v>6.3</v>
      </c>
      <c r="F273" s="2" t="s">
        <v>69</v>
      </c>
      <c r="H273" s="6"/>
      <c r="I273" s="22" t="str">
        <f t="shared" si="1"/>
        <v>NO</v>
      </c>
    </row>
    <row r="274" ht="15.75" customHeight="1">
      <c r="A274" s="2" t="s">
        <v>377</v>
      </c>
      <c r="B274" s="2" t="s">
        <v>36</v>
      </c>
      <c r="C274" s="3">
        <v>43203.0</v>
      </c>
      <c r="D274" s="2">
        <v>98.0</v>
      </c>
      <c r="E274" s="2">
        <v>6.3</v>
      </c>
      <c r="F274" s="2" t="s">
        <v>60</v>
      </c>
      <c r="H274" s="6"/>
      <c r="I274" s="22" t="str">
        <f t="shared" si="1"/>
        <v>NO</v>
      </c>
    </row>
    <row r="275" ht="15.75" customHeight="1">
      <c r="A275" s="2" t="s">
        <v>378</v>
      </c>
      <c r="B275" s="2" t="s">
        <v>33</v>
      </c>
      <c r="C275" s="3">
        <v>44224.0</v>
      </c>
      <c r="D275" s="2">
        <v>90.0</v>
      </c>
      <c r="E275" s="2">
        <v>6.3</v>
      </c>
      <c r="F275" s="2" t="s">
        <v>37</v>
      </c>
      <c r="H275" s="6"/>
      <c r="I275" s="22" t="str">
        <f t="shared" si="1"/>
        <v>NO</v>
      </c>
    </row>
    <row r="276" ht="15.75" customHeight="1">
      <c r="A276" s="2" t="s">
        <v>379</v>
      </c>
      <c r="B276" s="2" t="s">
        <v>33</v>
      </c>
      <c r="C276" s="3">
        <v>43574.0</v>
      </c>
      <c r="D276" s="2">
        <v>101.0</v>
      </c>
      <c r="E276" s="2">
        <v>6.3</v>
      </c>
      <c r="F276" s="2" t="s">
        <v>20</v>
      </c>
      <c r="H276" s="6"/>
      <c r="I276" s="22" t="str">
        <f t="shared" si="1"/>
        <v>NO</v>
      </c>
    </row>
    <row r="277" ht="15.75" customHeight="1">
      <c r="A277" s="2" t="s">
        <v>380</v>
      </c>
      <c r="B277" s="2" t="s">
        <v>7</v>
      </c>
      <c r="C277" s="3">
        <v>44342.0</v>
      </c>
      <c r="D277" s="2">
        <v>72.0</v>
      </c>
      <c r="E277" s="2">
        <v>6.3</v>
      </c>
      <c r="F277" s="2" t="s">
        <v>17</v>
      </c>
      <c r="H277" s="6"/>
      <c r="I277" s="22" t="str">
        <f t="shared" si="1"/>
        <v>NO</v>
      </c>
    </row>
    <row r="278" ht="15.75" customHeight="1">
      <c r="A278" s="2" t="s">
        <v>381</v>
      </c>
      <c r="B278" s="2" t="s">
        <v>33</v>
      </c>
      <c r="C278" s="3">
        <v>44159.0</v>
      </c>
      <c r="D278" s="2">
        <v>83.0</v>
      </c>
      <c r="E278" s="2">
        <v>6.3</v>
      </c>
      <c r="F278" s="2" t="s">
        <v>11</v>
      </c>
      <c r="H278" s="6"/>
      <c r="I278" s="22" t="str">
        <f t="shared" si="1"/>
        <v>NO</v>
      </c>
    </row>
    <row r="279" ht="15.75" customHeight="1">
      <c r="A279" s="2" t="s">
        <v>382</v>
      </c>
      <c r="B279" s="2" t="s">
        <v>22</v>
      </c>
      <c r="C279" s="3">
        <v>43490.0</v>
      </c>
      <c r="D279" s="2">
        <v>118.0</v>
      </c>
      <c r="E279" s="2">
        <v>6.3</v>
      </c>
      <c r="F279" s="2" t="s">
        <v>17</v>
      </c>
      <c r="H279" s="6"/>
      <c r="I279" s="22" t="str">
        <f t="shared" si="1"/>
        <v>NO</v>
      </c>
    </row>
    <row r="280" ht="15.75" customHeight="1">
      <c r="A280" s="2" t="s">
        <v>383</v>
      </c>
      <c r="B280" s="2" t="s">
        <v>24</v>
      </c>
      <c r="C280" s="3">
        <v>43455.0</v>
      </c>
      <c r="D280" s="2">
        <v>44.0</v>
      </c>
      <c r="E280" s="2">
        <v>6.3</v>
      </c>
      <c r="F280" s="2" t="s">
        <v>69</v>
      </c>
      <c r="H280" s="6"/>
      <c r="I280" s="22" t="str">
        <f t="shared" si="1"/>
        <v>NO</v>
      </c>
    </row>
    <row r="281" ht="15.75" customHeight="1">
      <c r="A281" s="2" t="s">
        <v>384</v>
      </c>
      <c r="B281" s="2" t="s">
        <v>385</v>
      </c>
      <c r="C281" s="3">
        <v>42846.0</v>
      </c>
      <c r="D281" s="2">
        <v>113.0</v>
      </c>
      <c r="E281" s="2">
        <v>6.3</v>
      </c>
      <c r="F281" s="2" t="s">
        <v>17</v>
      </c>
      <c r="H281" s="6"/>
      <c r="I281" s="22" t="str">
        <f t="shared" si="1"/>
        <v>NO</v>
      </c>
    </row>
    <row r="282" ht="15.75" customHeight="1">
      <c r="A282" s="2" t="s">
        <v>386</v>
      </c>
      <c r="B282" s="2" t="s">
        <v>387</v>
      </c>
      <c r="C282" s="3">
        <v>42895.0</v>
      </c>
      <c r="D282" s="2">
        <v>86.0</v>
      </c>
      <c r="E282" s="2">
        <v>6.3</v>
      </c>
      <c r="F282" s="2" t="s">
        <v>17</v>
      </c>
      <c r="H282" s="6"/>
      <c r="I282" s="22" t="str">
        <f t="shared" si="1"/>
        <v>NO</v>
      </c>
    </row>
    <row r="283" ht="15.75" customHeight="1">
      <c r="A283" s="2" t="s">
        <v>388</v>
      </c>
      <c r="B283" s="2" t="s">
        <v>389</v>
      </c>
      <c r="C283" s="3">
        <v>42713.0</v>
      </c>
      <c r="D283" s="2">
        <v>108.0</v>
      </c>
      <c r="E283" s="2">
        <v>6.3</v>
      </c>
      <c r="F283" s="2" t="s">
        <v>17</v>
      </c>
      <c r="H283" s="6"/>
      <c r="I283" s="22" t="str">
        <f t="shared" si="1"/>
        <v>NO</v>
      </c>
    </row>
    <row r="284" ht="15.75" customHeight="1">
      <c r="A284" s="2" t="s">
        <v>390</v>
      </c>
      <c r="B284" s="2" t="s">
        <v>391</v>
      </c>
      <c r="C284" s="3">
        <v>43021.0</v>
      </c>
      <c r="D284" s="2">
        <v>85.0</v>
      </c>
      <c r="E284" s="2">
        <v>6.3</v>
      </c>
      <c r="F284" s="2" t="s">
        <v>17</v>
      </c>
      <c r="H284" s="6"/>
      <c r="I284" s="22" t="str">
        <f t="shared" si="1"/>
        <v>NO</v>
      </c>
    </row>
    <row r="285" ht="15.75" customHeight="1">
      <c r="A285" s="2" t="s">
        <v>392</v>
      </c>
      <c r="B285" s="2" t="s">
        <v>13</v>
      </c>
      <c r="C285" s="3">
        <v>42825.0</v>
      </c>
      <c r="D285" s="2">
        <v>102.0</v>
      </c>
      <c r="E285" s="2">
        <v>6.3</v>
      </c>
      <c r="F285" s="2" t="s">
        <v>17</v>
      </c>
      <c r="H285" s="6"/>
      <c r="I285" s="22" t="str">
        <f t="shared" si="1"/>
        <v>NO</v>
      </c>
    </row>
    <row r="286" ht="15.75" customHeight="1">
      <c r="A286" s="2" t="s">
        <v>393</v>
      </c>
      <c r="B286" s="2" t="s">
        <v>33</v>
      </c>
      <c r="C286" s="3">
        <v>43749.0</v>
      </c>
      <c r="D286" s="2">
        <v>151.0</v>
      </c>
      <c r="E286" s="2">
        <v>6.3</v>
      </c>
      <c r="F286" s="2" t="s">
        <v>188</v>
      </c>
      <c r="H286" s="6"/>
      <c r="I286" s="22" t="str">
        <f t="shared" si="1"/>
        <v>NO</v>
      </c>
    </row>
    <row r="287" ht="15.75" customHeight="1">
      <c r="A287" s="2" t="s">
        <v>394</v>
      </c>
      <c r="B287" s="2" t="s">
        <v>139</v>
      </c>
      <c r="C287" s="3">
        <v>43756.0</v>
      </c>
      <c r="D287" s="2">
        <v>98.0</v>
      </c>
      <c r="E287" s="2">
        <v>6.3</v>
      </c>
      <c r="F287" s="2" t="s">
        <v>17</v>
      </c>
      <c r="H287" s="6"/>
      <c r="I287" s="22" t="str">
        <f t="shared" si="1"/>
        <v>NO</v>
      </c>
    </row>
    <row r="288" ht="15.75" customHeight="1">
      <c r="A288" s="2" t="s">
        <v>395</v>
      </c>
      <c r="B288" s="2" t="s">
        <v>7</v>
      </c>
      <c r="C288" s="3">
        <v>43553.0</v>
      </c>
      <c r="D288" s="2">
        <v>87.0</v>
      </c>
      <c r="E288" s="2">
        <v>6.3</v>
      </c>
      <c r="F288" s="2" t="s">
        <v>17</v>
      </c>
      <c r="H288" s="6"/>
      <c r="I288" s="22" t="str">
        <f t="shared" si="1"/>
        <v>NO</v>
      </c>
    </row>
    <row r="289" ht="15.75" customHeight="1">
      <c r="A289" s="2" t="s">
        <v>396</v>
      </c>
      <c r="B289" s="2" t="s">
        <v>183</v>
      </c>
      <c r="C289" s="3">
        <v>43168.0</v>
      </c>
      <c r="D289" s="2">
        <v>120.0</v>
      </c>
      <c r="E289" s="2">
        <v>6.3</v>
      </c>
      <c r="F289" s="2" t="s">
        <v>8</v>
      </c>
      <c r="H289" s="6"/>
      <c r="I289" s="22" t="str">
        <f t="shared" si="1"/>
        <v>NO</v>
      </c>
    </row>
    <row r="290" ht="15.75" customHeight="1">
      <c r="A290" s="2" t="s">
        <v>397</v>
      </c>
      <c r="B290" s="2" t="s">
        <v>10</v>
      </c>
      <c r="C290" s="3">
        <v>43944.0</v>
      </c>
      <c r="D290" s="2">
        <v>134.0</v>
      </c>
      <c r="E290" s="2">
        <v>6.3</v>
      </c>
      <c r="F290" s="2" t="s">
        <v>34</v>
      </c>
      <c r="H290" s="6"/>
      <c r="I290" s="22" t="str">
        <f t="shared" si="1"/>
        <v>NO</v>
      </c>
    </row>
    <row r="291" ht="15.75" customHeight="1">
      <c r="A291" s="2" t="s">
        <v>398</v>
      </c>
      <c r="B291" s="2" t="s">
        <v>36</v>
      </c>
      <c r="C291" s="3">
        <v>44239.0</v>
      </c>
      <c r="D291" s="2">
        <v>109.0</v>
      </c>
      <c r="E291" s="2">
        <v>6.3</v>
      </c>
      <c r="F291" s="2" t="s">
        <v>17</v>
      </c>
      <c r="H291" s="6"/>
      <c r="I291" s="22" t="str">
        <f t="shared" si="1"/>
        <v>NO</v>
      </c>
    </row>
    <row r="292" ht="15.75" customHeight="1">
      <c r="A292" s="2" t="s">
        <v>399</v>
      </c>
      <c r="B292" s="2" t="s">
        <v>7</v>
      </c>
      <c r="C292" s="3">
        <v>43705.0</v>
      </c>
      <c r="D292" s="2">
        <v>85.0</v>
      </c>
      <c r="E292" s="2">
        <v>6.3</v>
      </c>
      <c r="F292" s="2" t="s">
        <v>17</v>
      </c>
      <c r="H292" s="6"/>
      <c r="I292" s="22" t="str">
        <f t="shared" si="1"/>
        <v>NO</v>
      </c>
    </row>
    <row r="293" ht="15.75" customHeight="1">
      <c r="A293" s="2" t="s">
        <v>400</v>
      </c>
      <c r="B293" s="2" t="s">
        <v>33</v>
      </c>
      <c r="C293" s="3">
        <v>43917.0</v>
      </c>
      <c r="D293" s="2">
        <v>103.0</v>
      </c>
      <c r="E293" s="2">
        <v>6.3</v>
      </c>
      <c r="F293" s="2" t="s">
        <v>17</v>
      </c>
      <c r="H293" s="6"/>
      <c r="I293" s="22" t="str">
        <f t="shared" si="1"/>
        <v>NO</v>
      </c>
    </row>
    <row r="294" ht="15.75" customHeight="1">
      <c r="A294" s="2" t="s">
        <v>401</v>
      </c>
      <c r="B294" s="2" t="s">
        <v>7</v>
      </c>
      <c r="C294" s="3">
        <v>44048.0</v>
      </c>
      <c r="D294" s="2">
        <v>94.0</v>
      </c>
      <c r="E294" s="2">
        <v>6.4</v>
      </c>
      <c r="F294" s="2" t="s">
        <v>60</v>
      </c>
      <c r="H294" s="6"/>
      <c r="I294" s="22" t="str">
        <f t="shared" si="1"/>
        <v>NO</v>
      </c>
    </row>
    <row r="295" ht="15.75" customHeight="1">
      <c r="A295" s="2" t="s">
        <v>402</v>
      </c>
      <c r="B295" s="2" t="s">
        <v>403</v>
      </c>
      <c r="C295" s="3">
        <v>44186.0</v>
      </c>
      <c r="D295" s="2">
        <v>97.0</v>
      </c>
      <c r="E295" s="2">
        <v>6.4</v>
      </c>
      <c r="F295" s="2" t="s">
        <v>17</v>
      </c>
      <c r="H295" s="6"/>
      <c r="I295" s="22" t="str">
        <f t="shared" si="1"/>
        <v>NO</v>
      </c>
    </row>
    <row r="296" ht="15.75" customHeight="1">
      <c r="A296" s="2" t="s">
        <v>404</v>
      </c>
      <c r="B296" s="2" t="s">
        <v>252</v>
      </c>
      <c r="C296" s="3">
        <v>42629.0</v>
      </c>
      <c r="D296" s="2">
        <v>88.0</v>
      </c>
      <c r="E296" s="2">
        <v>6.4</v>
      </c>
      <c r="F296" s="2" t="s">
        <v>17</v>
      </c>
      <c r="H296" s="6"/>
      <c r="I296" s="22" t="str">
        <f t="shared" si="1"/>
        <v>NO</v>
      </c>
    </row>
    <row r="297" ht="15.75" customHeight="1">
      <c r="A297" s="2" t="s">
        <v>405</v>
      </c>
      <c r="B297" s="2" t="s">
        <v>7</v>
      </c>
      <c r="C297" s="3">
        <v>43733.0</v>
      </c>
      <c r="D297" s="2">
        <v>37.0</v>
      </c>
      <c r="E297" s="2">
        <v>6.4</v>
      </c>
      <c r="F297" s="2" t="s">
        <v>63</v>
      </c>
      <c r="H297" s="6"/>
      <c r="I297" s="22" t="str">
        <f t="shared" si="1"/>
        <v>NO</v>
      </c>
    </row>
    <row r="298" ht="15.75" customHeight="1">
      <c r="A298" s="2" t="s">
        <v>406</v>
      </c>
      <c r="B298" s="2" t="s">
        <v>407</v>
      </c>
      <c r="C298" s="3">
        <v>43823.0</v>
      </c>
      <c r="D298" s="2">
        <v>112.0</v>
      </c>
      <c r="E298" s="2">
        <v>6.4</v>
      </c>
      <c r="F298" s="2" t="s">
        <v>11</v>
      </c>
      <c r="H298" s="6"/>
      <c r="I298" s="22" t="str">
        <f t="shared" si="1"/>
        <v>NO</v>
      </c>
    </row>
    <row r="299" ht="15.75" customHeight="1">
      <c r="A299" s="2" t="s">
        <v>408</v>
      </c>
      <c r="B299" s="2" t="s">
        <v>282</v>
      </c>
      <c r="C299" s="3">
        <v>43189.0</v>
      </c>
      <c r="D299" s="2">
        <v>102.0</v>
      </c>
      <c r="E299" s="2">
        <v>6.4</v>
      </c>
      <c r="F299" s="2" t="s">
        <v>17</v>
      </c>
      <c r="H299" s="6"/>
      <c r="I299" s="22" t="str">
        <f t="shared" si="1"/>
        <v>NO</v>
      </c>
    </row>
    <row r="300" ht="15.75" customHeight="1">
      <c r="A300" s="2" t="s">
        <v>409</v>
      </c>
      <c r="B300" s="2" t="s">
        <v>10</v>
      </c>
      <c r="C300" s="3">
        <v>43749.0</v>
      </c>
      <c r="D300" s="2">
        <v>100.0</v>
      </c>
      <c r="E300" s="2">
        <v>6.4</v>
      </c>
      <c r="F300" s="2" t="s">
        <v>17</v>
      </c>
      <c r="H300" s="6"/>
      <c r="I300" s="22" t="str">
        <f t="shared" si="1"/>
        <v>NO</v>
      </c>
    </row>
    <row r="301" ht="15.75" customHeight="1">
      <c r="A301" s="2" t="s">
        <v>410</v>
      </c>
      <c r="B301" s="2" t="s">
        <v>33</v>
      </c>
      <c r="C301" s="3">
        <v>43147.0</v>
      </c>
      <c r="D301" s="2">
        <v>96.0</v>
      </c>
      <c r="E301" s="2">
        <v>6.4</v>
      </c>
      <c r="F301" s="2" t="s">
        <v>17</v>
      </c>
      <c r="H301" s="6"/>
      <c r="I301" s="22" t="str">
        <f t="shared" si="1"/>
        <v>NO</v>
      </c>
    </row>
    <row r="302" ht="15.75" customHeight="1">
      <c r="A302" s="2" t="s">
        <v>411</v>
      </c>
      <c r="B302" s="2" t="s">
        <v>36</v>
      </c>
      <c r="C302" s="3">
        <v>43875.0</v>
      </c>
      <c r="D302" s="2">
        <v>113.0</v>
      </c>
      <c r="E302" s="2">
        <v>6.4</v>
      </c>
      <c r="F302" s="2" t="s">
        <v>83</v>
      </c>
      <c r="H302" s="6"/>
      <c r="I302" s="22" t="str">
        <f t="shared" si="1"/>
        <v>NO</v>
      </c>
    </row>
    <row r="303" ht="15.75" customHeight="1">
      <c r="A303" s="2" t="s">
        <v>412</v>
      </c>
      <c r="B303" s="2" t="s">
        <v>7</v>
      </c>
      <c r="C303" s="3">
        <v>44063.0</v>
      </c>
      <c r="D303" s="2">
        <v>16.0</v>
      </c>
      <c r="E303" s="2">
        <v>6.4</v>
      </c>
      <c r="F303" s="2" t="s">
        <v>17</v>
      </c>
      <c r="H303" s="6"/>
      <c r="I303" s="22" t="str">
        <f t="shared" si="1"/>
        <v>NO</v>
      </c>
    </row>
    <row r="304" ht="15.75" customHeight="1">
      <c r="A304" s="2" t="s">
        <v>413</v>
      </c>
      <c r="B304" s="2" t="s">
        <v>112</v>
      </c>
      <c r="C304" s="3">
        <v>44238.0</v>
      </c>
      <c r="D304" s="2">
        <v>119.0</v>
      </c>
      <c r="E304" s="2">
        <v>6.4</v>
      </c>
      <c r="F304" s="2" t="s">
        <v>37</v>
      </c>
      <c r="H304" s="6"/>
      <c r="I304" s="22" t="str">
        <f t="shared" si="1"/>
        <v>NO</v>
      </c>
    </row>
    <row r="305" ht="15.75" customHeight="1">
      <c r="A305" s="2" t="s">
        <v>414</v>
      </c>
      <c r="B305" s="2" t="s">
        <v>7</v>
      </c>
      <c r="C305" s="3">
        <v>43950.0</v>
      </c>
      <c r="D305" s="2">
        <v>97.0</v>
      </c>
      <c r="E305" s="2">
        <v>6.4</v>
      </c>
      <c r="F305" s="2" t="s">
        <v>17</v>
      </c>
      <c r="H305" s="6"/>
      <c r="I305" s="22" t="str">
        <f t="shared" si="1"/>
        <v>NO</v>
      </c>
    </row>
    <row r="306" ht="15.75" customHeight="1">
      <c r="A306" s="2" t="s">
        <v>415</v>
      </c>
      <c r="B306" s="2" t="s">
        <v>7</v>
      </c>
      <c r="C306" s="3">
        <v>41986.0</v>
      </c>
      <c r="D306" s="2">
        <v>81.0</v>
      </c>
      <c r="E306" s="2">
        <v>6.4</v>
      </c>
      <c r="F306" s="2" t="s">
        <v>17</v>
      </c>
      <c r="H306" s="6"/>
      <c r="I306" s="22" t="str">
        <f t="shared" si="1"/>
        <v>NO</v>
      </c>
    </row>
    <row r="307" ht="15.75" customHeight="1">
      <c r="A307" s="2" t="s">
        <v>416</v>
      </c>
      <c r="B307" s="2" t="s">
        <v>139</v>
      </c>
      <c r="C307" s="3">
        <v>43364.0</v>
      </c>
      <c r="D307" s="2">
        <v>98.0</v>
      </c>
      <c r="E307" s="2">
        <v>6.4</v>
      </c>
      <c r="F307" s="2" t="s">
        <v>17</v>
      </c>
      <c r="H307" s="6"/>
      <c r="I307" s="22" t="str">
        <f t="shared" si="1"/>
        <v>NO</v>
      </c>
    </row>
    <row r="308" ht="15.75" customHeight="1">
      <c r="A308" s="2" t="s">
        <v>417</v>
      </c>
      <c r="B308" s="2" t="s">
        <v>418</v>
      </c>
      <c r="C308" s="3">
        <v>44127.0</v>
      </c>
      <c r="D308" s="2">
        <v>95.0</v>
      </c>
      <c r="E308" s="2">
        <v>6.4</v>
      </c>
      <c r="F308" s="2" t="s">
        <v>17</v>
      </c>
      <c r="H308" s="6"/>
      <c r="I308" s="22" t="str">
        <f t="shared" si="1"/>
        <v>YES</v>
      </c>
    </row>
    <row r="309" ht="15.75" customHeight="1">
      <c r="A309" s="2" t="s">
        <v>419</v>
      </c>
      <c r="B309" s="2" t="s">
        <v>33</v>
      </c>
      <c r="C309" s="3">
        <v>43750.0</v>
      </c>
      <c r="D309" s="2">
        <v>96.0</v>
      </c>
      <c r="E309" s="2">
        <v>6.4</v>
      </c>
      <c r="F309" s="2" t="s">
        <v>60</v>
      </c>
      <c r="H309" s="6"/>
      <c r="I309" s="22" t="str">
        <f t="shared" si="1"/>
        <v>NO</v>
      </c>
    </row>
    <row r="310" ht="15.75" customHeight="1">
      <c r="A310" s="2" t="s">
        <v>420</v>
      </c>
      <c r="B310" s="2" t="s">
        <v>7</v>
      </c>
      <c r="C310" s="7">
        <v>42993.0</v>
      </c>
      <c r="D310" s="2">
        <v>107.0</v>
      </c>
      <c r="E310" s="2">
        <v>6.4</v>
      </c>
      <c r="F310" s="2" t="s">
        <v>17</v>
      </c>
      <c r="H310" s="6"/>
      <c r="I310" s="22" t="str">
        <f t="shared" si="1"/>
        <v>NO</v>
      </c>
    </row>
    <row r="311" ht="15.75" customHeight="1">
      <c r="A311" s="2" t="s">
        <v>421</v>
      </c>
      <c r="B311" s="2" t="s">
        <v>422</v>
      </c>
      <c r="C311" s="3">
        <v>43735.0</v>
      </c>
      <c r="D311" s="2">
        <v>41.0</v>
      </c>
      <c r="E311" s="2">
        <v>6.4</v>
      </c>
      <c r="F311" s="2" t="s">
        <v>17</v>
      </c>
      <c r="H311" s="6"/>
      <c r="I311" s="22" t="str">
        <f t="shared" si="1"/>
        <v>YES</v>
      </c>
    </row>
    <row r="312" ht="15.75" customHeight="1">
      <c r="A312" s="2" t="s">
        <v>423</v>
      </c>
      <c r="B312" s="2" t="s">
        <v>7</v>
      </c>
      <c r="C312" s="3">
        <v>43175.0</v>
      </c>
      <c r="D312" s="2">
        <v>87.0</v>
      </c>
      <c r="E312" s="2">
        <v>6.4</v>
      </c>
      <c r="F312" s="2" t="s">
        <v>17</v>
      </c>
      <c r="H312" s="6"/>
      <c r="I312" s="22" t="str">
        <f t="shared" si="1"/>
        <v>NO</v>
      </c>
    </row>
    <row r="313" ht="15.75" customHeight="1">
      <c r="A313" s="2" t="s">
        <v>424</v>
      </c>
      <c r="B313" s="2" t="s">
        <v>139</v>
      </c>
      <c r="C313" s="3">
        <v>44210.0</v>
      </c>
      <c r="D313" s="2">
        <v>101.0</v>
      </c>
      <c r="E313" s="2">
        <v>6.4</v>
      </c>
      <c r="F313" s="2" t="s">
        <v>37</v>
      </c>
      <c r="H313" s="6"/>
      <c r="I313" s="22" t="str">
        <f t="shared" si="1"/>
        <v>NO</v>
      </c>
    </row>
    <row r="314" ht="15.75" customHeight="1">
      <c r="A314" s="2" t="s">
        <v>425</v>
      </c>
      <c r="B314" s="2" t="s">
        <v>7</v>
      </c>
      <c r="C314" s="3">
        <v>42860.0</v>
      </c>
      <c r="D314" s="2">
        <v>97.0</v>
      </c>
      <c r="E314" s="2">
        <v>6.4</v>
      </c>
      <c r="F314" s="2" t="s">
        <v>17</v>
      </c>
      <c r="H314" s="6"/>
      <c r="I314" s="22" t="str">
        <f t="shared" si="1"/>
        <v>NO</v>
      </c>
    </row>
    <row r="315" ht="15.75" customHeight="1">
      <c r="A315" s="2" t="s">
        <v>426</v>
      </c>
      <c r="B315" s="2" t="s">
        <v>10</v>
      </c>
      <c r="C315" s="3">
        <v>43915.0</v>
      </c>
      <c r="D315" s="2">
        <v>103.0</v>
      </c>
      <c r="E315" s="2">
        <v>6.4</v>
      </c>
      <c r="F315" s="2" t="s">
        <v>11</v>
      </c>
      <c r="H315" s="6"/>
      <c r="I315" s="22" t="str">
        <f t="shared" si="1"/>
        <v>NO</v>
      </c>
    </row>
    <row r="316" ht="15.75" customHeight="1">
      <c r="A316" s="2" t="s">
        <v>427</v>
      </c>
      <c r="B316" s="2" t="s">
        <v>428</v>
      </c>
      <c r="C316" s="3">
        <v>43943.0</v>
      </c>
      <c r="D316" s="2">
        <v>90.0</v>
      </c>
      <c r="E316" s="2">
        <v>6.4</v>
      </c>
      <c r="F316" s="2" t="s">
        <v>17</v>
      </c>
      <c r="H316" s="6"/>
      <c r="I316" s="22" t="str">
        <f t="shared" si="1"/>
        <v>YES</v>
      </c>
    </row>
    <row r="317" ht="15.75" customHeight="1">
      <c r="A317" s="2" t="s">
        <v>429</v>
      </c>
      <c r="B317" s="2" t="s">
        <v>101</v>
      </c>
      <c r="C317" s="3">
        <v>43537.0</v>
      </c>
      <c r="D317" s="2">
        <v>125.0</v>
      </c>
      <c r="E317" s="2">
        <v>6.4</v>
      </c>
      <c r="F317" s="2" t="s">
        <v>17</v>
      </c>
      <c r="H317" s="6"/>
      <c r="I317" s="22" t="str">
        <f t="shared" si="1"/>
        <v>NO</v>
      </c>
    </row>
    <row r="318" ht="15.75" customHeight="1">
      <c r="A318" s="2" t="s">
        <v>430</v>
      </c>
      <c r="B318" s="2" t="s">
        <v>7</v>
      </c>
      <c r="C318" s="3">
        <v>43371.0</v>
      </c>
      <c r="D318" s="2">
        <v>116.0</v>
      </c>
      <c r="E318" s="2">
        <v>6.4</v>
      </c>
      <c r="F318" s="2" t="s">
        <v>431</v>
      </c>
      <c r="H318" s="6"/>
      <c r="I318" s="22" t="str">
        <f t="shared" si="1"/>
        <v>NO</v>
      </c>
    </row>
    <row r="319" ht="15.75" customHeight="1">
      <c r="A319" s="2" t="s">
        <v>432</v>
      </c>
      <c r="B319" s="2" t="s">
        <v>33</v>
      </c>
      <c r="C319" s="3">
        <v>43532.0</v>
      </c>
      <c r="D319" s="2">
        <v>99.0</v>
      </c>
      <c r="E319" s="2">
        <v>6.4</v>
      </c>
      <c r="F319" s="2" t="s">
        <v>17</v>
      </c>
      <c r="H319" s="6"/>
      <c r="I319" s="22" t="str">
        <f t="shared" si="1"/>
        <v>NO</v>
      </c>
    </row>
    <row r="320" ht="15.75" customHeight="1">
      <c r="A320" s="2" t="s">
        <v>433</v>
      </c>
      <c r="B320" s="2" t="s">
        <v>434</v>
      </c>
      <c r="C320" s="3">
        <v>43028.0</v>
      </c>
      <c r="D320" s="2">
        <v>82.0</v>
      </c>
      <c r="E320" s="2">
        <v>6.4</v>
      </c>
      <c r="F320" s="2" t="s">
        <v>17</v>
      </c>
      <c r="H320" s="6"/>
      <c r="I320" s="22" t="str">
        <f t="shared" si="1"/>
        <v>NO</v>
      </c>
    </row>
    <row r="321" ht="15.75" customHeight="1">
      <c r="A321" s="2" t="s">
        <v>435</v>
      </c>
      <c r="B321" s="2" t="s">
        <v>36</v>
      </c>
      <c r="C321" s="3">
        <v>43140.0</v>
      </c>
      <c r="D321" s="2">
        <v>97.0</v>
      </c>
      <c r="E321" s="2">
        <v>6.4</v>
      </c>
      <c r="F321" s="2" t="s">
        <v>17</v>
      </c>
      <c r="H321" s="6"/>
      <c r="I321" s="22" t="str">
        <f t="shared" si="1"/>
        <v>NO</v>
      </c>
    </row>
    <row r="322" ht="15.75" customHeight="1">
      <c r="A322" s="2" t="s">
        <v>436</v>
      </c>
      <c r="B322" s="2" t="s">
        <v>7</v>
      </c>
      <c r="C322" s="3">
        <v>43766.0</v>
      </c>
      <c r="D322" s="2">
        <v>28.0</v>
      </c>
      <c r="E322" s="2">
        <v>6.5</v>
      </c>
      <c r="F322" s="2" t="s">
        <v>63</v>
      </c>
      <c r="H322" s="6"/>
      <c r="I322" s="22" t="str">
        <f t="shared" si="1"/>
        <v>NO</v>
      </c>
    </row>
    <row r="323" ht="15.75" customHeight="1">
      <c r="A323" s="2" t="s">
        <v>437</v>
      </c>
      <c r="B323" s="2" t="s">
        <v>206</v>
      </c>
      <c r="C323" s="3">
        <v>43889.0</v>
      </c>
      <c r="D323" s="2">
        <v>108.0</v>
      </c>
      <c r="E323" s="2">
        <v>6.5</v>
      </c>
      <c r="F323" s="2" t="s">
        <v>17</v>
      </c>
      <c r="H323" s="6"/>
      <c r="I323" s="22" t="str">
        <f t="shared" si="1"/>
        <v>NO</v>
      </c>
    </row>
    <row r="324" ht="15.75" customHeight="1">
      <c r="A324" s="2" t="s">
        <v>438</v>
      </c>
      <c r="B324" s="2" t="s">
        <v>33</v>
      </c>
      <c r="C324" s="3">
        <v>44071.0</v>
      </c>
      <c r="D324" s="2">
        <v>93.0</v>
      </c>
      <c r="E324" s="2">
        <v>6.5</v>
      </c>
      <c r="F324" s="2" t="s">
        <v>17</v>
      </c>
      <c r="H324" s="6"/>
      <c r="I324" s="22" t="str">
        <f t="shared" si="1"/>
        <v>NO</v>
      </c>
    </row>
    <row r="325" ht="15.75" customHeight="1">
      <c r="A325" s="2" t="s">
        <v>439</v>
      </c>
      <c r="B325" s="2" t="s">
        <v>440</v>
      </c>
      <c r="C325" s="3">
        <v>43909.0</v>
      </c>
      <c r="D325" s="2">
        <v>74.0</v>
      </c>
      <c r="E325" s="2">
        <v>6.5</v>
      </c>
      <c r="F325" s="2" t="s">
        <v>188</v>
      </c>
      <c r="H325" s="6"/>
      <c r="I325" s="22" t="str">
        <f t="shared" si="1"/>
        <v>NO</v>
      </c>
    </row>
    <row r="326" ht="15.75" customHeight="1">
      <c r="A326" s="2" t="s">
        <v>441</v>
      </c>
      <c r="B326" s="2" t="s">
        <v>7</v>
      </c>
      <c r="C326" s="3">
        <v>43545.0</v>
      </c>
      <c r="D326" s="2">
        <v>60.0</v>
      </c>
      <c r="E326" s="2">
        <v>6.5</v>
      </c>
      <c r="F326" s="2" t="s">
        <v>60</v>
      </c>
      <c r="H326" s="6"/>
      <c r="I326" s="22" t="str">
        <f t="shared" si="1"/>
        <v>NO</v>
      </c>
    </row>
    <row r="327" ht="15.75" customHeight="1">
      <c r="A327" s="2" t="s">
        <v>442</v>
      </c>
      <c r="B327" s="2" t="s">
        <v>443</v>
      </c>
      <c r="C327" s="3">
        <v>44176.0</v>
      </c>
      <c r="D327" s="2">
        <v>9.0</v>
      </c>
      <c r="E327" s="2">
        <v>6.5</v>
      </c>
      <c r="F327" s="2" t="s">
        <v>17</v>
      </c>
      <c r="H327" s="6"/>
      <c r="I327" s="22" t="str">
        <f t="shared" si="1"/>
        <v>YES</v>
      </c>
    </row>
    <row r="328" ht="15.75" customHeight="1">
      <c r="A328" s="2" t="s">
        <v>444</v>
      </c>
      <c r="B328" s="2" t="s">
        <v>7</v>
      </c>
      <c r="C328" s="3">
        <v>44303.0</v>
      </c>
      <c r="D328" s="2">
        <v>21.0</v>
      </c>
      <c r="E328" s="2">
        <v>6.5</v>
      </c>
      <c r="F328" s="2" t="s">
        <v>17</v>
      </c>
      <c r="H328" s="6"/>
      <c r="I328" s="22" t="str">
        <f t="shared" si="1"/>
        <v>NO</v>
      </c>
    </row>
    <row r="329" ht="15.75" customHeight="1">
      <c r="A329" s="2" t="s">
        <v>445</v>
      </c>
      <c r="B329" s="2" t="s">
        <v>24</v>
      </c>
      <c r="C329" s="3">
        <v>43616.0</v>
      </c>
      <c r="D329" s="2">
        <v>100.0</v>
      </c>
      <c r="E329" s="2">
        <v>6.5</v>
      </c>
      <c r="F329" s="2" t="s">
        <v>20</v>
      </c>
      <c r="H329" s="6"/>
      <c r="I329" s="22" t="str">
        <f t="shared" si="1"/>
        <v>NO</v>
      </c>
    </row>
    <row r="330" ht="15.75" customHeight="1">
      <c r="A330" s="2" t="s">
        <v>446</v>
      </c>
      <c r="B330" s="2" t="s">
        <v>447</v>
      </c>
      <c r="C330" s="3">
        <v>43994.0</v>
      </c>
      <c r="D330" s="2">
        <v>155.0</v>
      </c>
      <c r="E330" s="2">
        <v>6.5</v>
      </c>
      <c r="F330" s="2" t="s">
        <v>17</v>
      </c>
      <c r="H330" s="6"/>
      <c r="I330" s="22" t="str">
        <f t="shared" si="1"/>
        <v>NO</v>
      </c>
    </row>
    <row r="331" ht="15.75" customHeight="1">
      <c r="A331" s="2" t="s">
        <v>448</v>
      </c>
      <c r="B331" s="2" t="s">
        <v>7</v>
      </c>
      <c r="C331" s="3">
        <v>44293.0</v>
      </c>
      <c r="D331" s="2">
        <v>55.0</v>
      </c>
      <c r="E331" s="2">
        <v>6.5</v>
      </c>
      <c r="F331" s="2" t="s">
        <v>17</v>
      </c>
      <c r="H331" s="6"/>
      <c r="I331" s="22" t="str">
        <f t="shared" si="1"/>
        <v>NO</v>
      </c>
    </row>
    <row r="332" ht="15.75" customHeight="1">
      <c r="A332" s="2" t="s">
        <v>449</v>
      </c>
      <c r="B332" s="2" t="s">
        <v>407</v>
      </c>
      <c r="C332" s="3">
        <v>44008.0</v>
      </c>
      <c r="D332" s="2">
        <v>123.0</v>
      </c>
      <c r="E332" s="2">
        <v>6.5</v>
      </c>
      <c r="F332" s="2" t="s">
        <v>17</v>
      </c>
      <c r="H332" s="6"/>
      <c r="I332" s="22" t="str">
        <f t="shared" si="1"/>
        <v>NO</v>
      </c>
    </row>
    <row r="333" ht="15.75" customHeight="1">
      <c r="A333" s="2" t="s">
        <v>450</v>
      </c>
      <c r="B333" s="2" t="s">
        <v>16</v>
      </c>
      <c r="C333" s="3">
        <v>43007.0</v>
      </c>
      <c r="D333" s="2">
        <v>103.0</v>
      </c>
      <c r="E333" s="2">
        <v>6.5</v>
      </c>
      <c r="F333" s="2" t="s">
        <v>17</v>
      </c>
      <c r="H333" s="6"/>
      <c r="I333" s="22" t="str">
        <f t="shared" si="1"/>
        <v>NO</v>
      </c>
    </row>
    <row r="334" ht="15.75" customHeight="1">
      <c r="A334" s="2" t="s">
        <v>451</v>
      </c>
      <c r="B334" s="2" t="s">
        <v>10</v>
      </c>
      <c r="C334" s="3">
        <v>44134.0</v>
      </c>
      <c r="D334" s="2">
        <v>93.0</v>
      </c>
      <c r="E334" s="2">
        <v>6.5</v>
      </c>
      <c r="F334" s="2" t="s">
        <v>17</v>
      </c>
      <c r="H334" s="6"/>
      <c r="I334" s="22" t="str">
        <f t="shared" si="1"/>
        <v>NO</v>
      </c>
    </row>
    <row r="335" ht="15.75" customHeight="1">
      <c r="A335" s="2" t="s">
        <v>452</v>
      </c>
      <c r="B335" s="2" t="s">
        <v>453</v>
      </c>
      <c r="C335" s="3">
        <v>44148.0</v>
      </c>
      <c r="D335" s="2">
        <v>119.0</v>
      </c>
      <c r="E335" s="2">
        <v>6.5</v>
      </c>
      <c r="F335" s="2" t="s">
        <v>17</v>
      </c>
      <c r="H335" s="6"/>
      <c r="I335" s="22" t="str">
        <f t="shared" si="1"/>
        <v>NO</v>
      </c>
    </row>
    <row r="336" ht="15.75" customHeight="1">
      <c r="A336" s="2" t="s">
        <v>454</v>
      </c>
      <c r="B336" s="2" t="s">
        <v>7</v>
      </c>
      <c r="C336" s="3">
        <v>43630.0</v>
      </c>
      <c r="D336" s="2">
        <v>40.0</v>
      </c>
      <c r="E336" s="2">
        <v>6.5</v>
      </c>
      <c r="F336" s="2" t="s">
        <v>455</v>
      </c>
      <c r="H336" s="6"/>
      <c r="I336" s="22" t="str">
        <f t="shared" si="1"/>
        <v>NO</v>
      </c>
    </row>
    <row r="337" ht="15.75" customHeight="1">
      <c r="A337" s="2" t="s">
        <v>456</v>
      </c>
      <c r="B337" s="2" t="s">
        <v>33</v>
      </c>
      <c r="C337" s="3">
        <v>43266.0</v>
      </c>
      <c r="D337" s="2">
        <v>120.0</v>
      </c>
      <c r="E337" s="2">
        <v>6.5</v>
      </c>
      <c r="F337" s="2" t="s">
        <v>20</v>
      </c>
      <c r="H337" s="6"/>
      <c r="I337" s="22" t="str">
        <f t="shared" si="1"/>
        <v>NO</v>
      </c>
    </row>
    <row r="338" ht="15.75" customHeight="1">
      <c r="A338" s="2" t="s">
        <v>457</v>
      </c>
      <c r="B338" s="2" t="s">
        <v>33</v>
      </c>
      <c r="C338" s="3">
        <v>44323.0</v>
      </c>
      <c r="D338" s="2">
        <v>98.0</v>
      </c>
      <c r="E338" s="2">
        <v>6.5</v>
      </c>
      <c r="F338" s="2" t="s">
        <v>17</v>
      </c>
      <c r="H338" s="6"/>
      <c r="I338" s="22" t="str">
        <f t="shared" si="1"/>
        <v>NO</v>
      </c>
    </row>
    <row r="339" ht="15.75" customHeight="1">
      <c r="A339" s="2" t="s">
        <v>458</v>
      </c>
      <c r="B339" s="2" t="s">
        <v>331</v>
      </c>
      <c r="C339" s="3">
        <v>43441.0</v>
      </c>
      <c r="D339" s="2">
        <v>104.0</v>
      </c>
      <c r="E339" s="2">
        <v>6.5</v>
      </c>
      <c r="F339" s="2" t="s">
        <v>17</v>
      </c>
      <c r="H339" s="6"/>
      <c r="I339" s="22" t="str">
        <f t="shared" si="1"/>
        <v>NO</v>
      </c>
    </row>
    <row r="340" ht="15.75" customHeight="1">
      <c r="A340" s="2" t="s">
        <v>459</v>
      </c>
      <c r="B340" s="2" t="s">
        <v>33</v>
      </c>
      <c r="C340" s="3">
        <v>44006.0</v>
      </c>
      <c r="D340" s="2">
        <v>91.0</v>
      </c>
      <c r="E340" s="2">
        <v>6.5</v>
      </c>
      <c r="F340" s="2" t="s">
        <v>11</v>
      </c>
      <c r="H340" s="6"/>
      <c r="I340" s="22" t="str">
        <f t="shared" si="1"/>
        <v>NO</v>
      </c>
    </row>
    <row r="341" ht="15.75" customHeight="1">
      <c r="A341" s="2" t="s">
        <v>460</v>
      </c>
      <c r="B341" s="2" t="s">
        <v>7</v>
      </c>
      <c r="C341" s="3">
        <v>42909.0</v>
      </c>
      <c r="D341" s="2">
        <v>95.0</v>
      </c>
      <c r="E341" s="2">
        <v>6.5</v>
      </c>
      <c r="F341" s="2" t="s">
        <v>17</v>
      </c>
      <c r="H341" s="6"/>
      <c r="I341" s="22" t="str">
        <f t="shared" si="1"/>
        <v>NO</v>
      </c>
    </row>
    <row r="342" ht="15.75" customHeight="1">
      <c r="A342" s="2" t="s">
        <v>461</v>
      </c>
      <c r="B342" s="2" t="s">
        <v>462</v>
      </c>
      <c r="C342" s="3">
        <v>44328.0</v>
      </c>
      <c r="D342" s="2">
        <v>101.0</v>
      </c>
      <c r="E342" s="2">
        <v>6.5</v>
      </c>
      <c r="F342" s="2" t="s">
        <v>60</v>
      </c>
      <c r="H342" s="6"/>
      <c r="I342" s="22" t="str">
        <f t="shared" si="1"/>
        <v>NO</v>
      </c>
    </row>
    <row r="343" ht="15.75" customHeight="1">
      <c r="A343" s="2" t="s">
        <v>463</v>
      </c>
      <c r="B343" s="2" t="s">
        <v>36</v>
      </c>
      <c r="C343" s="3">
        <v>43266.0</v>
      </c>
      <c r="D343" s="2">
        <v>105.0</v>
      </c>
      <c r="E343" s="2">
        <v>6.5</v>
      </c>
      <c r="F343" s="2" t="s">
        <v>17</v>
      </c>
      <c r="H343" s="6"/>
      <c r="I343" s="22" t="str">
        <f t="shared" si="1"/>
        <v>NO</v>
      </c>
    </row>
    <row r="344" ht="15.75" customHeight="1">
      <c r="A344" s="2" t="s">
        <v>464</v>
      </c>
      <c r="B344" s="2" t="s">
        <v>24</v>
      </c>
      <c r="C344" s="3">
        <v>42944.0</v>
      </c>
      <c r="D344" s="2">
        <v>83.0</v>
      </c>
      <c r="E344" s="2">
        <v>6.5</v>
      </c>
      <c r="F344" s="2" t="s">
        <v>17</v>
      </c>
      <c r="H344" s="6"/>
      <c r="I344" s="22" t="str">
        <f t="shared" si="1"/>
        <v>NO</v>
      </c>
    </row>
    <row r="345" ht="15.75" customHeight="1">
      <c r="A345" s="2" t="s">
        <v>465</v>
      </c>
      <c r="B345" s="2" t="s">
        <v>33</v>
      </c>
      <c r="C345" s="3">
        <v>43931.0</v>
      </c>
      <c r="D345" s="2">
        <v>91.0</v>
      </c>
      <c r="E345" s="2">
        <v>6.5</v>
      </c>
      <c r="F345" s="2" t="s">
        <v>466</v>
      </c>
      <c r="H345" s="6"/>
      <c r="I345" s="22" t="str">
        <f t="shared" si="1"/>
        <v>NO</v>
      </c>
    </row>
    <row r="346" ht="15.75" customHeight="1">
      <c r="A346" s="2" t="s">
        <v>467</v>
      </c>
      <c r="B346" s="2" t="s">
        <v>206</v>
      </c>
      <c r="C346" s="3">
        <v>42846.0</v>
      </c>
      <c r="D346" s="2">
        <v>83.0</v>
      </c>
      <c r="E346" s="2">
        <v>6.5</v>
      </c>
      <c r="F346" s="2" t="s">
        <v>17</v>
      </c>
      <c r="H346" s="6"/>
      <c r="I346" s="22" t="str">
        <f t="shared" si="1"/>
        <v>NO</v>
      </c>
    </row>
    <row r="347" ht="15.75" customHeight="1">
      <c r="A347" s="2" t="s">
        <v>468</v>
      </c>
      <c r="B347" s="2" t="s">
        <v>469</v>
      </c>
      <c r="C347" s="3">
        <v>43850.0</v>
      </c>
      <c r="D347" s="2">
        <v>17.0</v>
      </c>
      <c r="E347" s="2">
        <v>6.5</v>
      </c>
      <c r="F347" s="2" t="s">
        <v>17</v>
      </c>
      <c r="H347" s="6"/>
      <c r="I347" s="22" t="str">
        <f t="shared" si="1"/>
        <v>NO</v>
      </c>
    </row>
    <row r="348" ht="15.75" customHeight="1">
      <c r="A348" s="2" t="s">
        <v>470</v>
      </c>
      <c r="B348" s="2" t="s">
        <v>471</v>
      </c>
      <c r="C348" s="3">
        <v>44281.0</v>
      </c>
      <c r="D348" s="2">
        <v>86.0</v>
      </c>
      <c r="E348" s="2">
        <v>6.6</v>
      </c>
      <c r="F348" s="2" t="s">
        <v>17</v>
      </c>
      <c r="H348" s="6"/>
      <c r="I348" s="22" t="str">
        <f t="shared" si="1"/>
        <v>NO</v>
      </c>
    </row>
    <row r="349" ht="15.75" customHeight="1">
      <c r="A349" s="2" t="s">
        <v>472</v>
      </c>
      <c r="B349" s="2" t="s">
        <v>238</v>
      </c>
      <c r="C349" s="3">
        <v>43455.0</v>
      </c>
      <c r="D349" s="2">
        <v>124.0</v>
      </c>
      <c r="E349" s="2">
        <v>6.6</v>
      </c>
      <c r="F349" s="2" t="s">
        <v>17</v>
      </c>
      <c r="H349" s="6"/>
      <c r="I349" s="22" t="str">
        <f t="shared" si="1"/>
        <v>NO</v>
      </c>
    </row>
    <row r="350" ht="15.75" customHeight="1">
      <c r="A350" s="2" t="s">
        <v>473</v>
      </c>
      <c r="B350" s="2" t="s">
        <v>65</v>
      </c>
      <c r="C350" s="3">
        <v>44006.0</v>
      </c>
      <c r="D350" s="2">
        <v>94.0</v>
      </c>
      <c r="E350" s="2">
        <v>6.6</v>
      </c>
      <c r="F350" s="2" t="s">
        <v>20</v>
      </c>
      <c r="H350" s="6"/>
      <c r="I350" s="22" t="str">
        <f t="shared" si="1"/>
        <v>NO</v>
      </c>
    </row>
    <row r="351" ht="15.75" customHeight="1">
      <c r="A351" s="2" t="s">
        <v>474</v>
      </c>
      <c r="B351" s="2" t="s">
        <v>36</v>
      </c>
      <c r="C351" s="3">
        <v>44253.0</v>
      </c>
      <c r="D351" s="2">
        <v>102.0</v>
      </c>
      <c r="E351" s="2">
        <v>6.6</v>
      </c>
      <c r="F351" s="2" t="s">
        <v>11</v>
      </c>
      <c r="H351" s="6"/>
      <c r="I351" s="22" t="str">
        <f t="shared" si="1"/>
        <v>NO</v>
      </c>
    </row>
    <row r="352" ht="15.75" customHeight="1">
      <c r="A352" s="2" t="s">
        <v>475</v>
      </c>
      <c r="B352" s="2" t="s">
        <v>206</v>
      </c>
      <c r="C352" s="3">
        <v>43623.0</v>
      </c>
      <c r="D352" s="2">
        <v>118.0</v>
      </c>
      <c r="E352" s="2">
        <v>6.6</v>
      </c>
      <c r="F352" s="2" t="s">
        <v>11</v>
      </c>
      <c r="H352" s="6"/>
      <c r="I352" s="22" t="str">
        <f t="shared" si="1"/>
        <v>NO</v>
      </c>
    </row>
    <row r="353" ht="15.75" customHeight="1">
      <c r="A353" s="2" t="s">
        <v>476</v>
      </c>
      <c r="B353" s="2" t="s">
        <v>7</v>
      </c>
      <c r="C353" s="3">
        <v>42601.0</v>
      </c>
      <c r="D353" s="2">
        <v>79.0</v>
      </c>
      <c r="E353" s="2">
        <v>6.6</v>
      </c>
      <c r="F353" s="2" t="s">
        <v>17</v>
      </c>
      <c r="H353" s="6"/>
      <c r="I353" s="22" t="str">
        <f t="shared" si="1"/>
        <v>NO</v>
      </c>
    </row>
    <row r="354" ht="15.75" customHeight="1">
      <c r="A354" s="2" t="s">
        <v>477</v>
      </c>
      <c r="B354" s="2" t="s">
        <v>238</v>
      </c>
      <c r="C354" s="3">
        <v>44078.0</v>
      </c>
      <c r="D354" s="2">
        <v>134.0</v>
      </c>
      <c r="E354" s="2">
        <v>6.6</v>
      </c>
      <c r="F354" s="2" t="s">
        <v>17</v>
      </c>
      <c r="H354" s="6"/>
      <c r="I354" s="22" t="str">
        <f t="shared" si="1"/>
        <v>NO</v>
      </c>
    </row>
    <row r="355" ht="15.75" customHeight="1">
      <c r="A355" s="2" t="s">
        <v>478</v>
      </c>
      <c r="B355" s="2" t="s">
        <v>7</v>
      </c>
      <c r="C355" s="3">
        <v>43763.0</v>
      </c>
      <c r="D355" s="2">
        <v>126.0</v>
      </c>
      <c r="E355" s="2">
        <v>6.6</v>
      </c>
      <c r="F355" s="2" t="s">
        <v>17</v>
      </c>
      <c r="H355" s="6"/>
      <c r="I355" s="22" t="str">
        <f t="shared" si="1"/>
        <v>NO</v>
      </c>
    </row>
    <row r="356" ht="15.75" customHeight="1">
      <c r="A356" s="2" t="s">
        <v>479</v>
      </c>
      <c r="B356" s="2" t="s">
        <v>33</v>
      </c>
      <c r="C356" s="3">
        <v>44323.0</v>
      </c>
      <c r="D356" s="2">
        <v>98.0</v>
      </c>
      <c r="E356" s="2">
        <v>6.6</v>
      </c>
      <c r="F356" s="2" t="s">
        <v>20</v>
      </c>
      <c r="H356" s="6"/>
      <c r="I356" s="22" t="str">
        <f t="shared" si="1"/>
        <v>NO</v>
      </c>
    </row>
    <row r="357" ht="15.75" customHeight="1">
      <c r="A357" s="2" t="s">
        <v>480</v>
      </c>
      <c r="B357" s="2" t="s">
        <v>7</v>
      </c>
      <c r="C357" s="3">
        <v>43280.0</v>
      </c>
      <c r="D357" s="2">
        <v>89.0</v>
      </c>
      <c r="E357" s="2">
        <v>6.6</v>
      </c>
      <c r="F357" s="2" t="s">
        <v>17</v>
      </c>
      <c r="H357" s="6"/>
      <c r="I357" s="22" t="str">
        <f t="shared" si="1"/>
        <v>NO</v>
      </c>
    </row>
    <row r="358" ht="15.75" customHeight="1">
      <c r="A358" s="2" t="s">
        <v>481</v>
      </c>
      <c r="B358" s="2" t="s">
        <v>7</v>
      </c>
      <c r="C358" s="3">
        <v>43441.0</v>
      </c>
      <c r="D358" s="2">
        <v>58.0</v>
      </c>
      <c r="E358" s="2">
        <v>6.6</v>
      </c>
      <c r="F358" s="2" t="s">
        <v>17</v>
      </c>
      <c r="H358" s="6"/>
      <c r="I358" s="22" t="str">
        <f t="shared" si="1"/>
        <v>NO</v>
      </c>
    </row>
    <row r="359" ht="15.75" customHeight="1">
      <c r="A359" s="2" t="s">
        <v>482</v>
      </c>
      <c r="B359" s="2" t="s">
        <v>7</v>
      </c>
      <c r="C359" s="3">
        <v>44158.0</v>
      </c>
      <c r="D359" s="2">
        <v>83.0</v>
      </c>
      <c r="E359" s="2">
        <v>6.6</v>
      </c>
      <c r="F359" s="2" t="s">
        <v>17</v>
      </c>
      <c r="H359" s="6"/>
      <c r="I359" s="22" t="str">
        <f t="shared" si="1"/>
        <v>NO</v>
      </c>
    </row>
    <row r="360" ht="15.75" customHeight="1">
      <c r="A360" s="2" t="s">
        <v>483</v>
      </c>
      <c r="B360" s="2" t="s">
        <v>134</v>
      </c>
      <c r="C360" s="3">
        <v>44232.0</v>
      </c>
      <c r="D360" s="2">
        <v>136.0</v>
      </c>
      <c r="E360" s="2">
        <v>6.6</v>
      </c>
      <c r="F360" s="2" t="s">
        <v>34</v>
      </c>
      <c r="H360" s="6"/>
      <c r="I360" s="22" t="str">
        <f t="shared" si="1"/>
        <v>NO</v>
      </c>
    </row>
    <row r="361" ht="15.75" customHeight="1">
      <c r="A361" s="2" t="s">
        <v>484</v>
      </c>
      <c r="B361" s="2" t="s">
        <v>7</v>
      </c>
      <c r="C361" s="3">
        <v>43441.0</v>
      </c>
      <c r="D361" s="2">
        <v>98.0</v>
      </c>
      <c r="E361" s="2">
        <v>6.6</v>
      </c>
      <c r="F361" s="2" t="s">
        <v>17</v>
      </c>
      <c r="H361" s="6"/>
      <c r="I361" s="22" t="str">
        <f t="shared" si="1"/>
        <v>NO</v>
      </c>
    </row>
    <row r="362" ht="15.75" customHeight="1">
      <c r="A362" s="2" t="s">
        <v>485</v>
      </c>
      <c r="B362" s="2" t="s">
        <v>486</v>
      </c>
      <c r="C362" s="3">
        <v>43357.0</v>
      </c>
      <c r="D362" s="2">
        <v>114.0</v>
      </c>
      <c r="E362" s="2">
        <v>6.6</v>
      </c>
      <c r="F362" s="2" t="s">
        <v>17</v>
      </c>
      <c r="H362" s="6"/>
      <c r="I362" s="22" t="str">
        <f t="shared" si="1"/>
        <v>NO</v>
      </c>
    </row>
    <row r="363" ht="15.75" customHeight="1">
      <c r="A363" s="2" t="s">
        <v>487</v>
      </c>
      <c r="B363" s="2" t="s">
        <v>183</v>
      </c>
      <c r="C363" s="3">
        <v>44063.0</v>
      </c>
      <c r="D363" s="2">
        <v>99.0</v>
      </c>
      <c r="E363" s="2">
        <v>6.6</v>
      </c>
      <c r="F363" s="2" t="s">
        <v>11</v>
      </c>
      <c r="H363" s="6"/>
      <c r="I363" s="22" t="str">
        <f t="shared" si="1"/>
        <v>NO</v>
      </c>
    </row>
    <row r="364" ht="15.75" customHeight="1">
      <c r="A364" s="2" t="s">
        <v>488</v>
      </c>
      <c r="B364" s="2" t="s">
        <v>486</v>
      </c>
      <c r="C364" s="3">
        <v>43677.0</v>
      </c>
      <c r="D364" s="2">
        <v>130.0</v>
      </c>
      <c r="E364" s="2">
        <v>6.6</v>
      </c>
      <c r="F364" s="2" t="s">
        <v>17</v>
      </c>
      <c r="H364" s="6"/>
      <c r="I364" s="22" t="str">
        <f t="shared" si="1"/>
        <v>NO</v>
      </c>
    </row>
    <row r="365" ht="15.75" customHeight="1">
      <c r="A365" s="2" t="s">
        <v>489</v>
      </c>
      <c r="B365" s="2" t="s">
        <v>7</v>
      </c>
      <c r="C365" s="3">
        <v>44211.0</v>
      </c>
      <c r="D365" s="2">
        <v>32.0</v>
      </c>
      <c r="E365" s="2">
        <v>6.6</v>
      </c>
      <c r="F365" s="2" t="s">
        <v>17</v>
      </c>
      <c r="H365" s="6"/>
      <c r="I365" s="22" t="str">
        <f t="shared" si="1"/>
        <v>NO</v>
      </c>
    </row>
    <row r="366" ht="15.75" customHeight="1">
      <c r="A366" s="2" t="s">
        <v>490</v>
      </c>
      <c r="B366" s="2" t="s">
        <v>491</v>
      </c>
      <c r="C366" s="3">
        <v>44000.0</v>
      </c>
      <c r="D366" s="2">
        <v>104.0</v>
      </c>
      <c r="E366" s="2">
        <v>6.7</v>
      </c>
      <c r="F366" s="2" t="s">
        <v>188</v>
      </c>
      <c r="H366" s="6"/>
      <c r="I366" s="22" t="str">
        <f t="shared" si="1"/>
        <v>NO</v>
      </c>
    </row>
    <row r="367" ht="15.75" customHeight="1">
      <c r="A367" s="2" t="s">
        <v>492</v>
      </c>
      <c r="B367" s="2" t="s">
        <v>33</v>
      </c>
      <c r="C367" s="3">
        <v>44302.0</v>
      </c>
      <c r="D367" s="2">
        <v>142.0</v>
      </c>
      <c r="E367" s="2">
        <v>6.7</v>
      </c>
      <c r="F367" s="2" t="s">
        <v>20</v>
      </c>
      <c r="H367" s="6"/>
      <c r="I367" s="22" t="str">
        <f t="shared" si="1"/>
        <v>NO</v>
      </c>
    </row>
    <row r="368" ht="15.75" customHeight="1">
      <c r="A368" s="2" t="s">
        <v>493</v>
      </c>
      <c r="B368" s="2" t="s">
        <v>494</v>
      </c>
      <c r="C368" s="3">
        <v>44302.0</v>
      </c>
      <c r="D368" s="2">
        <v>92.0</v>
      </c>
      <c r="E368" s="2">
        <v>6.7</v>
      </c>
      <c r="F368" s="2" t="s">
        <v>17</v>
      </c>
      <c r="H368" s="6"/>
      <c r="I368" s="22" t="str">
        <f t="shared" si="1"/>
        <v>NO</v>
      </c>
    </row>
    <row r="369" ht="15.75" customHeight="1">
      <c r="A369" s="2" t="s">
        <v>495</v>
      </c>
      <c r="B369" s="2" t="s">
        <v>7</v>
      </c>
      <c r="C369" s="3">
        <v>43789.0</v>
      </c>
      <c r="D369" s="2">
        <v>86.0</v>
      </c>
      <c r="E369" s="2">
        <v>6.7</v>
      </c>
      <c r="F369" s="2" t="s">
        <v>17</v>
      </c>
      <c r="H369" s="6"/>
      <c r="I369" s="22" t="str">
        <f t="shared" si="1"/>
        <v>NO</v>
      </c>
    </row>
    <row r="370" ht="15.75" customHeight="1">
      <c r="A370" s="2" t="s">
        <v>496</v>
      </c>
      <c r="B370" s="2" t="s">
        <v>440</v>
      </c>
      <c r="C370" s="3">
        <v>42875.0</v>
      </c>
      <c r="D370" s="2">
        <v>106.0</v>
      </c>
      <c r="E370" s="2">
        <v>6.7</v>
      </c>
      <c r="F370" s="2" t="s">
        <v>188</v>
      </c>
      <c r="H370" s="6"/>
      <c r="I370" s="22" t="str">
        <f t="shared" si="1"/>
        <v>NO</v>
      </c>
    </row>
    <row r="371" ht="15.75" customHeight="1">
      <c r="A371" s="2" t="s">
        <v>497</v>
      </c>
      <c r="B371" s="2" t="s">
        <v>33</v>
      </c>
      <c r="C371" s="3">
        <v>44343.0</v>
      </c>
      <c r="D371" s="2">
        <v>95.0</v>
      </c>
      <c r="E371" s="2">
        <v>6.7</v>
      </c>
      <c r="F371" s="2" t="s">
        <v>17</v>
      </c>
      <c r="H371" s="6"/>
      <c r="I371" s="22" t="str">
        <f t="shared" si="1"/>
        <v>NO</v>
      </c>
    </row>
    <row r="372" ht="15.75" customHeight="1">
      <c r="A372" s="2" t="s">
        <v>498</v>
      </c>
      <c r="B372" s="2" t="s">
        <v>7</v>
      </c>
      <c r="C372" s="3">
        <v>42902.0</v>
      </c>
      <c r="D372" s="2">
        <v>91.0</v>
      </c>
      <c r="E372" s="2">
        <v>6.7</v>
      </c>
      <c r="F372" s="2" t="s">
        <v>17</v>
      </c>
      <c r="H372" s="6"/>
      <c r="I372" s="22" t="str">
        <f t="shared" si="1"/>
        <v>NO</v>
      </c>
    </row>
    <row r="373" ht="15.75" customHeight="1">
      <c r="A373" s="2" t="s">
        <v>499</v>
      </c>
      <c r="B373" s="2" t="s">
        <v>7</v>
      </c>
      <c r="C373" s="3">
        <v>44207.0</v>
      </c>
      <c r="D373" s="2">
        <v>89.0</v>
      </c>
      <c r="E373" s="2">
        <v>6.7</v>
      </c>
      <c r="F373" s="2" t="s">
        <v>17</v>
      </c>
      <c r="H373" s="6"/>
      <c r="I373" s="22" t="str">
        <f t="shared" si="1"/>
        <v>NO</v>
      </c>
    </row>
    <row r="374" ht="15.75" customHeight="1">
      <c r="A374" s="2" t="s">
        <v>500</v>
      </c>
      <c r="B374" s="2" t="s">
        <v>22</v>
      </c>
      <c r="C374" s="3">
        <v>43945.0</v>
      </c>
      <c r="D374" s="2">
        <v>117.0</v>
      </c>
      <c r="E374" s="2">
        <v>6.7</v>
      </c>
      <c r="F374" s="2" t="s">
        <v>17</v>
      </c>
      <c r="H374" s="6"/>
      <c r="I374" s="22" t="str">
        <f t="shared" si="1"/>
        <v>NO</v>
      </c>
    </row>
    <row r="375" ht="15.75" customHeight="1">
      <c r="A375" s="2" t="s">
        <v>501</v>
      </c>
      <c r="B375" s="2" t="s">
        <v>7</v>
      </c>
      <c r="C375" s="3">
        <v>44176.0</v>
      </c>
      <c r="D375" s="2">
        <v>90.0</v>
      </c>
      <c r="E375" s="2">
        <v>6.7</v>
      </c>
      <c r="F375" s="2" t="s">
        <v>17</v>
      </c>
      <c r="H375" s="6"/>
      <c r="I375" s="22" t="str">
        <f t="shared" si="1"/>
        <v>NO</v>
      </c>
    </row>
    <row r="376" ht="15.75" customHeight="1">
      <c r="A376" s="2" t="s">
        <v>502</v>
      </c>
      <c r="B376" s="2" t="s">
        <v>33</v>
      </c>
      <c r="C376" s="3">
        <v>44159.0</v>
      </c>
      <c r="D376" s="2">
        <v>117.0</v>
      </c>
      <c r="E376" s="2">
        <v>6.7</v>
      </c>
      <c r="F376" s="2" t="s">
        <v>17</v>
      </c>
      <c r="H376" s="6"/>
      <c r="I376" s="22" t="str">
        <f t="shared" si="1"/>
        <v>NO</v>
      </c>
    </row>
    <row r="377" ht="15.75" customHeight="1">
      <c r="A377" s="2" t="s">
        <v>503</v>
      </c>
      <c r="B377" s="2" t="s">
        <v>7</v>
      </c>
      <c r="C377" s="3">
        <v>44089.0</v>
      </c>
      <c r="D377" s="2">
        <v>80.0</v>
      </c>
      <c r="E377" s="2">
        <v>6.7</v>
      </c>
      <c r="F377" s="2" t="s">
        <v>504</v>
      </c>
      <c r="H377" s="6"/>
      <c r="I377" s="22" t="str">
        <f t="shared" si="1"/>
        <v>NO</v>
      </c>
    </row>
    <row r="378" ht="15.75" customHeight="1">
      <c r="A378" s="2" t="s">
        <v>505</v>
      </c>
      <c r="B378" s="2" t="s">
        <v>33</v>
      </c>
      <c r="C378" s="3">
        <v>42769.0</v>
      </c>
      <c r="D378" s="2">
        <v>87.0</v>
      </c>
      <c r="E378" s="2">
        <v>6.7</v>
      </c>
      <c r="F378" s="2" t="s">
        <v>17</v>
      </c>
      <c r="H378" s="6"/>
      <c r="I378" s="22" t="str">
        <f t="shared" si="1"/>
        <v>NO</v>
      </c>
    </row>
    <row r="379" ht="15.75" customHeight="1">
      <c r="A379" s="2" t="s">
        <v>506</v>
      </c>
      <c r="B379" s="2" t="s">
        <v>24</v>
      </c>
      <c r="C379" s="3">
        <v>44168.0</v>
      </c>
      <c r="D379" s="2">
        <v>101.0</v>
      </c>
      <c r="E379" s="2">
        <v>6.7</v>
      </c>
      <c r="F379" s="2" t="s">
        <v>69</v>
      </c>
      <c r="H379" s="6"/>
      <c r="I379" s="22" t="str">
        <f t="shared" si="1"/>
        <v>NO</v>
      </c>
    </row>
    <row r="380" ht="15.75" customHeight="1">
      <c r="A380" s="2" t="s">
        <v>507</v>
      </c>
      <c r="B380" s="2" t="s">
        <v>7</v>
      </c>
      <c r="C380" s="3">
        <v>43766.0</v>
      </c>
      <c r="D380" s="2">
        <v>19.0</v>
      </c>
      <c r="E380" s="2">
        <v>6.7</v>
      </c>
      <c r="F380" s="2" t="s">
        <v>188</v>
      </c>
      <c r="H380" s="6"/>
      <c r="I380" s="22" t="str">
        <f t="shared" si="1"/>
        <v>NO</v>
      </c>
    </row>
    <row r="381" ht="15.75" customHeight="1">
      <c r="A381" s="2" t="s">
        <v>508</v>
      </c>
      <c r="B381" s="2" t="s">
        <v>112</v>
      </c>
      <c r="C381" s="3">
        <v>44232.0</v>
      </c>
      <c r="D381" s="2">
        <v>106.0</v>
      </c>
      <c r="E381" s="2">
        <v>6.7</v>
      </c>
      <c r="F381" s="2" t="s">
        <v>17</v>
      </c>
      <c r="H381" s="6"/>
      <c r="I381" s="22" t="str">
        <f t="shared" si="1"/>
        <v>NO</v>
      </c>
    </row>
    <row r="382" ht="15.75" customHeight="1">
      <c r="A382" s="2" t="s">
        <v>509</v>
      </c>
      <c r="B382" s="2" t="s">
        <v>510</v>
      </c>
      <c r="C382" s="3">
        <v>42773.0</v>
      </c>
      <c r="D382" s="2">
        <v>54.0</v>
      </c>
      <c r="E382" s="2">
        <v>6.7</v>
      </c>
      <c r="F382" s="2" t="s">
        <v>17</v>
      </c>
      <c r="H382" s="6"/>
      <c r="I382" s="22" t="str">
        <f t="shared" si="1"/>
        <v>NO</v>
      </c>
    </row>
    <row r="383" ht="15.75" customHeight="1">
      <c r="A383" s="2" t="s">
        <v>511</v>
      </c>
      <c r="B383" s="2" t="s">
        <v>33</v>
      </c>
      <c r="C383" s="3">
        <v>44258.0</v>
      </c>
      <c r="D383" s="2">
        <v>111.0</v>
      </c>
      <c r="E383" s="2">
        <v>6.7</v>
      </c>
      <c r="F383" s="2" t="s">
        <v>17</v>
      </c>
      <c r="H383" s="6"/>
      <c r="I383" s="22" t="str">
        <f t="shared" si="1"/>
        <v>NO</v>
      </c>
    </row>
    <row r="384" ht="15.75" customHeight="1">
      <c r="A384" s="2" t="s">
        <v>512</v>
      </c>
      <c r="B384" s="2" t="s">
        <v>33</v>
      </c>
      <c r="C384" s="3">
        <v>44295.0</v>
      </c>
      <c r="D384" s="2">
        <v>132.0</v>
      </c>
      <c r="E384" s="2">
        <v>6.7</v>
      </c>
      <c r="F384" s="2" t="s">
        <v>34</v>
      </c>
      <c r="H384" s="6"/>
      <c r="I384" s="22" t="str">
        <f t="shared" si="1"/>
        <v>NO</v>
      </c>
    </row>
    <row r="385" ht="15.75" customHeight="1">
      <c r="A385" s="2" t="s">
        <v>513</v>
      </c>
      <c r="B385" s="2" t="s">
        <v>33</v>
      </c>
      <c r="C385" s="3">
        <v>44267.0</v>
      </c>
      <c r="D385" s="2">
        <v>97.0</v>
      </c>
      <c r="E385" s="2">
        <v>6.7</v>
      </c>
      <c r="F385" s="2" t="s">
        <v>25</v>
      </c>
      <c r="H385" s="6"/>
      <c r="I385" s="22" t="str">
        <f t="shared" si="1"/>
        <v>NO</v>
      </c>
    </row>
    <row r="386" ht="15.75" customHeight="1">
      <c r="A386" s="2" t="s">
        <v>514</v>
      </c>
      <c r="B386" s="2" t="s">
        <v>7</v>
      </c>
      <c r="C386" s="3">
        <v>43656.0</v>
      </c>
      <c r="D386" s="2">
        <v>106.0</v>
      </c>
      <c r="E386" s="2">
        <v>6.7</v>
      </c>
      <c r="F386" s="2" t="s">
        <v>11</v>
      </c>
      <c r="H386" s="6"/>
      <c r="I386" s="22" t="str">
        <f t="shared" si="1"/>
        <v>NO</v>
      </c>
    </row>
    <row r="387" ht="15.75" customHeight="1">
      <c r="A387" s="2" t="s">
        <v>515</v>
      </c>
      <c r="B387" s="2" t="s">
        <v>139</v>
      </c>
      <c r="C387" s="3">
        <v>42580.0</v>
      </c>
      <c r="D387" s="2">
        <v>111.0</v>
      </c>
      <c r="E387" s="2">
        <v>6.7</v>
      </c>
      <c r="F387" s="2" t="s">
        <v>17</v>
      </c>
      <c r="H387" s="6"/>
      <c r="I387" s="22" t="str">
        <f t="shared" si="1"/>
        <v>NO</v>
      </c>
    </row>
    <row r="388" ht="15.75" customHeight="1">
      <c r="A388" s="2" t="s">
        <v>516</v>
      </c>
      <c r="B388" s="2" t="s">
        <v>517</v>
      </c>
      <c r="C388" s="3">
        <v>44022.0</v>
      </c>
      <c r="D388" s="2">
        <v>124.0</v>
      </c>
      <c r="E388" s="2">
        <v>6.7</v>
      </c>
      <c r="F388" s="2" t="s">
        <v>17</v>
      </c>
      <c r="H388" s="6"/>
      <c r="I388" s="22" t="str">
        <f t="shared" si="1"/>
        <v>NO</v>
      </c>
    </row>
    <row r="389" ht="15.75" customHeight="1">
      <c r="A389" s="2" t="s">
        <v>518</v>
      </c>
      <c r="B389" s="2" t="s">
        <v>7</v>
      </c>
      <c r="C389" s="7">
        <v>42566.0</v>
      </c>
      <c r="D389" s="2">
        <v>116.0</v>
      </c>
      <c r="E389" s="2">
        <v>6.7</v>
      </c>
      <c r="F389" s="2" t="s">
        <v>17</v>
      </c>
      <c r="H389" s="6"/>
      <c r="I389" s="22" t="str">
        <f t="shared" si="1"/>
        <v>NO</v>
      </c>
    </row>
    <row r="390" ht="15.75" customHeight="1">
      <c r="A390" s="2" t="s">
        <v>519</v>
      </c>
      <c r="B390" s="2" t="s">
        <v>33</v>
      </c>
      <c r="C390" s="3">
        <v>43756.0</v>
      </c>
      <c r="D390" s="2">
        <v>112.0</v>
      </c>
      <c r="E390" s="2">
        <v>6.7</v>
      </c>
      <c r="F390" s="2" t="s">
        <v>20</v>
      </c>
      <c r="H390" s="6"/>
      <c r="I390" s="22" t="str">
        <f t="shared" si="1"/>
        <v>NO</v>
      </c>
    </row>
    <row r="391" ht="15.75" customHeight="1">
      <c r="A391" s="8">
        <v>44764.0</v>
      </c>
      <c r="B391" s="2" t="s">
        <v>33</v>
      </c>
      <c r="C391" s="3">
        <v>43383.0</v>
      </c>
      <c r="D391" s="2">
        <v>144.0</v>
      </c>
      <c r="E391" s="2">
        <v>6.8</v>
      </c>
      <c r="F391" s="2" t="s">
        <v>17</v>
      </c>
      <c r="H391" s="6"/>
      <c r="I391" s="22" t="str">
        <f t="shared" si="1"/>
        <v>NO</v>
      </c>
    </row>
    <row r="392" ht="15.75" customHeight="1">
      <c r="A392" s="2" t="s">
        <v>520</v>
      </c>
      <c r="B392" s="2" t="s">
        <v>33</v>
      </c>
      <c r="C392" s="3">
        <v>42671.0</v>
      </c>
      <c r="D392" s="2">
        <v>76.0</v>
      </c>
      <c r="E392" s="2">
        <v>6.8</v>
      </c>
      <c r="F392" s="2" t="s">
        <v>11</v>
      </c>
      <c r="H392" s="6"/>
      <c r="I392" s="22" t="str">
        <f t="shared" si="1"/>
        <v>NO</v>
      </c>
    </row>
    <row r="393" ht="15.75" customHeight="1">
      <c r="A393" s="2" t="s">
        <v>521</v>
      </c>
      <c r="B393" s="2" t="s">
        <v>522</v>
      </c>
      <c r="C393" s="3">
        <v>43126.0</v>
      </c>
      <c r="D393" s="2">
        <v>101.0</v>
      </c>
      <c r="E393" s="2">
        <v>6.8</v>
      </c>
      <c r="F393" s="2" t="s">
        <v>17</v>
      </c>
      <c r="H393" s="6"/>
      <c r="I393" s="22" t="str">
        <f t="shared" si="1"/>
        <v>NO</v>
      </c>
    </row>
    <row r="394" ht="15.75" customHeight="1">
      <c r="A394" s="2" t="s">
        <v>523</v>
      </c>
      <c r="B394" s="2" t="s">
        <v>7</v>
      </c>
      <c r="C394" s="3">
        <v>43910.0</v>
      </c>
      <c r="D394" s="2">
        <v>92.0</v>
      </c>
      <c r="E394" s="2">
        <v>6.8</v>
      </c>
      <c r="F394" s="2" t="s">
        <v>11</v>
      </c>
      <c r="H394" s="6"/>
      <c r="I394" s="22" t="str">
        <f t="shared" si="1"/>
        <v>NO</v>
      </c>
    </row>
    <row r="395" ht="15.75" customHeight="1">
      <c r="A395" s="2" t="s">
        <v>524</v>
      </c>
      <c r="B395" s="2" t="s">
        <v>7</v>
      </c>
      <c r="C395" s="3">
        <v>44095.0</v>
      </c>
      <c r="D395" s="2">
        <v>19.0</v>
      </c>
      <c r="E395" s="2">
        <v>6.8</v>
      </c>
      <c r="F395" s="2" t="s">
        <v>17</v>
      </c>
      <c r="H395" s="6"/>
      <c r="I395" s="22" t="str">
        <f t="shared" si="1"/>
        <v>NO</v>
      </c>
    </row>
    <row r="396" ht="15.75" customHeight="1">
      <c r="A396" s="2" t="s">
        <v>525</v>
      </c>
      <c r="B396" s="2" t="s">
        <v>7</v>
      </c>
      <c r="C396" s="3">
        <v>43588.0</v>
      </c>
      <c r="D396" s="2">
        <v>39.0</v>
      </c>
      <c r="E396" s="2">
        <v>6.8</v>
      </c>
      <c r="F396" s="2" t="s">
        <v>526</v>
      </c>
      <c r="H396" s="6"/>
      <c r="I396" s="22" t="str">
        <f t="shared" si="1"/>
        <v>NO</v>
      </c>
    </row>
    <row r="397" ht="15.75" customHeight="1">
      <c r="A397" s="2" t="s">
        <v>527</v>
      </c>
      <c r="B397" s="2" t="s">
        <v>36</v>
      </c>
      <c r="C397" s="3">
        <v>43616.0</v>
      </c>
      <c r="D397" s="2">
        <v>102.0</v>
      </c>
      <c r="E397" s="2">
        <v>6.8</v>
      </c>
      <c r="F397" s="2" t="s">
        <v>17</v>
      </c>
      <c r="H397" s="6"/>
      <c r="I397" s="22" t="str">
        <f t="shared" si="1"/>
        <v>NO</v>
      </c>
    </row>
    <row r="398" ht="15.75" customHeight="1">
      <c r="A398" s="2" t="s">
        <v>528</v>
      </c>
      <c r="B398" s="2" t="s">
        <v>7</v>
      </c>
      <c r="C398" s="3">
        <v>43957.0</v>
      </c>
      <c r="D398" s="2">
        <v>89.0</v>
      </c>
      <c r="E398" s="2">
        <v>6.8</v>
      </c>
      <c r="F398" s="2" t="s">
        <v>17</v>
      </c>
      <c r="H398" s="6"/>
      <c r="I398" s="22" t="str">
        <f t="shared" si="1"/>
        <v>NO</v>
      </c>
    </row>
    <row r="399" ht="15.75" customHeight="1">
      <c r="A399" s="2" t="s">
        <v>529</v>
      </c>
      <c r="B399" s="2" t="s">
        <v>24</v>
      </c>
      <c r="C399" s="3">
        <v>43315.0</v>
      </c>
      <c r="D399" s="2">
        <v>105.0</v>
      </c>
      <c r="E399" s="2">
        <v>6.8</v>
      </c>
      <c r="F399" s="2" t="s">
        <v>20</v>
      </c>
      <c r="H399" s="6"/>
      <c r="I399" s="22" t="str">
        <f t="shared" si="1"/>
        <v>NO</v>
      </c>
    </row>
    <row r="400" ht="15.75" customHeight="1">
      <c r="A400" s="2" t="s">
        <v>530</v>
      </c>
      <c r="B400" s="2" t="s">
        <v>10</v>
      </c>
      <c r="C400" s="3">
        <v>43280.0</v>
      </c>
      <c r="D400" s="2">
        <v>101.0</v>
      </c>
      <c r="E400" s="2">
        <v>6.8</v>
      </c>
      <c r="F400" s="2" t="s">
        <v>17</v>
      </c>
      <c r="H400" s="6"/>
      <c r="I400" s="22" t="str">
        <f t="shared" si="1"/>
        <v>NO</v>
      </c>
    </row>
    <row r="401" ht="15.75" customHeight="1">
      <c r="A401" s="2" t="s">
        <v>531</v>
      </c>
      <c r="B401" s="2" t="s">
        <v>24</v>
      </c>
      <c r="C401" s="3">
        <v>44192.0</v>
      </c>
      <c r="D401" s="2">
        <v>70.0</v>
      </c>
      <c r="E401" s="2">
        <v>6.8</v>
      </c>
      <c r="F401" s="2" t="s">
        <v>17</v>
      </c>
      <c r="H401" s="6"/>
      <c r="I401" s="22" t="str">
        <f t="shared" si="1"/>
        <v>NO</v>
      </c>
    </row>
    <row r="402" ht="15.75" customHeight="1">
      <c r="A402" s="2" t="s">
        <v>532</v>
      </c>
      <c r="B402" s="2" t="s">
        <v>7</v>
      </c>
      <c r="C402" s="3">
        <v>44091.0</v>
      </c>
      <c r="D402" s="2">
        <v>96.0</v>
      </c>
      <c r="E402" s="2">
        <v>6.8</v>
      </c>
      <c r="F402" s="2" t="s">
        <v>60</v>
      </c>
      <c r="H402" s="6"/>
      <c r="I402" s="22" t="str">
        <f t="shared" si="1"/>
        <v>NO</v>
      </c>
    </row>
    <row r="403" ht="15.75" customHeight="1">
      <c r="A403" s="2" t="s">
        <v>533</v>
      </c>
      <c r="B403" s="2" t="s">
        <v>7</v>
      </c>
      <c r="C403" s="3">
        <v>43962.0</v>
      </c>
      <c r="D403" s="2">
        <v>85.0</v>
      </c>
      <c r="E403" s="2">
        <v>6.8</v>
      </c>
      <c r="F403" s="2" t="s">
        <v>17</v>
      </c>
      <c r="H403" s="6"/>
      <c r="I403" s="22" t="str">
        <f t="shared" si="1"/>
        <v>NO</v>
      </c>
    </row>
    <row r="404" ht="15.75" customHeight="1">
      <c r="A404" s="2" t="s">
        <v>534</v>
      </c>
      <c r="B404" s="2" t="s">
        <v>7</v>
      </c>
      <c r="C404" s="3">
        <v>42990.0</v>
      </c>
      <c r="D404" s="2">
        <v>39.0</v>
      </c>
      <c r="E404" s="2">
        <v>6.8</v>
      </c>
      <c r="F404" s="2" t="s">
        <v>17</v>
      </c>
      <c r="H404" s="6"/>
      <c r="I404" s="22" t="str">
        <f t="shared" si="1"/>
        <v>NO</v>
      </c>
    </row>
    <row r="405" ht="15.75" customHeight="1">
      <c r="A405" s="2" t="s">
        <v>535</v>
      </c>
      <c r="B405" s="2" t="s">
        <v>7</v>
      </c>
      <c r="C405" s="3">
        <v>43210.0</v>
      </c>
      <c r="D405" s="2">
        <v>79.0</v>
      </c>
      <c r="E405" s="2">
        <v>6.8</v>
      </c>
      <c r="F405" s="2" t="s">
        <v>17</v>
      </c>
      <c r="H405" s="6"/>
      <c r="I405" s="22" t="str">
        <f t="shared" si="1"/>
        <v>NO</v>
      </c>
    </row>
    <row r="406" ht="15.75" customHeight="1">
      <c r="A406" s="2" t="s">
        <v>536</v>
      </c>
      <c r="B406" s="2" t="s">
        <v>7</v>
      </c>
      <c r="C406" s="3">
        <v>43060.0</v>
      </c>
      <c r="D406" s="2">
        <v>73.0</v>
      </c>
      <c r="E406" s="2">
        <v>6.8</v>
      </c>
      <c r="F406" s="2" t="s">
        <v>17</v>
      </c>
      <c r="H406" s="6"/>
      <c r="I406" s="22" t="str">
        <f t="shared" si="1"/>
        <v>NO</v>
      </c>
    </row>
    <row r="407" ht="15.75" customHeight="1">
      <c r="A407" s="2" t="s">
        <v>537</v>
      </c>
      <c r="B407" s="2" t="s">
        <v>33</v>
      </c>
      <c r="C407" s="3">
        <v>44106.0</v>
      </c>
      <c r="D407" s="2">
        <v>114.0</v>
      </c>
      <c r="E407" s="2">
        <v>6.8</v>
      </c>
      <c r="F407" s="2" t="s">
        <v>20</v>
      </c>
      <c r="H407" s="6"/>
      <c r="I407" s="22" t="str">
        <f t="shared" si="1"/>
        <v>NO</v>
      </c>
    </row>
    <row r="408" ht="15.75" customHeight="1">
      <c r="A408" s="2" t="s">
        <v>538</v>
      </c>
      <c r="B408" s="2" t="s">
        <v>33</v>
      </c>
      <c r="C408" s="3">
        <v>44104.0</v>
      </c>
      <c r="D408" s="2">
        <v>121.0</v>
      </c>
      <c r="E408" s="2">
        <v>6.8</v>
      </c>
      <c r="F408" s="2" t="s">
        <v>17</v>
      </c>
      <c r="H408" s="6"/>
      <c r="I408" s="22" t="str">
        <f t="shared" si="1"/>
        <v>NO</v>
      </c>
    </row>
    <row r="409" ht="15.75" customHeight="1">
      <c r="A409" s="2" t="s">
        <v>539</v>
      </c>
      <c r="B409" s="2" t="s">
        <v>117</v>
      </c>
      <c r="C409" s="3">
        <v>44104.0</v>
      </c>
      <c r="D409" s="2">
        <v>28.0</v>
      </c>
      <c r="E409" s="2">
        <v>6.8</v>
      </c>
      <c r="F409" s="2" t="s">
        <v>17</v>
      </c>
      <c r="H409" s="6"/>
      <c r="I409" s="22" t="str">
        <f t="shared" si="1"/>
        <v>NO</v>
      </c>
    </row>
    <row r="410" ht="15.75" customHeight="1">
      <c r="A410" s="2" t="s">
        <v>540</v>
      </c>
      <c r="B410" s="2" t="s">
        <v>33</v>
      </c>
      <c r="C410" s="3">
        <v>44148.0</v>
      </c>
      <c r="D410" s="2">
        <v>95.0</v>
      </c>
      <c r="E410" s="2">
        <v>6.8</v>
      </c>
      <c r="F410" s="2" t="s">
        <v>14</v>
      </c>
      <c r="H410" s="6"/>
      <c r="I410" s="22" t="str">
        <f t="shared" si="1"/>
        <v>NO</v>
      </c>
    </row>
    <row r="411" ht="15.75" customHeight="1">
      <c r="A411" s="2" t="s">
        <v>541</v>
      </c>
      <c r="B411" s="2" t="s">
        <v>33</v>
      </c>
      <c r="C411" s="3">
        <v>43406.0</v>
      </c>
      <c r="D411" s="2">
        <v>122.0</v>
      </c>
      <c r="E411" s="2">
        <v>6.8</v>
      </c>
      <c r="F411" s="2" t="s">
        <v>17</v>
      </c>
      <c r="H411" s="6"/>
      <c r="I411" s="22" t="str">
        <f t="shared" si="1"/>
        <v>NO</v>
      </c>
    </row>
    <row r="412" ht="15.75" customHeight="1">
      <c r="A412" s="2" t="s">
        <v>542</v>
      </c>
      <c r="B412" s="2" t="s">
        <v>7</v>
      </c>
      <c r="C412" s="3">
        <v>43140.0</v>
      </c>
      <c r="D412" s="2">
        <v>23.0</v>
      </c>
      <c r="E412" s="2">
        <v>6.8</v>
      </c>
      <c r="F412" s="2" t="s">
        <v>543</v>
      </c>
      <c r="H412" s="6"/>
      <c r="I412" s="22" t="str">
        <f t="shared" si="1"/>
        <v>NO</v>
      </c>
    </row>
    <row r="413" ht="15.75" customHeight="1">
      <c r="A413" s="2" t="s">
        <v>544</v>
      </c>
      <c r="B413" s="2" t="s">
        <v>33</v>
      </c>
      <c r="C413" s="3">
        <v>42930.0</v>
      </c>
      <c r="D413" s="2">
        <v>107.0</v>
      </c>
      <c r="E413" s="2">
        <v>6.8</v>
      </c>
      <c r="F413" s="2" t="s">
        <v>17</v>
      </c>
      <c r="H413" s="6"/>
      <c r="I413" s="22" t="str">
        <f t="shared" si="1"/>
        <v>NO</v>
      </c>
    </row>
    <row r="414" ht="15.75" customHeight="1">
      <c r="A414" s="2" t="s">
        <v>545</v>
      </c>
      <c r="B414" s="2" t="s">
        <v>7</v>
      </c>
      <c r="C414" s="3">
        <v>44202.0</v>
      </c>
      <c r="D414" s="2">
        <v>98.0</v>
      </c>
      <c r="E414" s="2">
        <v>6.8</v>
      </c>
      <c r="F414" s="2" t="s">
        <v>60</v>
      </c>
      <c r="H414" s="6"/>
      <c r="I414" s="22" t="str">
        <f t="shared" si="1"/>
        <v>NO</v>
      </c>
    </row>
    <row r="415" ht="15.75" customHeight="1">
      <c r="A415" s="2" t="s">
        <v>546</v>
      </c>
      <c r="B415" s="2" t="s">
        <v>10</v>
      </c>
      <c r="C415" s="3">
        <v>44189.0</v>
      </c>
      <c r="D415" s="2">
        <v>108.0</v>
      </c>
      <c r="E415" s="2">
        <v>6.9</v>
      </c>
      <c r="F415" s="2" t="s">
        <v>20</v>
      </c>
      <c r="H415" s="6"/>
      <c r="I415" s="22" t="str">
        <f t="shared" si="1"/>
        <v>NO</v>
      </c>
    </row>
    <row r="416" ht="15.75" customHeight="1">
      <c r="A416" s="2" t="s">
        <v>547</v>
      </c>
      <c r="B416" s="2" t="s">
        <v>7</v>
      </c>
      <c r="C416" s="3">
        <v>42643.0</v>
      </c>
      <c r="D416" s="2">
        <v>92.0</v>
      </c>
      <c r="E416" s="2">
        <v>6.9</v>
      </c>
      <c r="F416" s="2" t="s">
        <v>17</v>
      </c>
      <c r="H416" s="6"/>
      <c r="I416" s="22" t="str">
        <f t="shared" si="1"/>
        <v>NO</v>
      </c>
    </row>
    <row r="417" ht="15.75" customHeight="1">
      <c r="A417" s="2" t="s">
        <v>548</v>
      </c>
      <c r="B417" s="2" t="s">
        <v>7</v>
      </c>
      <c r="C417" s="3">
        <v>44112.0</v>
      </c>
      <c r="D417" s="2">
        <v>100.0</v>
      </c>
      <c r="E417" s="2">
        <v>6.9</v>
      </c>
      <c r="F417" s="2" t="s">
        <v>60</v>
      </c>
      <c r="H417" s="6"/>
      <c r="I417" s="22" t="str">
        <f t="shared" si="1"/>
        <v>NO</v>
      </c>
    </row>
    <row r="418" ht="15.75" customHeight="1">
      <c r="A418" s="2" t="s">
        <v>549</v>
      </c>
      <c r="B418" s="2" t="s">
        <v>7</v>
      </c>
      <c r="C418" s="3">
        <v>44256.0</v>
      </c>
      <c r="D418" s="2">
        <v>97.0</v>
      </c>
      <c r="E418" s="2">
        <v>6.9</v>
      </c>
      <c r="F418" s="2" t="s">
        <v>17</v>
      </c>
      <c r="H418" s="6"/>
      <c r="I418" s="22" t="str">
        <f t="shared" si="1"/>
        <v>NO</v>
      </c>
    </row>
    <row r="419" ht="15.75" customHeight="1">
      <c r="A419" s="2" t="s">
        <v>550</v>
      </c>
      <c r="B419" s="2" t="s">
        <v>443</v>
      </c>
      <c r="C419" s="3">
        <v>44193.0</v>
      </c>
      <c r="D419" s="2">
        <v>7.0</v>
      </c>
      <c r="E419" s="2">
        <v>6.9</v>
      </c>
      <c r="F419" s="2" t="s">
        <v>17</v>
      </c>
      <c r="H419" s="6"/>
      <c r="I419" s="22" t="str">
        <f t="shared" si="1"/>
        <v>YES</v>
      </c>
    </row>
    <row r="420" ht="15.75" customHeight="1">
      <c r="A420" s="2" t="s">
        <v>551</v>
      </c>
      <c r="B420" s="2" t="s">
        <v>33</v>
      </c>
      <c r="C420" s="3">
        <v>42790.0</v>
      </c>
      <c r="D420" s="2">
        <v>96.0</v>
      </c>
      <c r="E420" s="2">
        <v>6.9</v>
      </c>
      <c r="F420" s="2" t="s">
        <v>17</v>
      </c>
      <c r="H420" s="6"/>
      <c r="I420" s="22" t="str">
        <f t="shared" si="1"/>
        <v>NO</v>
      </c>
    </row>
    <row r="421" ht="15.75" customHeight="1">
      <c r="A421" s="2" t="s">
        <v>552</v>
      </c>
      <c r="B421" s="2" t="s">
        <v>7</v>
      </c>
      <c r="C421" s="3">
        <v>42874.0</v>
      </c>
      <c r="D421" s="2">
        <v>100.0</v>
      </c>
      <c r="E421" s="2">
        <v>6.9</v>
      </c>
      <c r="F421" s="2" t="s">
        <v>69</v>
      </c>
      <c r="H421" s="6"/>
      <c r="I421" s="22" t="str">
        <f t="shared" si="1"/>
        <v>NO</v>
      </c>
    </row>
    <row r="422" ht="15.75" customHeight="1">
      <c r="A422" s="2" t="s">
        <v>553</v>
      </c>
      <c r="B422" s="2" t="s">
        <v>247</v>
      </c>
      <c r="C422" s="3">
        <v>44169.0</v>
      </c>
      <c r="D422" s="2">
        <v>132.0</v>
      </c>
      <c r="E422" s="2">
        <v>6.9</v>
      </c>
      <c r="F422" s="2" t="s">
        <v>17</v>
      </c>
      <c r="H422" s="6"/>
      <c r="I422" s="22" t="str">
        <f t="shared" si="1"/>
        <v>NO</v>
      </c>
    </row>
    <row r="423" ht="15.75" customHeight="1">
      <c r="A423" s="2" t="s">
        <v>554</v>
      </c>
      <c r="B423" s="2" t="s">
        <v>206</v>
      </c>
      <c r="C423" s="3">
        <v>43007.0</v>
      </c>
      <c r="D423" s="2">
        <v>103.0</v>
      </c>
      <c r="E423" s="2">
        <v>6.9</v>
      </c>
      <c r="F423" s="2" t="s">
        <v>17</v>
      </c>
      <c r="H423" s="6"/>
      <c r="I423" s="22" t="str">
        <f t="shared" si="1"/>
        <v>NO</v>
      </c>
    </row>
    <row r="424" ht="15.75" customHeight="1">
      <c r="A424" s="2" t="s">
        <v>555</v>
      </c>
      <c r="B424" s="2" t="s">
        <v>556</v>
      </c>
      <c r="C424" s="3">
        <v>43413.0</v>
      </c>
      <c r="D424" s="2">
        <v>121.0</v>
      </c>
      <c r="E424" s="2">
        <v>6.9</v>
      </c>
      <c r="F424" s="2" t="s">
        <v>17</v>
      </c>
      <c r="H424" s="6"/>
      <c r="I424" s="22" t="str">
        <f t="shared" si="1"/>
        <v>NO</v>
      </c>
    </row>
    <row r="425" ht="15.75" customHeight="1">
      <c r="A425" s="2" t="s">
        <v>557</v>
      </c>
      <c r="B425" s="2" t="s">
        <v>139</v>
      </c>
      <c r="C425" s="3">
        <v>44281.0</v>
      </c>
      <c r="D425" s="2">
        <v>114.0</v>
      </c>
      <c r="E425" s="2">
        <v>6.9</v>
      </c>
      <c r="F425" s="2" t="s">
        <v>20</v>
      </c>
      <c r="H425" s="6"/>
      <c r="I425" s="22" t="str">
        <f t="shared" si="1"/>
        <v>NO</v>
      </c>
    </row>
    <row r="426" ht="15.75" customHeight="1">
      <c r="A426" s="2" t="s">
        <v>558</v>
      </c>
      <c r="B426" s="2" t="s">
        <v>7</v>
      </c>
      <c r="C426" s="3">
        <v>43385.0</v>
      </c>
      <c r="D426" s="2">
        <v>57.0</v>
      </c>
      <c r="E426" s="2">
        <v>6.9</v>
      </c>
      <c r="F426" s="2" t="s">
        <v>17</v>
      </c>
      <c r="H426" s="6"/>
      <c r="I426" s="22" t="str">
        <f t="shared" si="1"/>
        <v>NO</v>
      </c>
    </row>
    <row r="427" ht="15.75" customHeight="1">
      <c r="A427" s="2" t="s">
        <v>559</v>
      </c>
      <c r="B427" s="2" t="s">
        <v>7</v>
      </c>
      <c r="C427" s="3">
        <v>43140.0</v>
      </c>
      <c r="D427" s="2">
        <v>95.0</v>
      </c>
      <c r="E427" s="2">
        <v>6.9</v>
      </c>
      <c r="F427" s="2" t="s">
        <v>17</v>
      </c>
      <c r="H427" s="6"/>
      <c r="I427" s="22" t="str">
        <f t="shared" si="1"/>
        <v>NO</v>
      </c>
    </row>
    <row r="428" ht="15.75" customHeight="1">
      <c r="A428" s="2" t="s">
        <v>560</v>
      </c>
      <c r="B428" s="2" t="s">
        <v>7</v>
      </c>
      <c r="C428" s="3">
        <v>43985.0</v>
      </c>
      <c r="D428" s="2">
        <v>83.0</v>
      </c>
      <c r="E428" s="2">
        <v>6.9</v>
      </c>
      <c r="F428" s="2" t="s">
        <v>17</v>
      </c>
      <c r="H428" s="6"/>
      <c r="I428" s="22" t="str">
        <f t="shared" si="1"/>
        <v>NO</v>
      </c>
    </row>
    <row r="429" ht="15.75" customHeight="1">
      <c r="A429" s="2" t="s">
        <v>561</v>
      </c>
      <c r="B429" s="2" t="s">
        <v>7</v>
      </c>
      <c r="C429" s="3">
        <v>44022.0</v>
      </c>
      <c r="D429" s="2">
        <v>17.0</v>
      </c>
      <c r="E429" s="2">
        <v>6.9</v>
      </c>
      <c r="F429" s="2" t="s">
        <v>17</v>
      </c>
      <c r="H429" s="6"/>
      <c r="I429" s="22" t="str">
        <f t="shared" si="1"/>
        <v>NO</v>
      </c>
    </row>
    <row r="430" ht="15.75" customHeight="1">
      <c r="A430" s="2" t="s">
        <v>562</v>
      </c>
      <c r="B430" s="2" t="s">
        <v>206</v>
      </c>
      <c r="C430" s="3">
        <v>43952.0</v>
      </c>
      <c r="D430" s="2">
        <v>105.0</v>
      </c>
      <c r="E430" s="2">
        <v>6.9</v>
      </c>
      <c r="F430" s="2" t="s">
        <v>17</v>
      </c>
      <c r="H430" s="6"/>
      <c r="I430" s="22" t="str">
        <f t="shared" si="1"/>
        <v>NO</v>
      </c>
    </row>
    <row r="431" ht="15.75" customHeight="1">
      <c r="A431" s="2" t="s">
        <v>563</v>
      </c>
      <c r="B431" s="2" t="s">
        <v>183</v>
      </c>
      <c r="C431" s="3">
        <v>43553.0</v>
      </c>
      <c r="D431" s="2">
        <v>131.0</v>
      </c>
      <c r="E431" s="2">
        <v>6.9</v>
      </c>
      <c r="F431" s="2" t="s">
        <v>17</v>
      </c>
      <c r="H431" s="6"/>
      <c r="I431" s="22" t="str">
        <f t="shared" si="1"/>
        <v>NO</v>
      </c>
    </row>
    <row r="432" ht="15.75" customHeight="1">
      <c r="A432" s="2" t="s">
        <v>564</v>
      </c>
      <c r="B432" s="2" t="s">
        <v>171</v>
      </c>
      <c r="C432" s="3">
        <v>43608.0</v>
      </c>
      <c r="D432" s="2">
        <v>30.0</v>
      </c>
      <c r="E432" s="2">
        <v>6.9</v>
      </c>
      <c r="F432" s="2" t="s">
        <v>17</v>
      </c>
      <c r="H432" s="6"/>
      <c r="I432" s="22" t="str">
        <f t="shared" si="1"/>
        <v>NO</v>
      </c>
    </row>
    <row r="433" ht="15.75" customHeight="1">
      <c r="A433" s="2" t="s">
        <v>565</v>
      </c>
      <c r="B433" s="2" t="s">
        <v>139</v>
      </c>
      <c r="C433" s="3">
        <v>43021.0</v>
      </c>
      <c r="D433" s="2">
        <v>112.0</v>
      </c>
      <c r="E433" s="2">
        <v>6.9</v>
      </c>
      <c r="F433" s="2" t="s">
        <v>17</v>
      </c>
      <c r="H433" s="6"/>
      <c r="I433" s="22" t="str">
        <f t="shared" si="1"/>
        <v>NO</v>
      </c>
    </row>
    <row r="434" ht="15.75" customHeight="1">
      <c r="A434" s="2" t="s">
        <v>566</v>
      </c>
      <c r="B434" s="2" t="s">
        <v>7</v>
      </c>
      <c r="C434" s="3">
        <v>43385.0</v>
      </c>
      <c r="D434" s="2">
        <v>86.0</v>
      </c>
      <c r="E434" s="2">
        <v>7.0</v>
      </c>
      <c r="F434" s="2" t="s">
        <v>17</v>
      </c>
      <c r="H434" s="6"/>
      <c r="I434" s="22" t="str">
        <f t="shared" si="1"/>
        <v>NO</v>
      </c>
    </row>
    <row r="435" ht="15.75" customHeight="1">
      <c r="A435" s="2" t="s">
        <v>567</v>
      </c>
      <c r="B435" s="2" t="s">
        <v>7</v>
      </c>
      <c r="C435" s="3">
        <v>43000.0</v>
      </c>
      <c r="D435" s="2">
        <v>100.0</v>
      </c>
      <c r="E435" s="2">
        <v>7.0</v>
      </c>
      <c r="F435" s="2" t="s">
        <v>17</v>
      </c>
      <c r="H435" s="6"/>
      <c r="I435" s="22" t="str">
        <f t="shared" si="1"/>
        <v>NO</v>
      </c>
    </row>
    <row r="436" ht="15.75" customHeight="1">
      <c r="A436" s="2" t="s">
        <v>568</v>
      </c>
      <c r="B436" s="2" t="s">
        <v>117</v>
      </c>
      <c r="C436" s="3">
        <v>44138.0</v>
      </c>
      <c r="D436" s="2">
        <v>14.0</v>
      </c>
      <c r="E436" s="2">
        <v>7.0</v>
      </c>
      <c r="F436" s="2" t="s">
        <v>17</v>
      </c>
      <c r="H436" s="6"/>
      <c r="I436" s="22" t="str">
        <f t="shared" si="1"/>
        <v>NO</v>
      </c>
    </row>
    <row r="437" ht="15.75" customHeight="1">
      <c r="A437" s="2" t="s">
        <v>569</v>
      </c>
      <c r="B437" s="2" t="s">
        <v>7</v>
      </c>
      <c r="C437" s="3">
        <v>43021.0</v>
      </c>
      <c r="D437" s="2">
        <v>109.0</v>
      </c>
      <c r="E437" s="2">
        <v>7.0</v>
      </c>
      <c r="F437" s="2" t="s">
        <v>17</v>
      </c>
      <c r="H437" s="6"/>
      <c r="I437" s="22" t="str">
        <f t="shared" si="1"/>
        <v>NO</v>
      </c>
    </row>
    <row r="438" ht="15.75" customHeight="1">
      <c r="A438" s="2" t="s">
        <v>570</v>
      </c>
      <c r="B438" s="2" t="s">
        <v>7</v>
      </c>
      <c r="C438" s="3">
        <v>43789.0</v>
      </c>
      <c r="D438" s="2">
        <v>28.0</v>
      </c>
      <c r="E438" s="2">
        <v>7.0</v>
      </c>
      <c r="F438" s="2" t="s">
        <v>11</v>
      </c>
      <c r="H438" s="6"/>
      <c r="I438" s="22" t="str">
        <f t="shared" si="1"/>
        <v>NO</v>
      </c>
    </row>
    <row r="439" ht="15.75" customHeight="1">
      <c r="A439" s="2" t="s">
        <v>571</v>
      </c>
      <c r="B439" s="2" t="s">
        <v>7</v>
      </c>
      <c r="C439" s="3">
        <v>43723.0</v>
      </c>
      <c r="D439" s="2">
        <v>64.0</v>
      </c>
      <c r="E439" s="2">
        <v>7.0</v>
      </c>
      <c r="F439" s="2" t="s">
        <v>11</v>
      </c>
      <c r="H439" s="6"/>
      <c r="I439" s="22" t="str">
        <f t="shared" si="1"/>
        <v>NO</v>
      </c>
    </row>
    <row r="440" ht="15.75" customHeight="1">
      <c r="A440" s="2" t="s">
        <v>572</v>
      </c>
      <c r="B440" s="2" t="s">
        <v>33</v>
      </c>
      <c r="C440" s="3">
        <v>44183.0</v>
      </c>
      <c r="D440" s="2">
        <v>94.0</v>
      </c>
      <c r="E440" s="2">
        <v>7.0</v>
      </c>
      <c r="F440" s="2" t="s">
        <v>17</v>
      </c>
      <c r="H440" s="6"/>
      <c r="I440" s="22" t="str">
        <f t="shared" si="1"/>
        <v>NO</v>
      </c>
    </row>
    <row r="441" ht="15.75" customHeight="1">
      <c r="A441" s="2" t="s">
        <v>573</v>
      </c>
      <c r="B441" s="2" t="s">
        <v>117</v>
      </c>
      <c r="C441" s="3">
        <v>44183.0</v>
      </c>
      <c r="D441" s="2">
        <v>31.0</v>
      </c>
      <c r="E441" s="2">
        <v>7.0</v>
      </c>
      <c r="F441" s="2" t="s">
        <v>17</v>
      </c>
      <c r="H441" s="6"/>
      <c r="I441" s="22" t="str">
        <f t="shared" si="1"/>
        <v>NO</v>
      </c>
    </row>
    <row r="442" ht="15.75" customHeight="1">
      <c r="A442" s="2" t="s">
        <v>574</v>
      </c>
      <c r="B442" s="2" t="s">
        <v>7</v>
      </c>
      <c r="C442" s="3">
        <v>44272.0</v>
      </c>
      <c r="D442" s="2">
        <v>99.0</v>
      </c>
      <c r="E442" s="2">
        <v>7.0</v>
      </c>
      <c r="F442" s="2" t="s">
        <v>17</v>
      </c>
      <c r="H442" s="6"/>
      <c r="I442" s="22" t="str">
        <f t="shared" si="1"/>
        <v>NO</v>
      </c>
    </row>
    <row r="443" ht="15.75" customHeight="1">
      <c r="A443" s="2" t="s">
        <v>575</v>
      </c>
      <c r="B443" s="2" t="s">
        <v>7</v>
      </c>
      <c r="C443" s="3">
        <v>44250.0</v>
      </c>
      <c r="D443" s="2">
        <v>108.0</v>
      </c>
      <c r="E443" s="2">
        <v>7.0</v>
      </c>
      <c r="F443" s="2" t="s">
        <v>17</v>
      </c>
      <c r="H443" s="6"/>
      <c r="I443" s="22" t="str">
        <f t="shared" si="1"/>
        <v>NO</v>
      </c>
    </row>
    <row r="444" ht="15.75" customHeight="1">
      <c r="A444" s="2" t="s">
        <v>576</v>
      </c>
      <c r="B444" s="2" t="s">
        <v>7</v>
      </c>
      <c r="C444" s="3">
        <v>43581.0</v>
      </c>
      <c r="D444" s="2">
        <v>48.0</v>
      </c>
      <c r="E444" s="2">
        <v>7.0</v>
      </c>
      <c r="F444" s="2" t="s">
        <v>17</v>
      </c>
      <c r="H444" s="6"/>
      <c r="I444" s="22" t="str">
        <f t="shared" si="1"/>
        <v>NO</v>
      </c>
    </row>
    <row r="445" ht="15.75" customHeight="1">
      <c r="A445" s="2" t="s">
        <v>577</v>
      </c>
      <c r="B445" s="2" t="s">
        <v>7</v>
      </c>
      <c r="C445" s="3">
        <v>43602.0</v>
      </c>
      <c r="D445" s="2">
        <v>84.0</v>
      </c>
      <c r="E445" s="2">
        <v>7.0</v>
      </c>
      <c r="F445" s="2" t="s">
        <v>17</v>
      </c>
      <c r="H445" s="6"/>
      <c r="I445" s="22" t="str">
        <f t="shared" si="1"/>
        <v>NO</v>
      </c>
    </row>
    <row r="446" ht="15.75" customHeight="1">
      <c r="A446" s="2" t="s">
        <v>578</v>
      </c>
      <c r="B446" s="2" t="s">
        <v>7</v>
      </c>
      <c r="C446" s="3">
        <v>43546.0</v>
      </c>
      <c r="D446" s="2">
        <v>70.0</v>
      </c>
      <c r="E446" s="2">
        <v>7.0</v>
      </c>
      <c r="F446" s="2" t="s">
        <v>17</v>
      </c>
      <c r="H446" s="6"/>
      <c r="I446" s="22" t="str">
        <f t="shared" si="1"/>
        <v>NO</v>
      </c>
    </row>
    <row r="447" ht="15.75" customHeight="1">
      <c r="A447" s="2" t="s">
        <v>579</v>
      </c>
      <c r="B447" s="2" t="s">
        <v>7</v>
      </c>
      <c r="C447" s="3">
        <v>42979.0</v>
      </c>
      <c r="D447" s="2">
        <v>27.0</v>
      </c>
      <c r="E447" s="2">
        <v>7.0</v>
      </c>
      <c r="F447" s="2" t="s">
        <v>17</v>
      </c>
      <c r="H447" s="6"/>
      <c r="I447" s="22" t="str">
        <f t="shared" si="1"/>
        <v>NO</v>
      </c>
    </row>
    <row r="448" ht="15.75" customHeight="1">
      <c r="A448" s="2" t="s">
        <v>580</v>
      </c>
      <c r="B448" s="2" t="s">
        <v>581</v>
      </c>
      <c r="C448" s="3">
        <v>43686.0</v>
      </c>
      <c r="D448" s="2">
        <v>45.0</v>
      </c>
      <c r="E448" s="2">
        <v>7.0</v>
      </c>
      <c r="F448" s="2" t="s">
        <v>17</v>
      </c>
      <c r="H448" s="6"/>
      <c r="I448" s="22" t="str">
        <f t="shared" si="1"/>
        <v>YES</v>
      </c>
    </row>
    <row r="449" ht="15.75" customHeight="1">
      <c r="A449" s="2" t="s">
        <v>582</v>
      </c>
      <c r="B449" s="2" t="s">
        <v>24</v>
      </c>
      <c r="C449" s="3">
        <v>44174.0</v>
      </c>
      <c r="D449" s="2">
        <v>117.0</v>
      </c>
      <c r="E449" s="2">
        <v>7.0</v>
      </c>
      <c r="F449" s="2" t="s">
        <v>14</v>
      </c>
      <c r="H449" s="6"/>
      <c r="I449" s="22" t="str">
        <f t="shared" si="1"/>
        <v>NO</v>
      </c>
    </row>
    <row r="450" ht="15.75" customHeight="1">
      <c r="A450" s="2" t="s">
        <v>583</v>
      </c>
      <c r="B450" s="2" t="s">
        <v>584</v>
      </c>
      <c r="C450" s="3">
        <v>43426.0</v>
      </c>
      <c r="D450" s="2">
        <v>104.0</v>
      </c>
      <c r="E450" s="2">
        <v>7.0</v>
      </c>
      <c r="F450" s="2" t="s">
        <v>17</v>
      </c>
      <c r="H450" s="6"/>
      <c r="I450" s="22" t="str">
        <f t="shared" si="1"/>
        <v>NO</v>
      </c>
    </row>
    <row r="451" ht="15.75" customHeight="1">
      <c r="A451" s="2" t="s">
        <v>585</v>
      </c>
      <c r="B451" s="2" t="s">
        <v>247</v>
      </c>
      <c r="C451" s="3">
        <v>43546.0</v>
      </c>
      <c r="D451" s="2">
        <v>108.0</v>
      </c>
      <c r="E451" s="2">
        <v>7.0</v>
      </c>
      <c r="F451" s="2" t="s">
        <v>17</v>
      </c>
      <c r="H451" s="6"/>
      <c r="I451" s="22" t="str">
        <f t="shared" si="1"/>
        <v>NO</v>
      </c>
    </row>
    <row r="452" ht="15.75" customHeight="1">
      <c r="A452" s="2" t="s">
        <v>586</v>
      </c>
      <c r="B452" s="2" t="s">
        <v>101</v>
      </c>
      <c r="C452" s="3">
        <v>43392.0</v>
      </c>
      <c r="D452" s="2">
        <v>121.0</v>
      </c>
      <c r="E452" s="2">
        <v>7.0</v>
      </c>
      <c r="F452" s="2" t="s">
        <v>37</v>
      </c>
      <c r="H452" s="6"/>
      <c r="I452" s="22" t="str">
        <f t="shared" si="1"/>
        <v>NO</v>
      </c>
    </row>
    <row r="453" ht="15.75" customHeight="1">
      <c r="A453" s="2" t="s">
        <v>587</v>
      </c>
      <c r="B453" s="2" t="s">
        <v>117</v>
      </c>
      <c r="C453" s="3">
        <v>42761.0</v>
      </c>
      <c r="D453" s="2">
        <v>36.0</v>
      </c>
      <c r="E453" s="2">
        <v>7.1</v>
      </c>
      <c r="F453" s="2" t="s">
        <v>17</v>
      </c>
      <c r="H453" s="6"/>
      <c r="I453" s="22" t="str">
        <f t="shared" si="1"/>
        <v>NO</v>
      </c>
    </row>
    <row r="454" ht="15.75" customHeight="1">
      <c r="A454" s="2" t="s">
        <v>588</v>
      </c>
      <c r="B454" s="2" t="s">
        <v>114</v>
      </c>
      <c r="C454" s="3">
        <v>43434.0</v>
      </c>
      <c r="D454" s="2">
        <v>30.0</v>
      </c>
      <c r="E454" s="2">
        <v>7.1</v>
      </c>
      <c r="F454" s="2" t="s">
        <v>17</v>
      </c>
      <c r="H454" s="6"/>
      <c r="I454" s="22" t="str">
        <f t="shared" si="1"/>
        <v>YES</v>
      </c>
    </row>
    <row r="455" ht="15.75" customHeight="1">
      <c r="A455" s="2" t="s">
        <v>589</v>
      </c>
      <c r="B455" s="2" t="s">
        <v>114</v>
      </c>
      <c r="C455" s="3">
        <v>44166.0</v>
      </c>
      <c r="D455" s="2">
        <v>47.0</v>
      </c>
      <c r="E455" s="2">
        <v>7.1</v>
      </c>
      <c r="F455" s="2" t="s">
        <v>17</v>
      </c>
      <c r="H455" s="6"/>
      <c r="I455" s="22" t="str">
        <f t="shared" si="1"/>
        <v>YES</v>
      </c>
    </row>
    <row r="456" ht="15.75" customHeight="1">
      <c r="A456" s="2" t="s">
        <v>590</v>
      </c>
      <c r="B456" s="2" t="s">
        <v>33</v>
      </c>
      <c r="C456" s="3">
        <v>43635.0</v>
      </c>
      <c r="D456" s="2">
        <v>110.0</v>
      </c>
      <c r="E456" s="2">
        <v>7.1</v>
      </c>
      <c r="F456" s="2" t="s">
        <v>17</v>
      </c>
      <c r="H456" s="6"/>
      <c r="I456" s="22" t="str">
        <f t="shared" si="1"/>
        <v>NO</v>
      </c>
    </row>
    <row r="457" ht="15.75" customHeight="1">
      <c r="A457" s="2" t="s">
        <v>591</v>
      </c>
      <c r="B457" s="2" t="s">
        <v>7</v>
      </c>
      <c r="C457" s="3">
        <v>43943.0</v>
      </c>
      <c r="D457" s="2">
        <v>92.0</v>
      </c>
      <c r="E457" s="2">
        <v>7.1</v>
      </c>
      <c r="F457" s="2" t="s">
        <v>17</v>
      </c>
      <c r="H457" s="6"/>
      <c r="I457" s="22" t="str">
        <f t="shared" si="1"/>
        <v>NO</v>
      </c>
    </row>
    <row r="458" ht="15.75" customHeight="1">
      <c r="A458" s="2" t="s">
        <v>592</v>
      </c>
      <c r="B458" s="2" t="s">
        <v>7</v>
      </c>
      <c r="C458" s="3">
        <v>44162.0</v>
      </c>
      <c r="D458" s="2">
        <v>80.0</v>
      </c>
      <c r="E458" s="2">
        <v>7.1</v>
      </c>
      <c r="F458" s="2" t="s">
        <v>17</v>
      </c>
      <c r="H458" s="6"/>
      <c r="I458" s="22" t="str">
        <f t="shared" si="1"/>
        <v>NO</v>
      </c>
    </row>
    <row r="459" ht="15.75" customHeight="1">
      <c r="A459" s="2" t="s">
        <v>593</v>
      </c>
      <c r="B459" s="2" t="s">
        <v>594</v>
      </c>
      <c r="C459" s="3">
        <v>43392.0</v>
      </c>
      <c r="D459" s="2">
        <v>49.0</v>
      </c>
      <c r="E459" s="2">
        <v>7.1</v>
      </c>
      <c r="F459" s="2" t="s">
        <v>17</v>
      </c>
      <c r="H459" s="6"/>
      <c r="I459" s="22" t="str">
        <f t="shared" si="1"/>
        <v>NO</v>
      </c>
    </row>
    <row r="460" ht="15.75" customHeight="1">
      <c r="A460" s="2" t="s">
        <v>595</v>
      </c>
      <c r="B460" s="2" t="s">
        <v>7</v>
      </c>
      <c r="C460" s="3">
        <v>43826.0</v>
      </c>
      <c r="D460" s="2">
        <v>73.0</v>
      </c>
      <c r="E460" s="2">
        <v>7.1</v>
      </c>
      <c r="F460" s="2" t="s">
        <v>11</v>
      </c>
      <c r="H460" s="6"/>
      <c r="I460" s="22" t="str">
        <f t="shared" si="1"/>
        <v>NO</v>
      </c>
    </row>
    <row r="461" ht="15.75" customHeight="1">
      <c r="A461" s="2" t="s">
        <v>596</v>
      </c>
      <c r="B461" s="2" t="s">
        <v>7</v>
      </c>
      <c r="C461" s="3">
        <v>43224.0</v>
      </c>
      <c r="D461" s="2">
        <v>40.0</v>
      </c>
      <c r="E461" s="2">
        <v>7.1</v>
      </c>
      <c r="F461" s="2" t="s">
        <v>17</v>
      </c>
      <c r="H461" s="6"/>
      <c r="I461" s="22" t="str">
        <f t="shared" si="1"/>
        <v>NO</v>
      </c>
    </row>
    <row r="462" ht="15.75" customHeight="1">
      <c r="A462" s="2" t="s">
        <v>597</v>
      </c>
      <c r="B462" s="2" t="s">
        <v>7</v>
      </c>
      <c r="C462" s="3">
        <v>43718.0</v>
      </c>
      <c r="D462" s="2">
        <v>96.0</v>
      </c>
      <c r="E462" s="2">
        <v>7.1</v>
      </c>
      <c r="F462" s="2" t="s">
        <v>17</v>
      </c>
      <c r="H462" s="6"/>
      <c r="I462" s="22" t="str">
        <f t="shared" si="1"/>
        <v>NO</v>
      </c>
    </row>
    <row r="463" ht="15.75" customHeight="1">
      <c r="A463" s="2" t="s">
        <v>598</v>
      </c>
      <c r="B463" s="2" t="s">
        <v>183</v>
      </c>
      <c r="C463" s="3">
        <v>44330.0</v>
      </c>
      <c r="D463" s="2">
        <v>106.0</v>
      </c>
      <c r="E463" s="2">
        <v>7.1</v>
      </c>
      <c r="F463" s="2" t="s">
        <v>57</v>
      </c>
      <c r="H463" s="6"/>
      <c r="I463" s="22" t="str">
        <f t="shared" si="1"/>
        <v>NO</v>
      </c>
    </row>
    <row r="464" ht="15.75" customHeight="1">
      <c r="A464" s="2" t="s">
        <v>599</v>
      </c>
      <c r="B464" s="2" t="s">
        <v>7</v>
      </c>
      <c r="C464" s="3">
        <v>43575.0</v>
      </c>
      <c r="D464" s="2">
        <v>97.0</v>
      </c>
      <c r="E464" s="2">
        <v>7.1</v>
      </c>
      <c r="F464" s="2" t="s">
        <v>17</v>
      </c>
      <c r="H464" s="6"/>
      <c r="I464" s="22" t="str">
        <f t="shared" si="1"/>
        <v>NO</v>
      </c>
    </row>
    <row r="465" ht="15.75" customHeight="1">
      <c r="A465" s="2" t="s">
        <v>600</v>
      </c>
      <c r="B465" s="2" t="s">
        <v>7</v>
      </c>
      <c r="C465" s="3">
        <v>44131.0</v>
      </c>
      <c r="D465" s="2">
        <v>94.0</v>
      </c>
      <c r="E465" s="2">
        <v>7.1</v>
      </c>
      <c r="F465" s="2" t="s">
        <v>11</v>
      </c>
      <c r="H465" s="6"/>
      <c r="I465" s="22" t="str">
        <f t="shared" si="1"/>
        <v>NO</v>
      </c>
    </row>
    <row r="466" ht="15.75" customHeight="1">
      <c r="A466" s="2" t="s">
        <v>601</v>
      </c>
      <c r="B466" s="2" t="s">
        <v>7</v>
      </c>
      <c r="C466" s="3">
        <v>42881.0</v>
      </c>
      <c r="D466" s="2">
        <v>78.0</v>
      </c>
      <c r="E466" s="2">
        <v>7.1</v>
      </c>
      <c r="F466" s="2" t="s">
        <v>17</v>
      </c>
      <c r="H466" s="6"/>
      <c r="I466" s="22" t="str">
        <f t="shared" si="1"/>
        <v>NO</v>
      </c>
    </row>
    <row r="467" ht="15.75" customHeight="1">
      <c r="A467" s="2" t="s">
        <v>602</v>
      </c>
      <c r="B467" s="2" t="s">
        <v>7</v>
      </c>
      <c r="C467" s="3">
        <v>42265.0</v>
      </c>
      <c r="D467" s="2">
        <v>81.0</v>
      </c>
      <c r="E467" s="2">
        <v>7.1</v>
      </c>
      <c r="F467" s="2" t="s">
        <v>17</v>
      </c>
      <c r="H467" s="6"/>
      <c r="I467" s="22" t="str">
        <f t="shared" si="1"/>
        <v>NO</v>
      </c>
    </row>
    <row r="468" ht="15.75" customHeight="1">
      <c r="A468" s="2" t="s">
        <v>603</v>
      </c>
      <c r="B468" s="2" t="s">
        <v>7</v>
      </c>
      <c r="C468" s="3">
        <v>43586.0</v>
      </c>
      <c r="D468" s="2">
        <v>87.0</v>
      </c>
      <c r="E468" s="2">
        <v>7.1</v>
      </c>
      <c r="F468" s="2" t="s">
        <v>17</v>
      </c>
      <c r="H468" s="6"/>
      <c r="I468" s="22" t="str">
        <f t="shared" si="1"/>
        <v>NO</v>
      </c>
    </row>
    <row r="469" ht="15.75" customHeight="1">
      <c r="A469" s="2" t="s">
        <v>604</v>
      </c>
      <c r="B469" s="2" t="s">
        <v>264</v>
      </c>
      <c r="C469" s="3">
        <v>43417.0</v>
      </c>
      <c r="D469" s="2">
        <v>91.0</v>
      </c>
      <c r="E469" s="2">
        <v>7.1</v>
      </c>
      <c r="F469" s="2" t="s">
        <v>17</v>
      </c>
      <c r="H469" s="6"/>
      <c r="I469" s="22" t="str">
        <f t="shared" si="1"/>
        <v>NO</v>
      </c>
    </row>
    <row r="470" ht="15.75" customHeight="1">
      <c r="A470" s="2" t="s">
        <v>605</v>
      </c>
      <c r="B470" s="2" t="s">
        <v>7</v>
      </c>
      <c r="C470" s="3">
        <v>42447.0</v>
      </c>
      <c r="D470" s="2">
        <v>91.0</v>
      </c>
      <c r="E470" s="2">
        <v>7.1</v>
      </c>
      <c r="F470" s="2" t="s">
        <v>17</v>
      </c>
      <c r="H470" s="6"/>
      <c r="I470" s="22" t="str">
        <f t="shared" si="1"/>
        <v>NO</v>
      </c>
    </row>
    <row r="471" ht="15.75" customHeight="1">
      <c r="A471" s="2" t="s">
        <v>606</v>
      </c>
      <c r="B471" s="2" t="s">
        <v>7</v>
      </c>
      <c r="C471" s="3">
        <v>43028.0</v>
      </c>
      <c r="D471" s="2">
        <v>95.0</v>
      </c>
      <c r="E471" s="2">
        <v>7.1</v>
      </c>
      <c r="F471" s="2" t="s">
        <v>17</v>
      </c>
      <c r="H471" s="6"/>
      <c r="I471" s="22" t="str">
        <f t="shared" si="1"/>
        <v>NO</v>
      </c>
    </row>
    <row r="472" ht="15.75" customHeight="1">
      <c r="A472" s="2" t="s">
        <v>607</v>
      </c>
      <c r="B472" s="2" t="s">
        <v>33</v>
      </c>
      <c r="C472" s="3">
        <v>44203.0</v>
      </c>
      <c r="D472" s="2">
        <v>126.0</v>
      </c>
      <c r="E472" s="2">
        <v>7.1</v>
      </c>
      <c r="F472" s="2" t="s">
        <v>17</v>
      </c>
      <c r="H472" s="6"/>
      <c r="I472" s="22" t="str">
        <f t="shared" si="1"/>
        <v>NO</v>
      </c>
    </row>
    <row r="473" ht="15.75" customHeight="1">
      <c r="A473" s="2" t="s">
        <v>608</v>
      </c>
      <c r="B473" s="2" t="s">
        <v>7</v>
      </c>
      <c r="C473" s="3">
        <v>43196.0</v>
      </c>
      <c r="D473" s="2">
        <v>31.0</v>
      </c>
      <c r="E473" s="2">
        <v>7.1</v>
      </c>
      <c r="F473" s="2" t="s">
        <v>17</v>
      </c>
      <c r="H473" s="6"/>
      <c r="I473" s="22" t="str">
        <f t="shared" si="1"/>
        <v>NO</v>
      </c>
    </row>
    <row r="474" ht="15.75" customHeight="1">
      <c r="A474" s="2" t="s">
        <v>609</v>
      </c>
      <c r="B474" s="2" t="s">
        <v>7</v>
      </c>
      <c r="C474" s="3">
        <v>43406.0</v>
      </c>
      <c r="D474" s="2">
        <v>58.0</v>
      </c>
      <c r="E474" s="2">
        <v>7.1</v>
      </c>
      <c r="F474" s="2" t="s">
        <v>17</v>
      </c>
      <c r="H474" s="6"/>
      <c r="I474" s="22" t="str">
        <f t="shared" si="1"/>
        <v>NO</v>
      </c>
    </row>
    <row r="475" ht="15.75" customHeight="1">
      <c r="A475" s="2" t="s">
        <v>610</v>
      </c>
      <c r="B475" s="2" t="s">
        <v>7</v>
      </c>
      <c r="C475" s="3">
        <v>44119.0</v>
      </c>
      <c r="D475" s="2">
        <v>41.0</v>
      </c>
      <c r="E475" s="2">
        <v>7.1</v>
      </c>
      <c r="F475" s="2" t="s">
        <v>611</v>
      </c>
      <c r="H475" s="6"/>
      <c r="I475" s="22" t="str">
        <f t="shared" si="1"/>
        <v>NO</v>
      </c>
    </row>
    <row r="476" ht="15.75" customHeight="1">
      <c r="A476" s="2" t="s">
        <v>612</v>
      </c>
      <c r="B476" s="2" t="s">
        <v>238</v>
      </c>
      <c r="C476" s="3">
        <v>44090.0</v>
      </c>
      <c r="D476" s="2">
        <v>138.0</v>
      </c>
      <c r="E476" s="2">
        <v>7.1</v>
      </c>
      <c r="F476" s="2" t="s">
        <v>17</v>
      </c>
      <c r="H476" s="6"/>
      <c r="I476" s="22" t="str">
        <f t="shared" si="1"/>
        <v>NO</v>
      </c>
    </row>
    <row r="477" ht="15.75" customHeight="1">
      <c r="A477" s="2" t="s">
        <v>613</v>
      </c>
      <c r="B477" s="2" t="s">
        <v>33</v>
      </c>
      <c r="C477" s="3">
        <v>44225.0</v>
      </c>
      <c r="D477" s="2">
        <v>112.0</v>
      </c>
      <c r="E477" s="2">
        <v>7.1</v>
      </c>
      <c r="F477" s="2" t="s">
        <v>17</v>
      </c>
      <c r="H477" s="6"/>
      <c r="I477" s="22" t="str">
        <f t="shared" si="1"/>
        <v>NO</v>
      </c>
    </row>
    <row r="478" ht="15.75" customHeight="1">
      <c r="A478" s="2" t="s">
        <v>614</v>
      </c>
      <c r="B478" s="2" t="s">
        <v>7</v>
      </c>
      <c r="C478" s="3">
        <v>43670.0</v>
      </c>
      <c r="D478" s="2">
        <v>114.0</v>
      </c>
      <c r="E478" s="2">
        <v>7.1</v>
      </c>
      <c r="F478" s="2" t="s">
        <v>17</v>
      </c>
      <c r="H478" s="6"/>
      <c r="I478" s="22" t="str">
        <f t="shared" si="1"/>
        <v>NO</v>
      </c>
    </row>
    <row r="479" ht="15.75" customHeight="1">
      <c r="A479" s="2" t="s">
        <v>615</v>
      </c>
      <c r="B479" s="2" t="s">
        <v>33</v>
      </c>
      <c r="C479" s="3">
        <v>44218.0</v>
      </c>
      <c r="D479" s="2">
        <v>125.0</v>
      </c>
      <c r="E479" s="2">
        <v>7.1</v>
      </c>
      <c r="F479" s="2" t="s">
        <v>17</v>
      </c>
      <c r="H479" s="6"/>
      <c r="I479" s="22" t="str">
        <f t="shared" si="1"/>
        <v>NO</v>
      </c>
    </row>
    <row r="480" ht="15.75" customHeight="1">
      <c r="A480" s="2" t="s">
        <v>616</v>
      </c>
      <c r="B480" s="2" t="s">
        <v>36</v>
      </c>
      <c r="C480" s="3">
        <v>43329.0</v>
      </c>
      <c r="D480" s="2">
        <v>99.0</v>
      </c>
      <c r="E480" s="2">
        <v>7.1</v>
      </c>
      <c r="F480" s="2" t="s">
        <v>17</v>
      </c>
      <c r="H480" s="6"/>
      <c r="I480" s="22" t="str">
        <f t="shared" si="1"/>
        <v>NO</v>
      </c>
    </row>
    <row r="481" ht="15.75" customHeight="1">
      <c r="A481" s="2" t="s">
        <v>617</v>
      </c>
      <c r="B481" s="2" t="s">
        <v>7</v>
      </c>
      <c r="C481" s="3">
        <v>44104.0</v>
      </c>
      <c r="D481" s="2">
        <v>82.0</v>
      </c>
      <c r="E481" s="2">
        <v>7.2</v>
      </c>
      <c r="F481" s="2" t="s">
        <v>17</v>
      </c>
      <c r="H481" s="6"/>
      <c r="I481" s="22" t="str">
        <f t="shared" si="1"/>
        <v>NO</v>
      </c>
    </row>
    <row r="482" ht="15.75" customHeight="1">
      <c r="A482" s="2" t="s">
        <v>618</v>
      </c>
      <c r="B482" s="2" t="s">
        <v>7</v>
      </c>
      <c r="C482" s="3">
        <v>42636.0</v>
      </c>
      <c r="D482" s="2">
        <v>98.0</v>
      </c>
      <c r="E482" s="2">
        <v>7.2</v>
      </c>
      <c r="F482" s="2" t="s">
        <v>17</v>
      </c>
      <c r="H482" s="6"/>
      <c r="I482" s="22" t="str">
        <f t="shared" si="1"/>
        <v>NO</v>
      </c>
    </row>
    <row r="483" ht="15.75" customHeight="1">
      <c r="A483" s="2" t="s">
        <v>619</v>
      </c>
      <c r="B483" s="2" t="s">
        <v>33</v>
      </c>
      <c r="C483" s="3">
        <v>42993.0</v>
      </c>
      <c r="D483" s="2">
        <v>136.0</v>
      </c>
      <c r="E483" s="2">
        <v>7.2</v>
      </c>
      <c r="F483" s="2" t="s">
        <v>620</v>
      </c>
      <c r="H483" s="6"/>
      <c r="I483" s="22" t="str">
        <f t="shared" si="1"/>
        <v>NO</v>
      </c>
    </row>
    <row r="484" ht="15.75" customHeight="1">
      <c r="A484" s="2" t="s">
        <v>621</v>
      </c>
      <c r="B484" s="2" t="s">
        <v>7</v>
      </c>
      <c r="C484" s="3">
        <v>43483.0</v>
      </c>
      <c r="D484" s="2">
        <v>97.0</v>
      </c>
      <c r="E484" s="2">
        <v>7.2</v>
      </c>
      <c r="F484" s="2" t="s">
        <v>17</v>
      </c>
      <c r="H484" s="6"/>
      <c r="I484" s="22" t="str">
        <f t="shared" si="1"/>
        <v>NO</v>
      </c>
    </row>
    <row r="485" ht="15.75" customHeight="1">
      <c r="A485" s="2" t="s">
        <v>622</v>
      </c>
      <c r="B485" s="2" t="s">
        <v>7</v>
      </c>
      <c r="C485" s="3">
        <v>42671.0</v>
      </c>
      <c r="D485" s="2">
        <v>107.0</v>
      </c>
      <c r="E485" s="2">
        <v>7.2</v>
      </c>
      <c r="F485" s="2" t="s">
        <v>17</v>
      </c>
      <c r="H485" s="6"/>
      <c r="I485" s="22" t="str">
        <f t="shared" si="1"/>
        <v>NO</v>
      </c>
    </row>
    <row r="486" ht="15.75" customHeight="1">
      <c r="A486" s="2" t="s">
        <v>623</v>
      </c>
      <c r="B486" s="2" t="s">
        <v>7</v>
      </c>
      <c r="C486" s="3">
        <v>43931.0</v>
      </c>
      <c r="D486" s="2">
        <v>92.0</v>
      </c>
      <c r="E486" s="2">
        <v>7.2</v>
      </c>
      <c r="F486" s="2" t="s">
        <v>17</v>
      </c>
      <c r="H486" s="6"/>
      <c r="I486" s="22" t="str">
        <f t="shared" si="1"/>
        <v>NO</v>
      </c>
    </row>
    <row r="487" ht="15.75" customHeight="1">
      <c r="A487" s="2" t="s">
        <v>624</v>
      </c>
      <c r="B487" s="2" t="s">
        <v>7</v>
      </c>
      <c r="C487" s="3">
        <v>43167.0</v>
      </c>
      <c r="D487" s="2">
        <v>39.0</v>
      </c>
      <c r="E487" s="2">
        <v>7.2</v>
      </c>
      <c r="F487" s="2" t="s">
        <v>625</v>
      </c>
      <c r="H487" s="6"/>
      <c r="I487" s="22" t="str">
        <f t="shared" si="1"/>
        <v>NO</v>
      </c>
    </row>
    <row r="488" ht="15.75" customHeight="1">
      <c r="A488" s="2" t="s">
        <v>626</v>
      </c>
      <c r="B488" s="2" t="s">
        <v>36</v>
      </c>
      <c r="C488" s="3">
        <v>43145.0</v>
      </c>
      <c r="D488" s="2">
        <v>133.0</v>
      </c>
      <c r="E488" s="2">
        <v>7.2</v>
      </c>
      <c r="F488" s="2" t="s">
        <v>20</v>
      </c>
      <c r="H488" s="6"/>
      <c r="I488" s="22" t="str">
        <f t="shared" si="1"/>
        <v>NO</v>
      </c>
    </row>
    <row r="489" ht="15.75" customHeight="1">
      <c r="A489" s="2" t="s">
        <v>627</v>
      </c>
      <c r="B489" s="2" t="s">
        <v>628</v>
      </c>
      <c r="C489" s="3">
        <v>43518.0</v>
      </c>
      <c r="D489" s="2">
        <v>89.0</v>
      </c>
      <c r="E489" s="2">
        <v>7.2</v>
      </c>
      <c r="F489" s="2" t="s">
        <v>17</v>
      </c>
      <c r="H489" s="6"/>
      <c r="I489" s="22" t="str">
        <f t="shared" si="1"/>
        <v>NO</v>
      </c>
    </row>
    <row r="490" ht="15.75" customHeight="1">
      <c r="A490" s="2" t="s">
        <v>629</v>
      </c>
      <c r="B490" s="2" t="s">
        <v>33</v>
      </c>
      <c r="C490" s="3">
        <v>43378.0</v>
      </c>
      <c r="D490" s="2">
        <v>124.0</v>
      </c>
      <c r="E490" s="2">
        <v>7.2</v>
      </c>
      <c r="F490" s="2" t="s">
        <v>17</v>
      </c>
      <c r="H490" s="6"/>
      <c r="I490" s="22" t="str">
        <f t="shared" si="1"/>
        <v>NO</v>
      </c>
    </row>
    <row r="491" ht="15.75" customHeight="1">
      <c r="A491" s="2" t="s">
        <v>630</v>
      </c>
      <c r="B491" s="2" t="s">
        <v>631</v>
      </c>
      <c r="C491" s="3">
        <v>43756.0</v>
      </c>
      <c r="D491" s="2">
        <v>99.0</v>
      </c>
      <c r="E491" s="2">
        <v>7.2</v>
      </c>
      <c r="F491" s="2" t="s">
        <v>11</v>
      </c>
      <c r="H491" s="6"/>
      <c r="I491" s="22" t="str">
        <f t="shared" si="1"/>
        <v>NO</v>
      </c>
    </row>
    <row r="492" ht="15.75" customHeight="1">
      <c r="A492" s="2" t="s">
        <v>632</v>
      </c>
      <c r="B492" s="2" t="s">
        <v>33</v>
      </c>
      <c r="C492" s="3">
        <v>43221.0</v>
      </c>
      <c r="D492" s="2">
        <v>101.0</v>
      </c>
      <c r="E492" s="2">
        <v>7.2</v>
      </c>
      <c r="F492" s="2" t="s">
        <v>633</v>
      </c>
      <c r="H492" s="6"/>
      <c r="I492" s="22" t="str">
        <f t="shared" si="1"/>
        <v>NO</v>
      </c>
    </row>
    <row r="493" ht="15.75" customHeight="1">
      <c r="A493" s="2" t="s">
        <v>634</v>
      </c>
      <c r="B493" s="2" t="s">
        <v>183</v>
      </c>
      <c r="C493" s="3">
        <v>43483.0</v>
      </c>
      <c r="D493" s="2">
        <v>97.0</v>
      </c>
      <c r="E493" s="2">
        <v>7.2</v>
      </c>
      <c r="F493" s="2" t="s">
        <v>20</v>
      </c>
      <c r="H493" s="6"/>
      <c r="I493" s="22" t="str">
        <f t="shared" si="1"/>
        <v>NO</v>
      </c>
    </row>
    <row r="494" ht="15.75" customHeight="1">
      <c r="A494" s="2" t="s">
        <v>635</v>
      </c>
      <c r="B494" s="2" t="s">
        <v>24</v>
      </c>
      <c r="C494" s="3">
        <v>44113.0</v>
      </c>
      <c r="D494" s="2">
        <v>124.0</v>
      </c>
      <c r="E494" s="2">
        <v>7.2</v>
      </c>
      <c r="F494" s="2" t="s">
        <v>17</v>
      </c>
      <c r="H494" s="6"/>
      <c r="I494" s="22" t="str">
        <f t="shared" si="1"/>
        <v>NO</v>
      </c>
    </row>
    <row r="495" ht="15.75" customHeight="1">
      <c r="A495" s="2" t="s">
        <v>636</v>
      </c>
      <c r="B495" s="2" t="s">
        <v>33</v>
      </c>
      <c r="C495" s="3">
        <v>44316.0</v>
      </c>
      <c r="D495" s="2">
        <v>129.0</v>
      </c>
      <c r="E495" s="2">
        <v>7.2</v>
      </c>
      <c r="F495" s="2" t="s">
        <v>123</v>
      </c>
      <c r="H495" s="6"/>
      <c r="I495" s="22" t="str">
        <f t="shared" si="1"/>
        <v>NO</v>
      </c>
    </row>
    <row r="496" ht="15.75" customHeight="1">
      <c r="A496" s="2" t="s">
        <v>637</v>
      </c>
      <c r="B496" s="2" t="s">
        <v>7</v>
      </c>
      <c r="C496" s="3">
        <v>43635.0</v>
      </c>
      <c r="D496" s="2">
        <v>121.0</v>
      </c>
      <c r="E496" s="2">
        <v>7.2</v>
      </c>
      <c r="F496" s="2" t="s">
        <v>69</v>
      </c>
      <c r="H496" s="6"/>
      <c r="I496" s="22" t="str">
        <f t="shared" si="1"/>
        <v>NO</v>
      </c>
    </row>
    <row r="497" ht="15.75" customHeight="1">
      <c r="A497" s="2" t="s">
        <v>638</v>
      </c>
      <c r="B497" s="2" t="s">
        <v>639</v>
      </c>
      <c r="C497" s="3">
        <v>43770.0</v>
      </c>
      <c r="D497" s="2">
        <v>140.0</v>
      </c>
      <c r="E497" s="2">
        <v>7.2</v>
      </c>
      <c r="F497" s="2" t="s">
        <v>17</v>
      </c>
      <c r="H497" s="6"/>
      <c r="I497" s="22" t="str">
        <f t="shared" si="1"/>
        <v>NO</v>
      </c>
    </row>
    <row r="498" ht="15.75" customHeight="1">
      <c r="A498" s="2" t="s">
        <v>640</v>
      </c>
      <c r="B498" s="2" t="s">
        <v>641</v>
      </c>
      <c r="C498" s="3">
        <v>43767.0</v>
      </c>
      <c r="D498" s="2">
        <v>13.0</v>
      </c>
      <c r="E498" s="2">
        <v>7.2</v>
      </c>
      <c r="F498" s="2" t="s">
        <v>17</v>
      </c>
      <c r="H498" s="6"/>
      <c r="I498" s="22" t="str">
        <f t="shared" si="1"/>
        <v>NO</v>
      </c>
    </row>
    <row r="499" ht="15.75" customHeight="1">
      <c r="A499" s="2" t="s">
        <v>642</v>
      </c>
      <c r="B499" s="2" t="s">
        <v>385</v>
      </c>
      <c r="C499" s="3">
        <v>42650.0</v>
      </c>
      <c r="D499" s="2">
        <v>108.0</v>
      </c>
      <c r="E499" s="2">
        <v>7.2</v>
      </c>
      <c r="F499" s="2" t="s">
        <v>17</v>
      </c>
      <c r="H499" s="6"/>
      <c r="I499" s="22" t="str">
        <f t="shared" si="1"/>
        <v>NO</v>
      </c>
    </row>
    <row r="500" ht="15.75" customHeight="1">
      <c r="A500" s="2" t="s">
        <v>643</v>
      </c>
      <c r="B500" s="2" t="s">
        <v>7</v>
      </c>
      <c r="C500" s="3">
        <v>43322.0</v>
      </c>
      <c r="D500" s="2">
        <v>11.0</v>
      </c>
      <c r="E500" s="2">
        <v>7.2</v>
      </c>
      <c r="F500" s="2" t="s">
        <v>17</v>
      </c>
      <c r="H500" s="6"/>
      <c r="I500" s="22" t="str">
        <f t="shared" si="1"/>
        <v>NO</v>
      </c>
    </row>
    <row r="501" ht="15.75" customHeight="1">
      <c r="A501" s="2" t="s">
        <v>644</v>
      </c>
      <c r="B501" s="2" t="s">
        <v>247</v>
      </c>
      <c r="C501" s="3">
        <v>43763.0</v>
      </c>
      <c r="D501" s="2">
        <v>118.0</v>
      </c>
      <c r="E501" s="2">
        <v>7.3</v>
      </c>
      <c r="F501" s="2" t="s">
        <v>17</v>
      </c>
      <c r="H501" s="6"/>
      <c r="I501" s="22" t="str">
        <f t="shared" si="1"/>
        <v>NO</v>
      </c>
    </row>
    <row r="502" ht="15.75" customHeight="1">
      <c r="A502" s="2" t="s">
        <v>645</v>
      </c>
      <c r="B502" s="2" t="s">
        <v>183</v>
      </c>
      <c r="C502" s="3">
        <v>43749.0</v>
      </c>
      <c r="D502" s="2">
        <v>121.0</v>
      </c>
      <c r="E502" s="2">
        <v>7.3</v>
      </c>
      <c r="F502" s="2" t="s">
        <v>17</v>
      </c>
      <c r="H502" s="6"/>
      <c r="I502" s="22" t="str">
        <f t="shared" si="1"/>
        <v>NO</v>
      </c>
    </row>
    <row r="503" ht="15.75" customHeight="1">
      <c r="A503" s="2" t="s">
        <v>646</v>
      </c>
      <c r="B503" s="2" t="s">
        <v>7</v>
      </c>
      <c r="C503" s="3">
        <v>42626.0</v>
      </c>
      <c r="D503" s="2">
        <v>24.0</v>
      </c>
      <c r="E503" s="2">
        <v>7.3</v>
      </c>
      <c r="F503" s="2" t="s">
        <v>17</v>
      </c>
      <c r="H503" s="6"/>
      <c r="I503" s="22" t="str">
        <f t="shared" si="1"/>
        <v>NO</v>
      </c>
    </row>
    <row r="504" ht="15.75" customHeight="1">
      <c r="A504" s="2" t="s">
        <v>647</v>
      </c>
      <c r="B504" s="2" t="s">
        <v>7</v>
      </c>
      <c r="C504" s="3">
        <v>44029.0</v>
      </c>
      <c r="D504" s="2">
        <v>100.0</v>
      </c>
      <c r="E504" s="2">
        <v>7.3</v>
      </c>
      <c r="F504" s="2" t="s">
        <v>17</v>
      </c>
      <c r="H504" s="6"/>
      <c r="I504" s="22" t="str">
        <f t="shared" si="1"/>
        <v>NO</v>
      </c>
    </row>
    <row r="505" ht="15.75" customHeight="1">
      <c r="A505" s="2" t="s">
        <v>648</v>
      </c>
      <c r="B505" s="2" t="s">
        <v>7</v>
      </c>
      <c r="C505" s="3">
        <v>42867.0</v>
      </c>
      <c r="D505" s="2">
        <v>101.0</v>
      </c>
      <c r="E505" s="2">
        <v>7.3</v>
      </c>
      <c r="F505" s="2" t="s">
        <v>17</v>
      </c>
      <c r="H505" s="6"/>
      <c r="I505" s="22" t="str">
        <f t="shared" si="1"/>
        <v>NO</v>
      </c>
    </row>
    <row r="506" ht="15.75" customHeight="1">
      <c r="A506" s="2" t="s">
        <v>649</v>
      </c>
      <c r="B506" s="2" t="s">
        <v>33</v>
      </c>
      <c r="C506" s="3">
        <v>43978.0</v>
      </c>
      <c r="D506" s="2">
        <v>105.0</v>
      </c>
      <c r="E506" s="2">
        <v>7.3</v>
      </c>
      <c r="F506" s="2" t="s">
        <v>11</v>
      </c>
      <c r="H506" s="6"/>
      <c r="I506" s="22" t="str">
        <f t="shared" si="1"/>
        <v>NO</v>
      </c>
    </row>
    <row r="507" ht="15.75" customHeight="1">
      <c r="A507" s="2" t="s">
        <v>650</v>
      </c>
      <c r="B507" s="2" t="s">
        <v>7</v>
      </c>
      <c r="C507" s="3">
        <v>44020.0</v>
      </c>
      <c r="D507" s="2">
        <v>96.0</v>
      </c>
      <c r="E507" s="2">
        <v>7.3</v>
      </c>
      <c r="F507" s="2" t="s">
        <v>651</v>
      </c>
      <c r="H507" s="6"/>
      <c r="I507" s="22" t="str">
        <f t="shared" si="1"/>
        <v>NO</v>
      </c>
    </row>
    <row r="508" ht="15.75" customHeight="1">
      <c r="A508" s="2" t="s">
        <v>652</v>
      </c>
      <c r="B508" s="2" t="s">
        <v>114</v>
      </c>
      <c r="C508" s="3">
        <v>44117.0</v>
      </c>
      <c r="D508" s="2">
        <v>47.0</v>
      </c>
      <c r="E508" s="2">
        <v>7.3</v>
      </c>
      <c r="F508" s="2" t="s">
        <v>17</v>
      </c>
      <c r="H508" s="6"/>
      <c r="I508" s="22" t="str">
        <f t="shared" si="1"/>
        <v>YES</v>
      </c>
    </row>
    <row r="509" ht="15.75" customHeight="1">
      <c r="A509" s="2" t="s">
        <v>653</v>
      </c>
      <c r="B509" s="2" t="s">
        <v>654</v>
      </c>
      <c r="C509" s="3">
        <v>42914.0</v>
      </c>
      <c r="D509" s="2">
        <v>121.0</v>
      </c>
      <c r="E509" s="2">
        <v>7.3</v>
      </c>
      <c r="F509" s="2" t="s">
        <v>655</v>
      </c>
      <c r="H509" s="6"/>
      <c r="I509" s="22" t="str">
        <f t="shared" si="1"/>
        <v>NO</v>
      </c>
    </row>
    <row r="510" ht="15.75" customHeight="1">
      <c r="A510" s="2" t="s">
        <v>656</v>
      </c>
      <c r="B510" s="2" t="s">
        <v>183</v>
      </c>
      <c r="C510" s="3">
        <v>43355.0</v>
      </c>
      <c r="D510" s="2">
        <v>100.0</v>
      </c>
      <c r="E510" s="2">
        <v>7.3</v>
      </c>
      <c r="F510" s="2" t="s">
        <v>14</v>
      </c>
      <c r="H510" s="6"/>
      <c r="I510" s="22" t="str">
        <f t="shared" si="1"/>
        <v>NO</v>
      </c>
    </row>
    <row r="511" ht="15.75" customHeight="1">
      <c r="A511" s="2" t="s">
        <v>657</v>
      </c>
      <c r="B511" s="2" t="s">
        <v>10</v>
      </c>
      <c r="C511" s="3">
        <v>44043.0</v>
      </c>
      <c r="D511" s="2">
        <v>149.0</v>
      </c>
      <c r="E511" s="2">
        <v>7.3</v>
      </c>
      <c r="F511" s="2" t="s">
        <v>20</v>
      </c>
      <c r="H511" s="6"/>
      <c r="I511" s="22" t="str">
        <f t="shared" si="1"/>
        <v>NO</v>
      </c>
    </row>
    <row r="512" ht="15.75" customHeight="1">
      <c r="A512" s="2" t="s">
        <v>658</v>
      </c>
      <c r="B512" s="2" t="s">
        <v>7</v>
      </c>
      <c r="C512" s="3">
        <v>43476.0</v>
      </c>
      <c r="D512" s="2">
        <v>64.0</v>
      </c>
      <c r="E512" s="2">
        <v>7.3</v>
      </c>
      <c r="F512" s="2" t="s">
        <v>63</v>
      </c>
      <c r="H512" s="6"/>
      <c r="I512" s="22" t="str">
        <f t="shared" si="1"/>
        <v>NO</v>
      </c>
    </row>
    <row r="513" ht="15.75" customHeight="1">
      <c r="A513" s="2" t="s">
        <v>659</v>
      </c>
      <c r="B513" s="2" t="s">
        <v>7</v>
      </c>
      <c r="C513" s="3">
        <v>43504.0</v>
      </c>
      <c r="D513" s="2">
        <v>64.0</v>
      </c>
      <c r="E513" s="2">
        <v>7.3</v>
      </c>
      <c r="F513" s="2" t="s">
        <v>17</v>
      </c>
      <c r="H513" s="6"/>
      <c r="I513" s="22" t="str">
        <f t="shared" si="1"/>
        <v>NO</v>
      </c>
    </row>
    <row r="514" ht="15.75" customHeight="1">
      <c r="A514" s="2" t="s">
        <v>660</v>
      </c>
      <c r="B514" s="2" t="s">
        <v>7</v>
      </c>
      <c r="C514" s="3">
        <v>44132.0</v>
      </c>
      <c r="D514" s="2">
        <v>114.0</v>
      </c>
      <c r="E514" s="2">
        <v>7.3</v>
      </c>
      <c r="F514" s="2" t="s">
        <v>661</v>
      </c>
      <c r="H514" s="6"/>
      <c r="I514" s="22" t="str">
        <f t="shared" si="1"/>
        <v>NO</v>
      </c>
    </row>
    <row r="515" ht="15.75" customHeight="1">
      <c r="A515" s="2" t="s">
        <v>662</v>
      </c>
      <c r="B515" s="2" t="s">
        <v>443</v>
      </c>
      <c r="C515" s="3">
        <v>43898.0</v>
      </c>
      <c r="D515" s="2">
        <v>15.0</v>
      </c>
      <c r="E515" s="2">
        <v>7.3</v>
      </c>
      <c r="F515" s="2" t="s">
        <v>17</v>
      </c>
      <c r="H515" s="6"/>
      <c r="I515" s="22" t="str">
        <f t="shared" si="1"/>
        <v>YES</v>
      </c>
    </row>
    <row r="516" ht="15.75" customHeight="1">
      <c r="A516" s="2" t="s">
        <v>663</v>
      </c>
      <c r="B516" s="2" t="s">
        <v>7</v>
      </c>
      <c r="C516" s="3">
        <v>42657.0</v>
      </c>
      <c r="D516" s="2">
        <v>79.0</v>
      </c>
      <c r="E516" s="2">
        <v>7.3</v>
      </c>
      <c r="F516" s="2" t="s">
        <v>526</v>
      </c>
      <c r="H516" s="6"/>
      <c r="I516" s="22" t="str">
        <f t="shared" si="1"/>
        <v>NO</v>
      </c>
    </row>
    <row r="517" ht="15.75" customHeight="1">
      <c r="A517" s="2" t="s">
        <v>664</v>
      </c>
      <c r="B517" s="2" t="s">
        <v>7</v>
      </c>
      <c r="C517" s="3">
        <v>42489.0</v>
      </c>
      <c r="D517" s="2">
        <v>90.0</v>
      </c>
      <c r="E517" s="2">
        <v>7.3</v>
      </c>
      <c r="F517" s="2" t="s">
        <v>665</v>
      </c>
      <c r="H517" s="6"/>
      <c r="I517" s="22" t="str">
        <f t="shared" si="1"/>
        <v>NO</v>
      </c>
    </row>
    <row r="518" ht="15.75" customHeight="1">
      <c r="A518" s="2" t="s">
        <v>666</v>
      </c>
      <c r="B518" s="2" t="s">
        <v>92</v>
      </c>
      <c r="C518" s="3">
        <v>43420.0</v>
      </c>
      <c r="D518" s="2">
        <v>132.0</v>
      </c>
      <c r="E518" s="2">
        <v>7.3</v>
      </c>
      <c r="F518" s="2" t="s">
        <v>17</v>
      </c>
      <c r="H518" s="6"/>
      <c r="I518" s="22" t="str">
        <f t="shared" si="1"/>
        <v>NO</v>
      </c>
    </row>
    <row r="519" ht="15.75" customHeight="1">
      <c r="A519" s="2" t="s">
        <v>667</v>
      </c>
      <c r="B519" s="2" t="s">
        <v>7</v>
      </c>
      <c r="C519" s="3">
        <v>43014.0</v>
      </c>
      <c r="D519" s="2">
        <v>105.0</v>
      </c>
      <c r="E519" s="2">
        <v>7.3</v>
      </c>
      <c r="F519" s="2" t="s">
        <v>17</v>
      </c>
      <c r="H519" s="6"/>
      <c r="I519" s="22" t="str">
        <f t="shared" si="1"/>
        <v>NO</v>
      </c>
    </row>
    <row r="520" ht="15.75" customHeight="1">
      <c r="A520" s="2" t="s">
        <v>668</v>
      </c>
      <c r="B520" s="2" t="s">
        <v>139</v>
      </c>
      <c r="C520" s="3">
        <v>42545.0</v>
      </c>
      <c r="D520" s="2">
        <v>97.0</v>
      </c>
      <c r="E520" s="2">
        <v>7.3</v>
      </c>
      <c r="F520" s="2" t="s">
        <v>17</v>
      </c>
      <c r="H520" s="6"/>
      <c r="I520" s="22" t="str">
        <f t="shared" si="1"/>
        <v>NO</v>
      </c>
    </row>
    <row r="521" ht="15.75" customHeight="1">
      <c r="A521" s="2" t="s">
        <v>669</v>
      </c>
      <c r="B521" s="2" t="s">
        <v>7</v>
      </c>
      <c r="C521" s="3">
        <v>42146.0</v>
      </c>
      <c r="D521" s="2">
        <v>83.0</v>
      </c>
      <c r="E521" s="2">
        <v>7.3</v>
      </c>
      <c r="F521" s="2" t="s">
        <v>17</v>
      </c>
      <c r="H521" s="6"/>
      <c r="I521" s="22" t="str">
        <f t="shared" si="1"/>
        <v>NO</v>
      </c>
    </row>
    <row r="522" ht="15.75" customHeight="1">
      <c r="A522" s="2" t="s">
        <v>670</v>
      </c>
      <c r="B522" s="2" t="s">
        <v>7</v>
      </c>
      <c r="C522" s="3">
        <v>43698.0</v>
      </c>
      <c r="D522" s="2">
        <v>110.0</v>
      </c>
      <c r="E522" s="2">
        <v>7.4</v>
      </c>
      <c r="F522" s="2" t="s">
        <v>17</v>
      </c>
      <c r="H522" s="6"/>
      <c r="I522" s="22" t="str">
        <f t="shared" si="1"/>
        <v>NO</v>
      </c>
    </row>
    <row r="523" ht="15.75" customHeight="1">
      <c r="A523" s="2" t="s">
        <v>671</v>
      </c>
      <c r="B523" s="2" t="s">
        <v>7</v>
      </c>
      <c r="C523" s="3">
        <v>43770.0</v>
      </c>
      <c r="D523" s="2">
        <v>39.0</v>
      </c>
      <c r="E523" s="2">
        <v>7.4</v>
      </c>
      <c r="F523" s="2" t="s">
        <v>17</v>
      </c>
      <c r="H523" s="6"/>
      <c r="I523" s="22" t="str">
        <f t="shared" si="1"/>
        <v>NO</v>
      </c>
    </row>
    <row r="524" ht="15.75" customHeight="1">
      <c r="A524" s="2" t="s">
        <v>672</v>
      </c>
      <c r="B524" s="2" t="s">
        <v>7</v>
      </c>
      <c r="C524" s="3">
        <v>43007.0</v>
      </c>
      <c r="D524" s="2">
        <v>40.0</v>
      </c>
      <c r="E524" s="2">
        <v>7.4</v>
      </c>
      <c r="F524" s="2" t="s">
        <v>17</v>
      </c>
      <c r="H524" s="6"/>
      <c r="I524" s="22" t="str">
        <f t="shared" si="1"/>
        <v>NO</v>
      </c>
    </row>
    <row r="525" ht="15.75" customHeight="1">
      <c r="A525" s="2" t="s">
        <v>673</v>
      </c>
      <c r="B525" s="2" t="s">
        <v>7</v>
      </c>
      <c r="C525" s="3">
        <v>43861.0</v>
      </c>
      <c r="D525" s="2">
        <v>85.0</v>
      </c>
      <c r="E525" s="2">
        <v>7.4</v>
      </c>
      <c r="F525" s="2" t="s">
        <v>17</v>
      </c>
      <c r="H525" s="6"/>
      <c r="I525" s="22" t="str">
        <f t="shared" si="1"/>
        <v>NO</v>
      </c>
    </row>
    <row r="526" ht="15.75" customHeight="1">
      <c r="A526" s="2" t="s">
        <v>674</v>
      </c>
      <c r="B526" s="2" t="s">
        <v>7</v>
      </c>
      <c r="C526" s="3">
        <v>43508.0</v>
      </c>
      <c r="D526" s="2">
        <v>26.0</v>
      </c>
      <c r="E526" s="2">
        <v>7.4</v>
      </c>
      <c r="F526" s="2" t="s">
        <v>625</v>
      </c>
      <c r="H526" s="6"/>
      <c r="I526" s="22" t="str">
        <f t="shared" si="1"/>
        <v>NO</v>
      </c>
    </row>
    <row r="527" ht="15.75" customHeight="1">
      <c r="A527" s="2" t="s">
        <v>675</v>
      </c>
      <c r="B527" s="2" t="s">
        <v>403</v>
      </c>
      <c r="C527" s="3">
        <v>44160.0</v>
      </c>
      <c r="D527" s="2">
        <v>87.0</v>
      </c>
      <c r="E527" s="2">
        <v>7.4</v>
      </c>
      <c r="F527" s="2" t="s">
        <v>17</v>
      </c>
      <c r="H527" s="6"/>
      <c r="I527" s="22" t="str">
        <f t="shared" si="1"/>
        <v>NO</v>
      </c>
    </row>
    <row r="528" ht="15.75" customHeight="1">
      <c r="A528" s="2" t="s">
        <v>676</v>
      </c>
      <c r="B528" s="2" t="s">
        <v>7</v>
      </c>
      <c r="C528" s="3">
        <v>43399.0</v>
      </c>
      <c r="D528" s="2">
        <v>97.0</v>
      </c>
      <c r="E528" s="2">
        <v>7.4</v>
      </c>
      <c r="F528" s="2" t="s">
        <v>17</v>
      </c>
      <c r="H528" s="6"/>
      <c r="I528" s="22" t="str">
        <f t="shared" si="1"/>
        <v>NO</v>
      </c>
    </row>
    <row r="529" ht="15.75" customHeight="1">
      <c r="A529" s="2" t="s">
        <v>677</v>
      </c>
      <c r="B529" s="2" t="s">
        <v>7</v>
      </c>
      <c r="C529" s="3">
        <v>43623.0</v>
      </c>
      <c r="D529" s="2">
        <v>118.0</v>
      </c>
      <c r="E529" s="2">
        <v>7.4</v>
      </c>
      <c r="F529" s="2" t="s">
        <v>17</v>
      </c>
      <c r="H529" s="6"/>
      <c r="I529" s="22" t="str">
        <f t="shared" si="1"/>
        <v>NO</v>
      </c>
    </row>
    <row r="530" ht="15.75" customHeight="1">
      <c r="A530" s="2" t="s">
        <v>678</v>
      </c>
      <c r="B530" s="2" t="s">
        <v>117</v>
      </c>
      <c r="C530" s="3">
        <v>43796.0</v>
      </c>
      <c r="D530" s="2">
        <v>23.0</v>
      </c>
      <c r="E530" s="2">
        <v>7.4</v>
      </c>
      <c r="F530" s="2" t="s">
        <v>17</v>
      </c>
      <c r="H530" s="6"/>
      <c r="I530" s="22" t="str">
        <f t="shared" si="1"/>
        <v>NO</v>
      </c>
    </row>
    <row r="531" ht="15.75" customHeight="1">
      <c r="A531" s="2" t="s">
        <v>679</v>
      </c>
      <c r="B531" s="2" t="s">
        <v>7</v>
      </c>
      <c r="C531" s="3">
        <v>44041.0</v>
      </c>
      <c r="D531" s="2">
        <v>40.0</v>
      </c>
      <c r="E531" s="2">
        <v>7.4</v>
      </c>
      <c r="F531" s="2" t="s">
        <v>17</v>
      </c>
      <c r="H531" s="6"/>
      <c r="I531" s="22" t="str">
        <f t="shared" si="1"/>
        <v>NO</v>
      </c>
    </row>
    <row r="532" ht="15.75" customHeight="1">
      <c r="A532" s="2" t="s">
        <v>680</v>
      </c>
      <c r="B532" s="2" t="s">
        <v>7</v>
      </c>
      <c r="C532" s="3">
        <v>43406.0</v>
      </c>
      <c r="D532" s="2">
        <v>98.0</v>
      </c>
      <c r="E532" s="2">
        <v>7.4</v>
      </c>
      <c r="F532" s="2" t="s">
        <v>17</v>
      </c>
      <c r="H532" s="6"/>
      <c r="I532" s="22" t="str">
        <f t="shared" si="1"/>
        <v>NO</v>
      </c>
    </row>
    <row r="533" ht="15.75" customHeight="1">
      <c r="A533" s="2" t="s">
        <v>681</v>
      </c>
      <c r="B533" s="2" t="s">
        <v>7</v>
      </c>
      <c r="C533" s="3">
        <v>42202.0</v>
      </c>
      <c r="D533" s="2">
        <v>80.0</v>
      </c>
      <c r="E533" s="2">
        <v>7.4</v>
      </c>
      <c r="F533" s="2" t="s">
        <v>17</v>
      </c>
      <c r="H533" s="6"/>
      <c r="I533" s="22" t="str">
        <f t="shared" si="1"/>
        <v>NO</v>
      </c>
    </row>
    <row r="534" ht="15.75" customHeight="1">
      <c r="A534" s="2" t="s">
        <v>682</v>
      </c>
      <c r="B534" s="2" t="s">
        <v>403</v>
      </c>
      <c r="C534" s="3">
        <v>43061.0</v>
      </c>
      <c r="D534" s="2">
        <v>108.0</v>
      </c>
      <c r="E534" s="2">
        <v>7.5</v>
      </c>
      <c r="F534" s="2" t="s">
        <v>17</v>
      </c>
      <c r="H534" s="6"/>
      <c r="I534" s="22" t="str">
        <f t="shared" si="1"/>
        <v>NO</v>
      </c>
    </row>
    <row r="535" ht="15.75" customHeight="1">
      <c r="A535" s="2" t="s">
        <v>683</v>
      </c>
      <c r="B535" s="2" t="s">
        <v>7</v>
      </c>
      <c r="C535" s="3">
        <v>44118.0</v>
      </c>
      <c r="D535" s="2">
        <v>79.0</v>
      </c>
      <c r="E535" s="2">
        <v>7.5</v>
      </c>
      <c r="F535" s="2" t="s">
        <v>34</v>
      </c>
      <c r="H535" s="6"/>
      <c r="I535" s="22" t="str">
        <f t="shared" si="1"/>
        <v>NO</v>
      </c>
    </row>
    <row r="536" ht="15.75" customHeight="1">
      <c r="A536" s="2" t="s">
        <v>684</v>
      </c>
      <c r="B536" s="2" t="s">
        <v>7</v>
      </c>
      <c r="C536" s="3">
        <v>43350.0</v>
      </c>
      <c r="D536" s="2">
        <v>74.0</v>
      </c>
      <c r="E536" s="2">
        <v>7.5</v>
      </c>
      <c r="F536" s="2" t="s">
        <v>17</v>
      </c>
      <c r="H536" s="6"/>
      <c r="I536" s="22" t="str">
        <f t="shared" si="1"/>
        <v>NO</v>
      </c>
    </row>
    <row r="537" ht="15.75" customHeight="1">
      <c r="A537" s="2" t="s">
        <v>685</v>
      </c>
      <c r="B537" s="2" t="s">
        <v>7</v>
      </c>
      <c r="C537" s="3">
        <v>44106.0</v>
      </c>
      <c r="D537" s="2">
        <v>90.0</v>
      </c>
      <c r="E537" s="2">
        <v>7.5</v>
      </c>
      <c r="F537" s="2" t="s">
        <v>17</v>
      </c>
      <c r="H537" s="6"/>
      <c r="I537" s="22" t="str">
        <f t="shared" si="1"/>
        <v>NO</v>
      </c>
    </row>
    <row r="538" ht="15.75" customHeight="1">
      <c r="A538" s="2" t="s">
        <v>686</v>
      </c>
      <c r="B538" s="2" t="s">
        <v>7</v>
      </c>
      <c r="C538" s="3">
        <v>43572.0</v>
      </c>
      <c r="D538" s="2">
        <v>137.0</v>
      </c>
      <c r="E538" s="2">
        <v>7.5</v>
      </c>
      <c r="F538" s="2" t="s">
        <v>17</v>
      </c>
      <c r="H538" s="6"/>
      <c r="I538" s="22" t="str">
        <f t="shared" si="1"/>
        <v>NO</v>
      </c>
    </row>
    <row r="539" ht="15.75" customHeight="1">
      <c r="A539" s="2" t="s">
        <v>687</v>
      </c>
      <c r="B539" s="2" t="s">
        <v>688</v>
      </c>
      <c r="C539" s="3">
        <v>43693.0</v>
      </c>
      <c r="D539" s="2">
        <v>71.0</v>
      </c>
      <c r="E539" s="2">
        <v>7.5</v>
      </c>
      <c r="F539" s="2" t="s">
        <v>17</v>
      </c>
      <c r="H539" s="6"/>
      <c r="I539" s="22" t="str">
        <f t="shared" si="1"/>
        <v>YES</v>
      </c>
    </row>
    <row r="540" ht="15.75" customHeight="1">
      <c r="A540" s="2" t="s">
        <v>689</v>
      </c>
      <c r="B540" s="2" t="s">
        <v>7</v>
      </c>
      <c r="C540" s="7">
        <v>43035.0</v>
      </c>
      <c r="D540" s="2">
        <v>98.0</v>
      </c>
      <c r="E540" s="2">
        <v>7.5</v>
      </c>
      <c r="F540" s="2" t="s">
        <v>17</v>
      </c>
      <c r="H540" s="6"/>
      <c r="I540" s="22" t="str">
        <f t="shared" si="1"/>
        <v>NO</v>
      </c>
    </row>
    <row r="541" ht="15.75" customHeight="1">
      <c r="A541" s="2" t="s">
        <v>690</v>
      </c>
      <c r="B541" s="2" t="s">
        <v>136</v>
      </c>
      <c r="C541" s="3">
        <v>43823.0</v>
      </c>
      <c r="D541" s="2">
        <v>70.0</v>
      </c>
      <c r="E541" s="2">
        <v>7.5</v>
      </c>
      <c r="F541" s="2" t="s">
        <v>17</v>
      </c>
      <c r="H541" s="6"/>
      <c r="I541" s="22" t="str">
        <f t="shared" si="1"/>
        <v>NO</v>
      </c>
    </row>
    <row r="542" ht="15.75" customHeight="1">
      <c r="A542" s="2" t="s">
        <v>691</v>
      </c>
      <c r="B542" s="2" t="s">
        <v>7</v>
      </c>
      <c r="C542" s="3">
        <v>43356.0</v>
      </c>
      <c r="D542" s="2">
        <v>99.0</v>
      </c>
      <c r="E542" s="2">
        <v>7.5</v>
      </c>
      <c r="F542" s="2" t="s">
        <v>17</v>
      </c>
      <c r="H542" s="6"/>
      <c r="I542" s="22" t="str">
        <f t="shared" si="1"/>
        <v>NO</v>
      </c>
    </row>
    <row r="543" ht="15.75" customHeight="1">
      <c r="A543" s="2" t="s">
        <v>692</v>
      </c>
      <c r="B543" s="2" t="s">
        <v>7</v>
      </c>
      <c r="C543" s="7">
        <v>42629.0</v>
      </c>
      <c r="D543" s="2">
        <v>40.0</v>
      </c>
      <c r="E543" s="2">
        <v>7.5</v>
      </c>
      <c r="F543" s="2" t="s">
        <v>17</v>
      </c>
      <c r="H543" s="6"/>
      <c r="I543" s="22" t="str">
        <f t="shared" si="1"/>
        <v>NO</v>
      </c>
    </row>
    <row r="544" ht="15.75" customHeight="1">
      <c r="A544" s="2" t="s">
        <v>693</v>
      </c>
      <c r="B544" s="2" t="s">
        <v>7</v>
      </c>
      <c r="C544" s="3">
        <v>44006.0</v>
      </c>
      <c r="D544" s="2">
        <v>104.0</v>
      </c>
      <c r="E544" s="2">
        <v>7.6</v>
      </c>
      <c r="F544" s="2" t="s">
        <v>17</v>
      </c>
      <c r="H544" s="6"/>
      <c r="I544" s="22" t="str">
        <f t="shared" si="1"/>
        <v>NO</v>
      </c>
    </row>
    <row r="545" ht="15.75" customHeight="1">
      <c r="A545" s="2" t="s">
        <v>694</v>
      </c>
      <c r="B545" s="2" t="s">
        <v>695</v>
      </c>
      <c r="C545" s="3">
        <v>44147.0</v>
      </c>
      <c r="D545" s="2">
        <v>149.0</v>
      </c>
      <c r="E545" s="2">
        <v>7.6</v>
      </c>
      <c r="F545" s="2" t="s">
        <v>20</v>
      </c>
      <c r="H545" s="6"/>
      <c r="I545" s="22" t="str">
        <f t="shared" si="1"/>
        <v>NO</v>
      </c>
    </row>
    <row r="546" ht="15.75" customHeight="1">
      <c r="A546" s="2" t="s">
        <v>696</v>
      </c>
      <c r="B546" s="2" t="s">
        <v>7</v>
      </c>
      <c r="C546" s="3">
        <v>43364.0</v>
      </c>
      <c r="D546" s="2">
        <v>124.0</v>
      </c>
      <c r="E546" s="2">
        <v>7.6</v>
      </c>
      <c r="F546" s="2" t="s">
        <v>17</v>
      </c>
      <c r="H546" s="6"/>
      <c r="I546" s="22" t="str">
        <f t="shared" si="1"/>
        <v>NO</v>
      </c>
    </row>
    <row r="547" ht="15.75" customHeight="1">
      <c r="A547" s="2" t="s">
        <v>697</v>
      </c>
      <c r="B547" s="2" t="s">
        <v>7</v>
      </c>
      <c r="C547" s="3">
        <v>43628.0</v>
      </c>
      <c r="D547" s="2">
        <v>144.0</v>
      </c>
      <c r="E547" s="2">
        <v>7.6</v>
      </c>
      <c r="F547" s="2" t="s">
        <v>17</v>
      </c>
      <c r="H547" s="6"/>
      <c r="I547" s="22" t="str">
        <f t="shared" si="1"/>
        <v>NO</v>
      </c>
    </row>
    <row r="548" ht="15.75" customHeight="1">
      <c r="A548" s="2" t="s">
        <v>698</v>
      </c>
      <c r="B548" s="2" t="s">
        <v>7</v>
      </c>
      <c r="C548" s="3">
        <v>43756.0</v>
      </c>
      <c r="D548" s="2">
        <v>85.0</v>
      </c>
      <c r="E548" s="2">
        <v>7.6</v>
      </c>
      <c r="F548" s="2" t="s">
        <v>17</v>
      </c>
      <c r="H548" s="6"/>
      <c r="I548" s="22" t="str">
        <f t="shared" si="1"/>
        <v>NO</v>
      </c>
    </row>
    <row r="549" ht="15.75" customHeight="1">
      <c r="A549" s="2" t="s">
        <v>699</v>
      </c>
      <c r="B549" s="2" t="s">
        <v>7</v>
      </c>
      <c r="C549" s="3">
        <v>43308.0</v>
      </c>
      <c r="D549" s="2">
        <v>100.0</v>
      </c>
      <c r="E549" s="2">
        <v>7.6</v>
      </c>
      <c r="F549" s="2" t="s">
        <v>17</v>
      </c>
      <c r="H549" s="6"/>
      <c r="I549" s="22" t="str">
        <f t="shared" si="1"/>
        <v>NO</v>
      </c>
    </row>
    <row r="550" ht="15.75" customHeight="1">
      <c r="A550" s="2" t="s">
        <v>700</v>
      </c>
      <c r="B550" s="2" t="s">
        <v>7</v>
      </c>
      <c r="C550" s="3">
        <v>44083.0</v>
      </c>
      <c r="D550" s="2">
        <v>94.0</v>
      </c>
      <c r="E550" s="2">
        <v>7.6</v>
      </c>
      <c r="F550" s="2" t="s">
        <v>17</v>
      </c>
      <c r="H550" s="6"/>
      <c r="I550" s="22" t="str">
        <f t="shared" si="1"/>
        <v>NO</v>
      </c>
    </row>
    <row r="551" ht="15.75" customHeight="1">
      <c r="A551" s="2" t="s">
        <v>701</v>
      </c>
      <c r="B551" s="2" t="s">
        <v>33</v>
      </c>
      <c r="C551" s="3">
        <v>43819.0</v>
      </c>
      <c r="D551" s="2">
        <v>125.0</v>
      </c>
      <c r="E551" s="2">
        <v>7.6</v>
      </c>
      <c r="F551" s="2" t="s">
        <v>17</v>
      </c>
      <c r="H551" s="6"/>
      <c r="I551" s="22" t="str">
        <f t="shared" si="1"/>
        <v>NO</v>
      </c>
    </row>
    <row r="552" ht="15.75" customHeight="1">
      <c r="A552" s="2" t="s">
        <v>702</v>
      </c>
      <c r="B552" s="2" t="s">
        <v>7</v>
      </c>
      <c r="C552" s="3">
        <v>42181.0</v>
      </c>
      <c r="D552" s="2">
        <v>84.0</v>
      </c>
      <c r="E552" s="2">
        <v>7.6</v>
      </c>
      <c r="F552" s="2" t="s">
        <v>17</v>
      </c>
      <c r="H552" s="6"/>
      <c r="I552" s="22" t="str">
        <f t="shared" si="1"/>
        <v>NO</v>
      </c>
    </row>
    <row r="553" ht="15.75" customHeight="1">
      <c r="A553" s="2" t="s">
        <v>703</v>
      </c>
      <c r="B553" s="2" t="s">
        <v>33</v>
      </c>
      <c r="C553" s="3">
        <v>43882.0</v>
      </c>
      <c r="D553" s="2">
        <v>117.0</v>
      </c>
      <c r="E553" s="2">
        <v>7.6</v>
      </c>
      <c r="F553" s="2" t="s">
        <v>20</v>
      </c>
      <c r="H553" s="6"/>
      <c r="I553" s="22" t="str">
        <f t="shared" si="1"/>
        <v>NO</v>
      </c>
    </row>
    <row r="554" ht="15.75" customHeight="1">
      <c r="A554" s="2" t="s">
        <v>704</v>
      </c>
      <c r="B554" s="2" t="s">
        <v>705</v>
      </c>
      <c r="C554" s="3">
        <v>43643.0</v>
      </c>
      <c r="D554" s="2">
        <v>15.0</v>
      </c>
      <c r="E554" s="2">
        <v>7.7</v>
      </c>
      <c r="F554" s="2" t="s">
        <v>17</v>
      </c>
      <c r="H554" s="6"/>
      <c r="I554" s="22" t="str">
        <f t="shared" si="1"/>
        <v>NO</v>
      </c>
    </row>
    <row r="555" ht="15.75" customHeight="1">
      <c r="A555" s="2" t="s">
        <v>706</v>
      </c>
      <c r="B555" s="2" t="s">
        <v>447</v>
      </c>
      <c r="C555" s="3">
        <v>42293.0</v>
      </c>
      <c r="D555" s="2">
        <v>136.0</v>
      </c>
      <c r="E555" s="2">
        <v>7.7</v>
      </c>
      <c r="F555" s="2" t="s">
        <v>707</v>
      </c>
      <c r="H555" s="6"/>
      <c r="I555" s="22" t="str">
        <f t="shared" si="1"/>
        <v>NO</v>
      </c>
    </row>
    <row r="556" ht="15.75" customHeight="1">
      <c r="A556" s="2" t="s">
        <v>708</v>
      </c>
      <c r="B556" s="2" t="s">
        <v>7</v>
      </c>
      <c r="C556" s="3">
        <v>43574.0</v>
      </c>
      <c r="D556" s="2">
        <v>76.0</v>
      </c>
      <c r="E556" s="2">
        <v>7.7</v>
      </c>
      <c r="F556" s="2" t="s">
        <v>17</v>
      </c>
      <c r="H556" s="6"/>
      <c r="I556" s="22" t="str">
        <f t="shared" si="1"/>
        <v>NO</v>
      </c>
    </row>
    <row r="557" ht="15.75" customHeight="1">
      <c r="A557" s="2" t="s">
        <v>709</v>
      </c>
      <c r="B557" s="2" t="s">
        <v>7</v>
      </c>
      <c r="C557" s="3">
        <v>43915.0</v>
      </c>
      <c r="D557" s="2">
        <v>108.0</v>
      </c>
      <c r="E557" s="2">
        <v>7.7</v>
      </c>
      <c r="F557" s="2" t="s">
        <v>17</v>
      </c>
      <c r="H557" s="6"/>
      <c r="I557" s="22" t="str">
        <f t="shared" si="1"/>
        <v>NO</v>
      </c>
    </row>
    <row r="558" ht="15.75" customHeight="1">
      <c r="A558" s="2" t="s">
        <v>710</v>
      </c>
      <c r="B558" s="2" t="s">
        <v>7</v>
      </c>
      <c r="C558" s="3">
        <v>43056.0</v>
      </c>
      <c r="D558" s="2">
        <v>94.0</v>
      </c>
      <c r="E558" s="2">
        <v>7.7</v>
      </c>
      <c r="F558" s="2" t="s">
        <v>17</v>
      </c>
      <c r="H558" s="6"/>
      <c r="I558" s="22" t="str">
        <f t="shared" si="1"/>
        <v>NO</v>
      </c>
    </row>
    <row r="559" ht="15.75" customHeight="1">
      <c r="A559" s="2" t="s">
        <v>711</v>
      </c>
      <c r="B559" s="2" t="s">
        <v>403</v>
      </c>
      <c r="C559" s="3">
        <v>42655.0</v>
      </c>
      <c r="D559" s="2">
        <v>90.0</v>
      </c>
      <c r="E559" s="2">
        <v>7.7</v>
      </c>
      <c r="F559" s="2" t="s">
        <v>17</v>
      </c>
      <c r="H559" s="6"/>
      <c r="I559" s="22" t="str">
        <f t="shared" si="1"/>
        <v>NO</v>
      </c>
    </row>
    <row r="560" ht="15.75" customHeight="1">
      <c r="A560" s="2" t="s">
        <v>712</v>
      </c>
      <c r="B560" s="2" t="s">
        <v>641</v>
      </c>
      <c r="C560" s="3">
        <v>43872.0</v>
      </c>
      <c r="D560" s="2">
        <v>72.0</v>
      </c>
      <c r="E560" s="2">
        <v>7.7</v>
      </c>
      <c r="F560" s="2" t="s">
        <v>11</v>
      </c>
      <c r="H560" s="6"/>
      <c r="I560" s="22" t="str">
        <f t="shared" si="1"/>
        <v>NO</v>
      </c>
    </row>
    <row r="561" ht="15.75" customHeight="1">
      <c r="A561" s="2" t="s">
        <v>713</v>
      </c>
      <c r="B561" s="2" t="s">
        <v>33</v>
      </c>
      <c r="C561" s="3">
        <v>43448.0</v>
      </c>
      <c r="D561" s="2">
        <v>135.0</v>
      </c>
      <c r="E561" s="2">
        <v>7.7</v>
      </c>
      <c r="F561" s="2" t="s">
        <v>11</v>
      </c>
      <c r="H561" s="6"/>
      <c r="I561" s="22" t="str">
        <f t="shared" si="1"/>
        <v>NO</v>
      </c>
    </row>
    <row r="562" ht="15.75" customHeight="1">
      <c r="A562" s="2" t="s">
        <v>714</v>
      </c>
      <c r="B562" s="2" t="s">
        <v>443</v>
      </c>
      <c r="C562" s="3">
        <v>44155.0</v>
      </c>
      <c r="D562" s="2">
        <v>12.0</v>
      </c>
      <c r="E562" s="2">
        <v>7.8</v>
      </c>
      <c r="F562" s="2" t="s">
        <v>17</v>
      </c>
      <c r="H562" s="6"/>
      <c r="I562" s="22" t="str">
        <f t="shared" si="1"/>
        <v>YES</v>
      </c>
    </row>
    <row r="563" ht="15.75" customHeight="1">
      <c r="A563" s="2" t="s">
        <v>715</v>
      </c>
      <c r="B563" s="2" t="s">
        <v>183</v>
      </c>
      <c r="C563" s="3">
        <v>43796.0</v>
      </c>
      <c r="D563" s="2">
        <v>209.0</v>
      </c>
      <c r="E563" s="2">
        <v>7.8</v>
      </c>
      <c r="F563" s="2" t="s">
        <v>17</v>
      </c>
      <c r="H563" s="6"/>
      <c r="I563" s="22" t="str">
        <f t="shared" si="1"/>
        <v>NO</v>
      </c>
    </row>
    <row r="564" ht="15.75" customHeight="1">
      <c r="A564" s="2" t="s">
        <v>716</v>
      </c>
      <c r="B564" s="2" t="s">
        <v>33</v>
      </c>
      <c r="C564" s="3">
        <v>44120.0</v>
      </c>
      <c r="D564" s="2">
        <v>130.0</v>
      </c>
      <c r="E564" s="2">
        <v>7.8</v>
      </c>
      <c r="F564" s="2" t="s">
        <v>17</v>
      </c>
      <c r="H564" s="6"/>
      <c r="I564" s="22" t="str">
        <f t="shared" si="1"/>
        <v>NO</v>
      </c>
    </row>
    <row r="565" ht="15.75" customHeight="1">
      <c r="A565" s="2" t="s">
        <v>717</v>
      </c>
      <c r="B565" s="2" t="s">
        <v>7</v>
      </c>
      <c r="C565" s="3">
        <v>43950.0</v>
      </c>
      <c r="D565" s="2">
        <v>82.0</v>
      </c>
      <c r="E565" s="2">
        <v>7.9</v>
      </c>
      <c r="F565" s="2" t="s">
        <v>17</v>
      </c>
      <c r="H565" s="6"/>
      <c r="I565" s="22" t="str">
        <f t="shared" si="1"/>
        <v>NO</v>
      </c>
    </row>
    <row r="566" ht="15.75" customHeight="1">
      <c r="A566" s="2" t="s">
        <v>718</v>
      </c>
      <c r="B566" s="2" t="s">
        <v>7</v>
      </c>
      <c r="C566" s="3">
        <v>42951.0</v>
      </c>
      <c r="D566" s="2">
        <v>120.0</v>
      </c>
      <c r="E566" s="2">
        <v>7.9</v>
      </c>
      <c r="F566" s="2" t="s">
        <v>17</v>
      </c>
      <c r="H566" s="6"/>
      <c r="I566" s="22" t="str">
        <f t="shared" si="1"/>
        <v>NO</v>
      </c>
    </row>
    <row r="567" ht="15.75" customHeight="1">
      <c r="A567" s="2" t="s">
        <v>719</v>
      </c>
      <c r="B567" s="2" t="s">
        <v>33</v>
      </c>
      <c r="C567" s="3">
        <v>43805.0</v>
      </c>
      <c r="D567" s="2">
        <v>136.0</v>
      </c>
      <c r="E567" s="2">
        <v>7.9</v>
      </c>
      <c r="F567" s="2" t="s">
        <v>17</v>
      </c>
      <c r="H567" s="6"/>
      <c r="I567" s="22" t="str">
        <f t="shared" si="1"/>
        <v>NO</v>
      </c>
    </row>
    <row r="568" ht="15.75" customHeight="1">
      <c r="A568" s="2" t="s">
        <v>720</v>
      </c>
      <c r="B568" s="2" t="s">
        <v>7</v>
      </c>
      <c r="C568" s="3">
        <v>42678.0</v>
      </c>
      <c r="D568" s="2">
        <v>112.0</v>
      </c>
      <c r="E568" s="2">
        <v>7.9</v>
      </c>
      <c r="F568" s="2" t="s">
        <v>17</v>
      </c>
      <c r="H568" s="6"/>
      <c r="I568" s="22" t="str">
        <f t="shared" si="1"/>
        <v>NO</v>
      </c>
    </row>
    <row r="569" ht="15.75" customHeight="1">
      <c r="A569" s="2" t="s">
        <v>721</v>
      </c>
      <c r="B569" s="2" t="s">
        <v>7</v>
      </c>
      <c r="C569" s="3">
        <v>43455.0</v>
      </c>
      <c r="D569" s="2">
        <v>105.0</v>
      </c>
      <c r="E569" s="2">
        <v>8.0</v>
      </c>
      <c r="F569" s="2" t="s">
        <v>17</v>
      </c>
      <c r="H569" s="6"/>
      <c r="I569" s="22" t="str">
        <f t="shared" si="1"/>
        <v>NO</v>
      </c>
    </row>
    <row r="570" ht="15.75" customHeight="1">
      <c r="A570" s="2" t="s">
        <v>722</v>
      </c>
      <c r="B570" s="2" t="s">
        <v>7</v>
      </c>
      <c r="C570" s="3">
        <v>42930.0</v>
      </c>
      <c r="D570" s="2">
        <v>89.0</v>
      </c>
      <c r="E570" s="2">
        <v>8.1</v>
      </c>
      <c r="F570" s="2" t="s">
        <v>17</v>
      </c>
      <c r="H570" s="6"/>
      <c r="I570" s="22" t="str">
        <f t="shared" si="1"/>
        <v>NO</v>
      </c>
    </row>
    <row r="571" ht="15.75" customHeight="1">
      <c r="A571" s="2" t="s">
        <v>723</v>
      </c>
      <c r="B571" s="2" t="s">
        <v>7</v>
      </c>
      <c r="C571" s="3">
        <v>44081.0</v>
      </c>
      <c r="D571" s="2">
        <v>85.0</v>
      </c>
      <c r="E571" s="2">
        <v>8.1</v>
      </c>
      <c r="F571" s="2" t="s">
        <v>17</v>
      </c>
      <c r="H571" s="6"/>
      <c r="I571" s="22" t="str">
        <f t="shared" si="1"/>
        <v>NO</v>
      </c>
    </row>
    <row r="572" ht="15.75" customHeight="1">
      <c r="A572" s="2" t="s">
        <v>724</v>
      </c>
      <c r="B572" s="2" t="s">
        <v>7</v>
      </c>
      <c r="C572" s="3">
        <v>44069.0</v>
      </c>
      <c r="D572" s="2">
        <v>106.0</v>
      </c>
      <c r="E572" s="2">
        <v>8.1</v>
      </c>
      <c r="F572" s="2" t="s">
        <v>17</v>
      </c>
      <c r="H572" s="6"/>
      <c r="I572" s="22" t="str">
        <f t="shared" si="1"/>
        <v>NO</v>
      </c>
    </row>
    <row r="573" ht="15.75" customHeight="1">
      <c r="A573" s="2" t="s">
        <v>725</v>
      </c>
      <c r="B573" s="2" t="s">
        <v>7</v>
      </c>
      <c r="C573" s="3">
        <v>42650.0</v>
      </c>
      <c r="D573" s="2">
        <v>100.0</v>
      </c>
      <c r="E573" s="2">
        <v>8.2</v>
      </c>
      <c r="F573" s="2" t="s">
        <v>17</v>
      </c>
      <c r="H573" s="6"/>
      <c r="I573" s="22" t="str">
        <f t="shared" si="1"/>
        <v>NO</v>
      </c>
    </row>
    <row r="574" ht="15.75" customHeight="1">
      <c r="A574" s="2" t="s">
        <v>726</v>
      </c>
      <c r="B574" s="2" t="s">
        <v>7</v>
      </c>
      <c r="C574" s="3">
        <v>44001.0</v>
      </c>
      <c r="D574" s="2">
        <v>107.0</v>
      </c>
      <c r="E574" s="2">
        <v>8.2</v>
      </c>
      <c r="F574" s="2" t="s">
        <v>17</v>
      </c>
      <c r="H574" s="6"/>
      <c r="I574" s="22" t="str">
        <f t="shared" si="1"/>
        <v>NO</v>
      </c>
    </row>
    <row r="575" ht="15.75" customHeight="1">
      <c r="A575" s="2" t="s">
        <v>727</v>
      </c>
      <c r="B575" s="2" t="s">
        <v>728</v>
      </c>
      <c r="C575" s="3">
        <v>43784.0</v>
      </c>
      <c r="D575" s="2">
        <v>97.0</v>
      </c>
      <c r="E575" s="2">
        <v>8.2</v>
      </c>
      <c r="F575" s="2" t="s">
        <v>17</v>
      </c>
      <c r="H575" s="6"/>
      <c r="I575" s="22" t="str">
        <f t="shared" si="1"/>
        <v>YES</v>
      </c>
    </row>
    <row r="576" ht="15.75" customHeight="1">
      <c r="A576" s="2" t="s">
        <v>729</v>
      </c>
      <c r="B576" s="2" t="s">
        <v>7</v>
      </c>
      <c r="C576" s="3">
        <v>44279.0</v>
      </c>
      <c r="D576" s="2">
        <v>89.0</v>
      </c>
      <c r="E576" s="2">
        <v>8.2</v>
      </c>
      <c r="F576" s="2" t="s">
        <v>17</v>
      </c>
      <c r="H576" s="6"/>
      <c r="I576" s="22" t="str">
        <f t="shared" si="1"/>
        <v>NO</v>
      </c>
    </row>
    <row r="577" ht="15.75" customHeight="1">
      <c r="A577" s="2" t="s">
        <v>730</v>
      </c>
      <c r="B577" s="2" t="s">
        <v>7</v>
      </c>
      <c r="C577" s="3">
        <v>44118.0</v>
      </c>
      <c r="D577" s="2">
        <v>109.0</v>
      </c>
      <c r="E577" s="2">
        <v>8.2</v>
      </c>
      <c r="F577" s="2" t="s">
        <v>11</v>
      </c>
      <c r="H577" s="6"/>
      <c r="I577" s="22" t="str">
        <f t="shared" si="1"/>
        <v>NO</v>
      </c>
    </row>
    <row r="578" ht="15.75" customHeight="1">
      <c r="A578" s="2" t="s">
        <v>731</v>
      </c>
      <c r="B578" s="2" t="s">
        <v>7</v>
      </c>
      <c r="C578" s="3">
        <v>43063.0</v>
      </c>
      <c r="D578" s="2">
        <v>114.0</v>
      </c>
      <c r="E578" s="2">
        <v>8.3</v>
      </c>
      <c r="F578" s="2" t="s">
        <v>17</v>
      </c>
      <c r="H578" s="6"/>
      <c r="I578" s="22" t="str">
        <f t="shared" si="1"/>
        <v>NO</v>
      </c>
    </row>
    <row r="579" ht="15.75" customHeight="1">
      <c r="A579" s="2" t="s">
        <v>732</v>
      </c>
      <c r="B579" s="2" t="s">
        <v>7</v>
      </c>
      <c r="C579" s="3">
        <v>43761.0</v>
      </c>
      <c r="D579" s="2">
        <v>51.0</v>
      </c>
      <c r="E579" s="2">
        <v>8.3</v>
      </c>
      <c r="F579" s="2" t="s">
        <v>17</v>
      </c>
      <c r="H579" s="6"/>
      <c r="I579" s="22" t="str">
        <f t="shared" si="1"/>
        <v>NO</v>
      </c>
    </row>
    <row r="580" ht="15.75" customHeight="1">
      <c r="A580" s="2" t="s">
        <v>733</v>
      </c>
      <c r="B580" s="2" t="s">
        <v>403</v>
      </c>
      <c r="C580" s="3">
        <v>43971.0</v>
      </c>
      <c r="D580" s="2">
        <v>85.0</v>
      </c>
      <c r="E580" s="2">
        <v>8.4</v>
      </c>
      <c r="F580" s="2" t="s">
        <v>17</v>
      </c>
      <c r="H580" s="6"/>
      <c r="I580" s="22" t="str">
        <f t="shared" si="1"/>
        <v>NO</v>
      </c>
    </row>
    <row r="581" ht="15.75" customHeight="1">
      <c r="A581" s="2" t="s">
        <v>734</v>
      </c>
      <c r="B581" s="2" t="s">
        <v>403</v>
      </c>
      <c r="C581" s="3">
        <v>43465.0</v>
      </c>
      <c r="D581" s="2">
        <v>125.0</v>
      </c>
      <c r="E581" s="2">
        <v>8.4</v>
      </c>
      <c r="F581" s="2" t="s">
        <v>17</v>
      </c>
      <c r="H581" s="6"/>
      <c r="I581" s="22" t="str">
        <f t="shared" si="1"/>
        <v>NO</v>
      </c>
    </row>
    <row r="582" ht="15.75" customHeight="1">
      <c r="A582" s="2" t="s">
        <v>735</v>
      </c>
      <c r="B582" s="2" t="s">
        <v>7</v>
      </c>
      <c r="C582" s="3">
        <v>42286.0</v>
      </c>
      <c r="D582" s="2">
        <v>91.0</v>
      </c>
      <c r="E582" s="2">
        <v>8.4</v>
      </c>
      <c r="F582" s="2" t="s">
        <v>736</v>
      </c>
      <c r="H582" s="6"/>
      <c r="I582" s="22" t="str">
        <f t="shared" si="1"/>
        <v>NO</v>
      </c>
    </row>
    <row r="583" ht="15.75" customHeight="1">
      <c r="A583" s="2" t="s">
        <v>737</v>
      </c>
      <c r="B583" s="2" t="s">
        <v>264</v>
      </c>
      <c r="C583" s="3">
        <v>43450.0</v>
      </c>
      <c r="D583" s="2">
        <v>153.0</v>
      </c>
      <c r="E583" s="2">
        <v>8.5</v>
      </c>
      <c r="F583" s="2" t="s">
        <v>17</v>
      </c>
      <c r="H583" s="6"/>
      <c r="I583" s="22" t="str">
        <f t="shared" si="1"/>
        <v>NO</v>
      </c>
    </row>
    <row r="584" ht="15.75" customHeight="1">
      <c r="A584" s="2" t="s">
        <v>738</v>
      </c>
      <c r="B584" s="2" t="s">
        <v>7</v>
      </c>
      <c r="C584" s="3">
        <v>44173.0</v>
      </c>
      <c r="D584" s="2">
        <v>89.0</v>
      </c>
      <c r="E584" s="2">
        <v>8.6</v>
      </c>
      <c r="F584" s="2" t="s">
        <v>69</v>
      </c>
      <c r="H584" s="6"/>
      <c r="I584" s="22" t="str">
        <f t="shared" si="1"/>
        <v>NO</v>
      </c>
    </row>
    <row r="585" ht="15.75" customHeight="1">
      <c r="A585" s="2" t="s">
        <v>739</v>
      </c>
      <c r="B585" s="2" t="s">
        <v>7</v>
      </c>
      <c r="C585" s="3">
        <v>44108.0</v>
      </c>
      <c r="D585" s="2">
        <v>83.0</v>
      </c>
      <c r="E585" s="2">
        <v>9.0</v>
      </c>
      <c r="F585" s="2" t="s">
        <v>17</v>
      </c>
      <c r="H585" s="6"/>
      <c r="I585" s="22" t="str">
        <f t="shared" si="1"/>
        <v>NO</v>
      </c>
    </row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