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Experimental Physics Lab\"/>
    </mc:Choice>
  </mc:AlternateContent>
  <xr:revisionPtr revIDLastSave="0" documentId="13_ncr:1_{EAE462ED-E3FD-499E-A032-3192B89FBDED}" xr6:coauthVersionLast="47" xr6:coauthVersionMax="47" xr10:uidLastSave="{00000000-0000-0000-0000-000000000000}"/>
  <bookViews>
    <workbookView xWindow="-120" yWindow="-120" windowWidth="29040" windowHeight="15840" xr2:uid="{0FD82778-D7B1-4936-A2B6-70812081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4" i="1"/>
  <c r="H5" i="1"/>
  <c r="F18" i="1" a="1"/>
  <c r="F18" i="1" s="1"/>
  <c r="K5" i="1"/>
  <c r="K4" i="1"/>
  <c r="K6" i="1"/>
  <c r="K7" i="1"/>
  <c r="I5" i="1"/>
  <c r="I7" i="1"/>
  <c r="N5" i="1"/>
  <c r="N7" i="1"/>
  <c r="M5" i="1"/>
  <c r="M7" i="1"/>
  <c r="L5" i="1"/>
  <c r="L6" i="1"/>
  <c r="L7" i="1"/>
  <c r="L4" i="1"/>
  <c r="F5" i="1"/>
  <c r="F6" i="1"/>
  <c r="N6" i="1" s="1"/>
  <c r="F7" i="1"/>
  <c r="F4" i="1"/>
  <c r="M4" i="1" s="1"/>
  <c r="H4" i="1"/>
  <c r="H6" i="1"/>
  <c r="H7" i="1"/>
  <c r="B4" i="1"/>
  <c r="G19" i="1" l="1"/>
  <c r="F19" i="1"/>
  <c r="G18" i="1"/>
  <c r="M6" i="1"/>
  <c r="I6" i="1" s="1"/>
  <c r="I4" i="1"/>
  <c r="N4" i="1"/>
</calcChain>
</file>

<file path=xl/sharedStrings.xml><?xml version="1.0" encoding="utf-8"?>
<sst xmlns="http://schemas.openxmlformats.org/spreadsheetml/2006/main" count="13" uniqueCount="13">
  <si>
    <t>m</t>
  </si>
  <si>
    <t>v1</t>
  </si>
  <si>
    <t>v2</t>
  </si>
  <si>
    <t>v3</t>
  </si>
  <si>
    <t>vavg</t>
  </si>
  <si>
    <t>u(vavg)</t>
  </si>
  <si>
    <t>PE</t>
  </si>
  <si>
    <t>KE</t>
  </si>
  <si>
    <t>u(PE)</t>
  </si>
  <si>
    <t>u(KE)</t>
  </si>
  <si>
    <t>I</t>
  </si>
  <si>
    <t>Kef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</si>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</sst>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 vs 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065398075240593E-2"/>
                  <c:y val="-0.19949074074074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Sheet1!$J$4:$J$7</c:f>
                <c:numCache>
                  <c:formatCode>General</c:formatCode>
                  <c:ptCount val="4"/>
                  <c:pt idx="0">
                    <c:v>6.5006082178900772E-3</c:v>
                  </c:pt>
                  <c:pt idx="1">
                    <c:v>6.5285049638106277E-3</c:v>
                  </c:pt>
                  <c:pt idx="2">
                    <c:v>6.5648064558294491E-3</c:v>
                  </c:pt>
                  <c:pt idx="3">
                    <c:v>6.6093742080850591E-3</c:v>
                  </c:pt>
                </c:numCache>
              </c:numRef>
            </c:plus>
            <c:minus>
              <c:numRef>
                <c:f>Sheet1!$J$4:$J$7</c:f>
                <c:numCache>
                  <c:formatCode>General</c:formatCode>
                  <c:ptCount val="4"/>
                  <c:pt idx="0">
                    <c:v>6.5006082178900772E-3</c:v>
                  </c:pt>
                  <c:pt idx="1">
                    <c:v>6.5285049638106277E-3</c:v>
                  </c:pt>
                  <c:pt idx="2">
                    <c:v>6.5648064558294491E-3</c:v>
                  </c:pt>
                  <c:pt idx="3">
                    <c:v>6.6093742080850591E-3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Sheet1!$K$4:$K$7</c:f>
                <c:numCache>
                  <c:formatCode>General</c:formatCode>
                  <c:ptCount val="4"/>
                  <c:pt idx="0">
                    <c:v>5.5708582904962875E-2</c:v>
                  </c:pt>
                  <c:pt idx="1">
                    <c:v>7.2128265320212506E-2</c:v>
                  </c:pt>
                  <c:pt idx="2">
                    <c:v>8.5456848730359081E-2</c:v>
                  </c:pt>
                  <c:pt idx="3">
                    <c:v>0.10556129987339646</c:v>
                  </c:pt>
                </c:numCache>
              </c:numRef>
            </c:plus>
            <c:minus>
              <c:numRef>
                <c:f>Sheet1!$K$4:$K$7</c:f>
                <c:numCache>
                  <c:formatCode>General</c:formatCode>
                  <c:ptCount val="4"/>
                  <c:pt idx="0">
                    <c:v>5.5708582904962875E-2</c:v>
                  </c:pt>
                  <c:pt idx="1">
                    <c:v>7.2128265320212506E-2</c:v>
                  </c:pt>
                  <c:pt idx="2">
                    <c:v>8.5456848730359081E-2</c:v>
                  </c:pt>
                  <c:pt idx="3">
                    <c:v>0.10556129987339646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Sheet1!$I$4:$I$7</c:f>
              <c:numCache>
                <c:formatCode>General</c:formatCode>
                <c:ptCount val="4"/>
                <c:pt idx="0">
                  <c:v>0.31948659900000004</c:v>
                </c:pt>
                <c:pt idx="1">
                  <c:v>0.43529775974999996</c:v>
                </c:pt>
                <c:pt idx="2">
                  <c:v>0.52268889775000005</c:v>
                </c:pt>
                <c:pt idx="3">
                  <c:v>0.66861115100000001</c:v>
                </c:pt>
              </c:numCache>
            </c:numRef>
          </c:xVal>
          <c:yVal>
            <c:numRef>
              <c:f>Sheet1!$H$4:$H$7</c:f>
              <c:numCache>
                <c:formatCode>General</c:formatCode>
                <c:ptCount val="4"/>
                <c:pt idx="0">
                  <c:v>0.35574000000000006</c:v>
                </c:pt>
                <c:pt idx="1">
                  <c:v>0.48510000000000003</c:v>
                </c:pt>
                <c:pt idx="2">
                  <c:v>0.61446000000000012</c:v>
                </c:pt>
                <c:pt idx="3">
                  <c:v>0.74382000000000015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12-4F6B-9B96-FBE9BF38B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674384"/>
        <c:axId val="2053687696"/>
      </c:scatterChart>
      <c:valAx>
        <c:axId val="205367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87696"/>
        <c:crosses val="autoZero"/>
        <c:crossBetween val="midCat"/>
      </c:valAx>
      <c:valAx>
        <c:axId val="20536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7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109537</xdr:rowOff>
    </xdr:from>
    <xdr:to>
      <xdr:col>18</xdr:col>
      <xdr:colOff>228600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E77E6-DDAA-48BA-A606-509BE24B9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AA32-06C2-4618-B694-D3CA485DBDD8}">
  <dimension ref="B3:N19"/>
  <sheetViews>
    <sheetView tabSelected="1" workbookViewId="0">
      <selection activeCell="J4" sqref="J4:J7"/>
    </sheetView>
  </sheetViews>
  <sheetFormatPr defaultRowHeight="15" x14ac:dyDescent="0.25"/>
  <sheetData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2:14" x14ac:dyDescent="0.25">
      <c r="B4">
        <f>55/1000</f>
        <v>5.5E-2</v>
      </c>
      <c r="C4">
        <v>0.18</v>
      </c>
      <c r="D4">
        <v>0.18</v>
      </c>
      <c r="E4">
        <v>0.18</v>
      </c>
      <c r="F4">
        <f>AVERAGE(C4:E4)</f>
        <v>0.18000000000000002</v>
      </c>
      <c r="H4">
        <f>9.8*B4*0.66</f>
        <v>0.35574000000000006</v>
      </c>
      <c r="I4">
        <f>M4+N4</f>
        <v>0.31948659900000004</v>
      </c>
      <c r="J4">
        <f>SQRT(((9.8*0.66*0.001)^2)+((B4*0.66*0.01)^2)+((B4*9.81*0.001)^2))</f>
        <v>6.5006082178900772E-3</v>
      </c>
      <c r="K4">
        <f>SQRT(((((F4^2)/2)*0.001)^2) +((B4*F4)+(L4*F4/0.02^2)*0.01)^2+(((F4^2)/(2*0.02^2))*0.00013)^2+(((F4^2)*0.0079/0.02^3)*0.001)^2)</f>
        <v>5.5708582904962875E-2</v>
      </c>
      <c r="L4">
        <f>0.5*0.991*(0.126^2)</f>
        <v>7.8665580000000009E-3</v>
      </c>
      <c r="M4">
        <f>0.5*L4*(F4^2)/(0.02^2)</f>
        <v>0.31859559900000006</v>
      </c>
      <c r="N4">
        <f>0.5*B4*(F4^2)</f>
        <v>8.9100000000000019E-4</v>
      </c>
    </row>
    <row r="5" spans="2:14" x14ac:dyDescent="0.25">
      <c r="B5">
        <v>7.4999999999999997E-2</v>
      </c>
      <c r="C5">
        <v>0.21</v>
      </c>
      <c r="D5">
        <v>0.21</v>
      </c>
      <c r="E5">
        <v>0.21</v>
      </c>
      <c r="F5">
        <f t="shared" ref="F5:F7" si="0">AVERAGE(C5:E5)</f>
        <v>0.21</v>
      </c>
      <c r="H5">
        <f>9.8*B5*0.66</f>
        <v>0.48510000000000003</v>
      </c>
      <c r="I5">
        <f t="shared" ref="I5:I7" si="1">M5+N5</f>
        <v>0.43529775974999996</v>
      </c>
      <c r="J5">
        <f t="shared" ref="J5:J7" si="2">SQRT(((9.8*0.66*0.001)^2)+((B5*0.66*0.01)^2)+((B5*9.81*0.001)^2))</f>
        <v>6.5285049638106277E-3</v>
      </c>
      <c r="K5">
        <f>SQRT(((((F5^2)/2)*0.001)^2) +((B5*F5)+(L5*F5/0.02^2)*0.01)^2+(((F5^2)/(2*0.02^2))*0.00013)^2+(((F5^2)*0.0079/0.02^3)*0.001)^2)</f>
        <v>7.2128265320212506E-2</v>
      </c>
      <c r="L5">
        <f t="shared" ref="L5:L7" si="3">0.5*0.991*(0.126^2)</f>
        <v>7.8665580000000009E-3</v>
      </c>
      <c r="M5">
        <f t="shared" ref="M5:M7" si="4">0.5*L5*(F5^2)/(0.02^2)</f>
        <v>0.43364400974999995</v>
      </c>
      <c r="N5">
        <f t="shared" ref="N5:N7" si="5">0.5*B5*(F5^2)</f>
        <v>1.6537499999999996E-3</v>
      </c>
    </row>
    <row r="6" spans="2:14" x14ac:dyDescent="0.25">
      <c r="B6">
        <v>9.5000000000000001E-2</v>
      </c>
      <c r="C6">
        <v>0.23</v>
      </c>
      <c r="D6">
        <v>0.23</v>
      </c>
      <c r="E6">
        <v>0.23</v>
      </c>
      <c r="F6">
        <f t="shared" si="0"/>
        <v>0.23</v>
      </c>
      <c r="H6">
        <f t="shared" ref="H6:H7" si="6">9.8*B6*0.66</f>
        <v>0.61446000000000012</v>
      </c>
      <c r="I6">
        <f t="shared" si="1"/>
        <v>0.52268889775000005</v>
      </c>
      <c r="J6">
        <f t="shared" si="2"/>
        <v>6.5648064558294491E-3</v>
      </c>
      <c r="K6">
        <f t="shared" ref="K5:K7" si="7">SQRT(((((F6^2)/2)*0.001)^2) +((B6*F6)+(L6*F6/0.02^2)*0.01)^2+(((F6^2)/(2*0.02^2))*0.00013)^2+(((F6^2)*0.0079/0.02^3)*0.001)^2)</f>
        <v>8.5456848730359081E-2</v>
      </c>
      <c r="L6">
        <f t="shared" si="3"/>
        <v>7.8665580000000009E-3</v>
      </c>
      <c r="M6">
        <f t="shared" si="4"/>
        <v>0.5201761477500001</v>
      </c>
      <c r="N6">
        <f t="shared" si="5"/>
        <v>2.5127500000000002E-3</v>
      </c>
    </row>
    <row r="7" spans="2:14" x14ac:dyDescent="0.25">
      <c r="B7">
        <v>0.115</v>
      </c>
      <c r="C7">
        <v>0.26</v>
      </c>
      <c r="D7">
        <v>0.26</v>
      </c>
      <c r="E7">
        <v>0.26</v>
      </c>
      <c r="F7">
        <f t="shared" si="0"/>
        <v>0.26</v>
      </c>
      <c r="H7">
        <f t="shared" si="6"/>
        <v>0.74382000000000015</v>
      </c>
      <c r="I7">
        <f t="shared" si="1"/>
        <v>0.66861115100000001</v>
      </c>
      <c r="J7">
        <f t="shared" si="2"/>
        <v>6.6093742080850591E-3</v>
      </c>
      <c r="K7">
        <f t="shared" si="7"/>
        <v>0.10556129987339646</v>
      </c>
      <c r="L7">
        <f t="shared" si="3"/>
        <v>7.8665580000000009E-3</v>
      </c>
      <c r="M7">
        <f t="shared" si="4"/>
        <v>0.66472415100000004</v>
      </c>
      <c r="N7">
        <f t="shared" si="5"/>
        <v>3.8870000000000007E-3</v>
      </c>
    </row>
    <row r="18" spans="6:7" x14ac:dyDescent="0.25">
      <c r="F18">
        <f t="array" ref="F18:G19">LINEST(I4:I7,H4:H7,TRUE,TRUE)</f>
        <v>0.8772145902906614</v>
      </c>
      <c r="G18">
        <v>4.246064425000029E-3</v>
      </c>
    </row>
    <row r="19" spans="6:7" x14ac:dyDescent="0.25">
      <c r="F19">
        <v>6.011294427019611E-2</v>
      </c>
      <c r="G19">
        <v>3.417332643066974E-2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2022-03-20T12:58:34Z</dcterms:created>
  <dcterms:modified xsi:type="dcterms:W3CDTF">2022-03-26T14:25:09Z</dcterms:modified>
</cp:coreProperties>
</file>