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Experimental Physics Lab\"/>
    </mc:Choice>
  </mc:AlternateContent>
  <xr:revisionPtr revIDLastSave="0" documentId="13_ncr:1_{8A1DF463-2A7C-4714-A2D8-2DC1BEF00AED}" xr6:coauthVersionLast="47" xr6:coauthVersionMax="47" xr10:uidLastSave="{00000000-0000-0000-0000-000000000000}"/>
  <bookViews>
    <workbookView xWindow="-120" yWindow="-120" windowWidth="29040" windowHeight="15840" xr2:uid="{E2F5F74A-BA7A-4A58-B5D4-B59666EF3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X4" i="1"/>
  <c r="X5" i="1"/>
  <c r="X6" i="1"/>
  <c r="X7" i="1"/>
  <c r="M30" i="1"/>
  <c r="Z3" i="1"/>
  <c r="X3" i="1"/>
  <c r="V4" i="1"/>
  <c r="V5" i="1"/>
  <c r="V6" i="1"/>
  <c r="V7" i="1"/>
  <c r="V3" i="1"/>
  <c r="M31" i="1"/>
  <c r="W34" i="1"/>
  <c r="S34" i="1" a="1"/>
  <c r="S35" i="1" s="1"/>
  <c r="E7" i="1"/>
  <c r="E6" i="1"/>
  <c r="E5" i="1"/>
  <c r="E4" i="1"/>
  <c r="W32" i="1"/>
  <c r="O36" i="1" s="1"/>
  <c r="S31" i="1" a="1"/>
  <c r="S31" i="1" s="1"/>
  <c r="F32" i="1" a="1"/>
  <c r="F32" i="1" s="1"/>
  <c r="Y4" i="1"/>
  <c r="Y5" i="1"/>
  <c r="Y6" i="1"/>
  <c r="Y7" i="1"/>
  <c r="Y3" i="1"/>
  <c r="W4" i="1"/>
  <c r="W5" i="1"/>
  <c r="W6" i="1"/>
  <c r="W7" i="1"/>
  <c r="W3" i="1"/>
  <c r="U4" i="1"/>
  <c r="U5" i="1"/>
  <c r="U6" i="1"/>
  <c r="U7" i="1"/>
  <c r="U3" i="1"/>
  <c r="C4" i="1"/>
  <c r="C5" i="1"/>
  <c r="C6" i="1"/>
  <c r="C7" i="1"/>
  <c r="C3" i="1"/>
  <c r="S34" i="1" l="1"/>
  <c r="T35" i="1"/>
  <c r="T34" i="1"/>
  <c r="S32" i="1"/>
  <c r="T31" i="1"/>
  <c r="T32" i="1"/>
  <c r="G33" i="1"/>
  <c r="F33" i="1"/>
  <c r="G32" i="1"/>
</calcChain>
</file>

<file path=xl/sharedStrings.xml><?xml version="1.0" encoding="utf-8"?>
<sst xmlns="http://schemas.openxmlformats.org/spreadsheetml/2006/main" count="20" uniqueCount="19">
  <si>
    <t>static</t>
  </si>
  <si>
    <t>m(kg)</t>
  </si>
  <si>
    <t>mg</t>
  </si>
  <si>
    <t>u(mg)</t>
  </si>
  <si>
    <t>x0</t>
  </si>
  <si>
    <t>u(x0)</t>
  </si>
  <si>
    <t>Dynamic</t>
  </si>
  <si>
    <t>Time</t>
  </si>
  <si>
    <t>t1</t>
  </si>
  <si>
    <t>t2</t>
  </si>
  <si>
    <t>t3</t>
  </si>
  <si>
    <t>tavg</t>
  </si>
  <si>
    <t>u(tav)</t>
  </si>
  <si>
    <t>T</t>
  </si>
  <si>
    <t>u(T)</t>
  </si>
  <si>
    <t>T^2</t>
  </si>
  <si>
    <t>u(T^2)</t>
  </si>
  <si>
    <t>slope</t>
  </si>
  <si>
    <t>2)/S31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</si>
</sst>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mg</a:t>
            </a:r>
            <a:r>
              <a:rPr lang="en-US" baseline="0"/>
              <a:t> vs x0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95997375328084"/>
                  <c:y val="-0.23959354039078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Sheet1!$F$3:$F$7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plus>
            <c:minus>
              <c:numRef>
                <c:f>Sheet1!$F$3:$F$7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Sheet1!$D$3:$D$7</c:f>
                <c:numCache>
                  <c:formatCode>General</c:formatCode>
                  <c:ptCount val="5"/>
                  <c:pt idx="0">
                    <c:v>9.7999999999999997E-3</c:v>
                  </c:pt>
                  <c:pt idx="1">
                    <c:v>9.7999999999999997E-3</c:v>
                  </c:pt>
                  <c:pt idx="2">
                    <c:v>9.7999999999999997E-3</c:v>
                  </c:pt>
                  <c:pt idx="3">
                    <c:v>9.7999999999999997E-3</c:v>
                  </c:pt>
                  <c:pt idx="4">
                    <c:v>9.7999999999999997E-3</c:v>
                  </c:pt>
                </c:numCache>
              </c:numRef>
            </c:plus>
            <c:minus>
              <c:numRef>
                <c:f>Sheet1!$D$3:$D$7</c:f>
                <c:numCache>
                  <c:formatCode>General</c:formatCode>
                  <c:ptCount val="5"/>
                  <c:pt idx="0">
                    <c:v>9.7999999999999997E-3</c:v>
                  </c:pt>
                  <c:pt idx="1">
                    <c:v>9.7999999999999997E-3</c:v>
                  </c:pt>
                  <c:pt idx="2">
                    <c:v>9.7999999999999997E-3</c:v>
                  </c:pt>
                  <c:pt idx="3">
                    <c:v>9.7999999999999997E-3</c:v>
                  </c:pt>
                  <c:pt idx="4">
                    <c:v>9.7999999999999997E-3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Sheet1!$E$3:$E$7</c:f>
              <c:numCache>
                <c:formatCode>General</c:formatCode>
                <c:ptCount val="5"/>
                <c:pt idx="0">
                  <c:v>3.5999999999999997E-2</c:v>
                </c:pt>
                <c:pt idx="1">
                  <c:v>7.6999999999999999E-2</c:v>
                </c:pt>
                <c:pt idx="2">
                  <c:v>0.122</c:v>
                </c:pt>
                <c:pt idx="3">
                  <c:v>0.16699999999999998</c:v>
                </c:pt>
                <c:pt idx="4">
                  <c:v>0.20699999999999999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0.49050000000000005</c:v>
                </c:pt>
                <c:pt idx="1">
                  <c:v>0.98100000000000009</c:v>
                </c:pt>
                <c:pt idx="2">
                  <c:v>1.4715</c:v>
                </c:pt>
                <c:pt idx="3">
                  <c:v>1.9620000000000002</c:v>
                </c:pt>
                <c:pt idx="4">
                  <c:v>2.4525000000000001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07-450A-90BF-28C883684B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Sheet1!$D$3:$D$7</c:f>
              <c:numCache>
                <c:formatCode>General</c:formatCode>
                <c:ptCount val="5"/>
                <c:pt idx="0">
                  <c:v>9.7999999999999997E-3</c:v>
                </c:pt>
                <c:pt idx="1">
                  <c:v>9.7999999999999997E-3</c:v>
                </c:pt>
                <c:pt idx="2">
                  <c:v>9.7999999999999997E-3</c:v>
                </c:pt>
                <c:pt idx="3">
                  <c:v>9.7999999999999997E-3</c:v>
                </c:pt>
                <c:pt idx="4">
                  <c:v>9.7999999999999997E-3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9.7999999999999997E-3</c:v>
                </c:pt>
                <c:pt idx="1">
                  <c:v>9.7999999999999997E-3</c:v>
                </c:pt>
                <c:pt idx="2">
                  <c:v>9.7999999999999997E-3</c:v>
                </c:pt>
                <c:pt idx="3">
                  <c:v>9.7999999999999997E-3</c:v>
                </c:pt>
                <c:pt idx="4">
                  <c:v>9.7999999999999997E-3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67-4B0C-869A-4E60078E3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886576"/>
        <c:axId val="1629879920"/>
      </c:scatterChart>
      <c:valAx>
        <c:axId val="16298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X0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79920"/>
        <c:crosses val="autoZero"/>
        <c:crossBetween val="midCat"/>
      </c:valAx>
      <c:valAx>
        <c:axId val="16298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T^2</a:t>
            </a:r>
            <a:r>
              <a:rPr lang="en-US" baseline="0"/>
              <a:t> vs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055993000874889E-2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Sheet1!$Z$3:$Z$7</c:f>
                <c:numCache>
                  <c:formatCode>General</c:formatCode>
                  <c:ptCount val="5"/>
                  <c:pt idx="0">
                    <c:v>3.7540271380327454E-3</c:v>
                  </c:pt>
                  <c:pt idx="1">
                    <c:v>3.5630978891831328E-3</c:v>
                  </c:pt>
                  <c:pt idx="2">
                    <c:v>1.5487845812159802E-3</c:v>
                  </c:pt>
                  <c:pt idx="3">
                    <c:v>3.5638871273919589E-3</c:v>
                  </c:pt>
                  <c:pt idx="4">
                    <c:v>1.0022800673131689E-3</c:v>
                  </c:pt>
                </c:numCache>
              </c:numRef>
            </c:plus>
            <c:minus>
              <c:numRef>
                <c:f>Sheet1!$Z$3:$Z$7</c:f>
                <c:numCache>
                  <c:formatCode>General</c:formatCode>
                  <c:ptCount val="5"/>
                  <c:pt idx="0">
                    <c:v>3.7540271380327454E-3</c:v>
                  </c:pt>
                  <c:pt idx="1">
                    <c:v>3.5630978891831328E-3</c:v>
                  </c:pt>
                  <c:pt idx="2">
                    <c:v>1.5487845812159802E-3</c:v>
                  </c:pt>
                  <c:pt idx="3">
                    <c:v>3.5638871273919589E-3</c:v>
                  </c:pt>
                  <c:pt idx="4">
                    <c:v>1.0022800673131689E-3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Sheet1!$Q$3:$Q$7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xVal>
          <c:yVal>
            <c:numRef>
              <c:f>Sheet1!$Y$3:$Y$7</c:f>
              <c:numCache>
                <c:formatCode>General</c:formatCode>
                <c:ptCount val="5"/>
                <c:pt idx="0">
                  <c:v>0.18119211111111114</c:v>
                </c:pt>
                <c:pt idx="1">
                  <c:v>0.29448711111111109</c:v>
                </c:pt>
                <c:pt idx="2">
                  <c:v>0.41516544444444459</c:v>
                </c:pt>
                <c:pt idx="3">
                  <c:v>0.54957511111111124</c:v>
                </c:pt>
                <c:pt idx="4">
                  <c:v>0.75342399999999998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F-4811-AF28-AA4DB6D6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44416"/>
        <c:axId val="1599640256"/>
      </c:scatterChart>
      <c:valAx>
        <c:axId val="159964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  <a:r>
                  <a:rPr lang="en-US" baseline="0"/>
                  <a:t> (kg)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40256"/>
        <c:crosses val="autoZero"/>
        <c:crossBetween val="midCat"/>
      </c:valAx>
      <c:valAx>
        <c:axId val="15996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T^2</a:t>
                </a:r>
                <a:r>
                  <a:rPr lang="en-US" baseline="0"/>
                  <a:t> (s^2)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4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12</xdr:row>
      <xdr:rowOff>100012</xdr:rowOff>
    </xdr:from>
    <xdr:to>
      <xdr:col>9</xdr:col>
      <xdr:colOff>533400</xdr:colOff>
      <xdr:row>26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7F315-0257-4409-BD50-8D5547EB1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509587</xdr:colOff>
      <xdr:row>12</xdr:row>
      <xdr:rowOff>147637</xdr:rowOff>
    </xdr:from>
    <xdr:to>
      <xdr:col>23</xdr:col>
      <xdr:colOff>204787</xdr:colOff>
      <xdr:row>27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34D26-EE82-4D5F-97DB-364C51AEA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0A4B-CEE5-40D3-97A5-1FF6BE152B4B}">
  <dimension ref="A1:Z36"/>
  <sheetViews>
    <sheetView tabSelected="1" topLeftCell="D2" workbookViewId="0">
      <selection activeCell="Z7" sqref="Z7"/>
    </sheetView>
  </sheetViews>
  <sheetFormatPr defaultRowHeight="15" x14ac:dyDescent="0.25"/>
  <sheetData>
    <row r="1" spans="1:26" x14ac:dyDescent="0.25">
      <c r="A1" t="s">
        <v>0</v>
      </c>
      <c r="P1" t="s">
        <v>6</v>
      </c>
      <c r="T1" t="s">
        <v>7</v>
      </c>
    </row>
    <row r="2" spans="1:2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Q2" t="s">
        <v>1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</row>
    <row r="3" spans="1:26" x14ac:dyDescent="0.25">
      <c r="B3">
        <v>0.05</v>
      </c>
      <c r="C3">
        <f>9.81*B3</f>
        <v>0.49050000000000005</v>
      </c>
      <c r="D3">
        <v>9.7999999999999997E-3</v>
      </c>
      <c r="E3">
        <v>3.5999999999999997E-2</v>
      </c>
      <c r="F3">
        <v>1E-3</v>
      </c>
      <c r="Q3">
        <v>0.05</v>
      </c>
      <c r="R3">
        <v>4.34</v>
      </c>
      <c r="S3">
        <v>4.24</v>
      </c>
      <c r="T3">
        <v>4.1900000000000004</v>
      </c>
      <c r="U3">
        <f>AVERAGE(R3:T3)</f>
        <v>4.2566666666666668</v>
      </c>
      <c r="V3">
        <f>STDEV(R3:T3)/SQRT(3)</f>
        <v>4.4095855184409692E-2</v>
      </c>
      <c r="W3">
        <f>U3/10</f>
        <v>0.42566666666666669</v>
      </c>
      <c r="X3">
        <f>V3/10</f>
        <v>4.4095855184409696E-3</v>
      </c>
      <c r="Y3">
        <f>W3*W3</f>
        <v>0.18119211111111114</v>
      </c>
      <c r="Z3">
        <f>2*W3*X3</f>
        <v>3.7540271380327454E-3</v>
      </c>
    </row>
    <row r="4" spans="1:26" x14ac:dyDescent="0.25">
      <c r="B4">
        <v>0.1</v>
      </c>
      <c r="C4">
        <f t="shared" ref="C4:C7" si="0">9.81*B4</f>
        <v>0.98100000000000009</v>
      </c>
      <c r="D4">
        <v>9.7999999999999997E-3</v>
      </c>
      <c r="E4">
        <f>7.7/100</f>
        <v>7.6999999999999999E-2</v>
      </c>
      <c r="F4">
        <v>1E-3</v>
      </c>
      <c r="Q4">
        <v>0.1</v>
      </c>
      <c r="R4">
        <v>5.38</v>
      </c>
      <c r="S4">
        <v>5.49</v>
      </c>
      <c r="T4">
        <v>5.41</v>
      </c>
      <c r="U4">
        <f t="shared" ref="U4:U7" si="1">AVERAGE(R4:T4)</f>
        <v>5.4266666666666667</v>
      </c>
      <c r="V4">
        <f t="shared" ref="V4:V7" si="2">STDEV(R4:T4)/SQRT(3)</f>
        <v>3.2829526005987097E-2</v>
      </c>
      <c r="W4">
        <f t="shared" ref="W4:W7" si="3">U4/10</f>
        <v>0.54266666666666663</v>
      </c>
      <c r="X4">
        <f t="shared" ref="X4:X7" si="4">V4/10</f>
        <v>3.2829526005987097E-3</v>
      </c>
      <c r="Y4">
        <f t="shared" ref="Y4:Y7" si="5">W4*W4</f>
        <v>0.29448711111111109</v>
      </c>
      <c r="Z4">
        <f t="shared" ref="Z4:Z7" si="6">2*W4*X4</f>
        <v>3.5630978891831328E-3</v>
      </c>
    </row>
    <row r="5" spans="1:26" x14ac:dyDescent="0.25">
      <c r="B5">
        <v>0.15</v>
      </c>
      <c r="C5">
        <f t="shared" si="0"/>
        <v>1.4715</v>
      </c>
      <c r="D5">
        <v>9.7999999999999997E-3</v>
      </c>
      <c r="E5">
        <f>12.2/100</f>
        <v>0.122</v>
      </c>
      <c r="F5">
        <v>1E-3</v>
      </c>
      <c r="Q5">
        <v>0.15</v>
      </c>
      <c r="R5">
        <v>6.45</v>
      </c>
      <c r="S5">
        <v>6.42</v>
      </c>
      <c r="T5">
        <v>6.46</v>
      </c>
      <c r="U5">
        <f t="shared" si="1"/>
        <v>6.4433333333333342</v>
      </c>
      <c r="V5">
        <f t="shared" si="2"/>
        <v>1.2018504251546661E-2</v>
      </c>
      <c r="W5">
        <f t="shared" si="3"/>
        <v>0.64433333333333342</v>
      </c>
      <c r="X5">
        <f t="shared" si="4"/>
        <v>1.2018504251546662E-3</v>
      </c>
      <c r="Y5">
        <f t="shared" si="5"/>
        <v>0.41516544444444459</v>
      </c>
      <c r="Z5">
        <f t="shared" si="6"/>
        <v>1.5487845812159802E-3</v>
      </c>
    </row>
    <row r="6" spans="1:26" x14ac:dyDescent="0.25">
      <c r="B6">
        <v>0.2</v>
      </c>
      <c r="C6">
        <f t="shared" si="0"/>
        <v>1.9620000000000002</v>
      </c>
      <c r="D6">
        <v>9.7999999999999997E-3</v>
      </c>
      <c r="E6">
        <f>16.7/100</f>
        <v>0.16699999999999998</v>
      </c>
      <c r="F6">
        <v>1E-3</v>
      </c>
      <c r="Q6">
        <v>0.2</v>
      </c>
      <c r="R6">
        <v>7.4</v>
      </c>
      <c r="S6">
        <v>7.38</v>
      </c>
      <c r="T6">
        <v>7.46</v>
      </c>
      <c r="U6">
        <f t="shared" si="1"/>
        <v>7.413333333333334</v>
      </c>
      <c r="V6">
        <f t="shared" si="2"/>
        <v>2.4037008503093246E-2</v>
      </c>
      <c r="W6">
        <f t="shared" si="3"/>
        <v>0.7413333333333334</v>
      </c>
      <c r="X6">
        <f t="shared" si="4"/>
        <v>2.4037008503093246E-3</v>
      </c>
      <c r="Y6">
        <f t="shared" si="5"/>
        <v>0.54957511111111124</v>
      </c>
      <c r="Z6">
        <f t="shared" si="6"/>
        <v>3.5638871273919589E-3</v>
      </c>
    </row>
    <row r="7" spans="1:26" x14ac:dyDescent="0.25">
      <c r="B7">
        <v>0.25</v>
      </c>
      <c r="C7">
        <f t="shared" si="0"/>
        <v>2.4525000000000001</v>
      </c>
      <c r="D7">
        <v>9.7999999999999997E-3</v>
      </c>
      <c r="E7">
        <f>20.7/100</f>
        <v>0.20699999999999999</v>
      </c>
      <c r="F7">
        <v>1E-3</v>
      </c>
      <c r="Q7">
        <v>0.25</v>
      </c>
      <c r="R7">
        <v>8.69</v>
      </c>
      <c r="S7">
        <v>8.68</v>
      </c>
      <c r="T7">
        <v>8.67</v>
      </c>
      <c r="U7">
        <f t="shared" si="1"/>
        <v>8.68</v>
      </c>
      <c r="V7">
        <f t="shared" si="2"/>
        <v>5.7735026918961348E-3</v>
      </c>
      <c r="W7">
        <f t="shared" si="3"/>
        <v>0.86799999999999999</v>
      </c>
      <c r="X7">
        <f t="shared" si="4"/>
        <v>5.7735026918961344E-4</v>
      </c>
      <c r="Y7">
        <f t="shared" si="5"/>
        <v>0.75342399999999998</v>
      </c>
      <c r="Z7">
        <f t="shared" si="6"/>
        <v>1.0022800673131689E-3</v>
      </c>
    </row>
    <row r="30" spans="5:23" x14ac:dyDescent="0.25">
      <c r="J30">
        <v>2.2799999999999998</v>
      </c>
      <c r="K30">
        <v>2.27</v>
      </c>
      <c r="L30">
        <v>2.29</v>
      </c>
      <c r="M30">
        <f>STDEV(J30:L30)/SQRT(3)</f>
        <v>5.7735026918962632E-3</v>
      </c>
    </row>
    <row r="31" spans="5:23" x14ac:dyDescent="0.25">
      <c r="J31">
        <v>2.99</v>
      </c>
      <c r="K31">
        <v>3.1</v>
      </c>
      <c r="L31">
        <v>3.05</v>
      </c>
      <c r="M31">
        <f>STDEV(J31:L31)/3</f>
        <v>1.8358568490953648E-2</v>
      </c>
      <c r="S31">
        <f t="array" ref="S31:T32">LINEST(Q3:Q7,Y3:Y7,TRUE,TRUE)</f>
        <v>0.3516355586304295</v>
      </c>
      <c r="T31">
        <v>-4.2866964693561715E-3</v>
      </c>
      <c r="W31" t="s">
        <v>18</v>
      </c>
    </row>
    <row r="32" spans="5:23" x14ac:dyDescent="0.25">
      <c r="E32" t="s">
        <v>17</v>
      </c>
      <c r="F32">
        <f t="array" ref="F32:G33">LINEST(C3:C7,E3:E7,TRUE,TRUE)</f>
        <v>11.349058422777816</v>
      </c>
      <c r="G32">
        <v>8.9184684105662493E-2</v>
      </c>
      <c r="I32">
        <v>11.34906</v>
      </c>
      <c r="S32">
        <v>2.5669578107396309E-2</v>
      </c>
      <c r="T32">
        <v>1.2372609431073177E-2</v>
      </c>
      <c r="W32">
        <f>((2*PI())^2)/S31</f>
        <v>112.27083449159765</v>
      </c>
    </row>
    <row r="33" spans="6:23" x14ac:dyDescent="0.25">
      <c r="F33">
        <v>0.13901289908061426</v>
      </c>
      <c r="G33">
        <v>1.894323017137876E-2</v>
      </c>
    </row>
    <row r="34" spans="6:23" x14ac:dyDescent="0.25">
      <c r="S34">
        <f t="array" ref="S34:T35">LINEST(Y3:Y7,Q3:Q7,TRUE,TRUE)</f>
        <v>2.7991035555555563</v>
      </c>
      <c r="T34">
        <v>1.8903222222222182E-2</v>
      </c>
      <c r="W34">
        <f>((2*PI())^2)/S34</f>
        <v>14.10395036153705</v>
      </c>
    </row>
    <row r="35" spans="6:23" x14ac:dyDescent="0.25">
      <c r="S35">
        <v>0.20433601092527909</v>
      </c>
      <c r="T35">
        <v>3.3885293969855616E-2</v>
      </c>
    </row>
    <row r="36" spans="6:23" x14ac:dyDescent="0.25">
      <c r="O36">
        <f>(W32-I32)/((W32+I32)/2)*100</f>
        <v>163.27756128032814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2022-03-06T12:46:26Z</dcterms:created>
  <dcterms:modified xsi:type="dcterms:W3CDTF">2022-03-09T11:53:42Z</dcterms:modified>
</cp:coreProperties>
</file>