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52869CD5-4A8A-4D8F-B98F-EDA2CDBE7A6E}" xr6:coauthVersionLast="47" xr6:coauthVersionMax="47" xr10:uidLastSave="{00000000-0000-0000-0000-000000000000}"/>
  <bookViews>
    <workbookView xWindow="-120" yWindow="-120" windowWidth="29040" windowHeight="15840" xr2:uid="{2CB4B060-00A2-4BED-8B4A-12830E8E2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V5" i="1"/>
  <c r="V6" i="1"/>
  <c r="V7" i="1"/>
  <c r="V8" i="1"/>
  <c r="V4" i="1"/>
  <c r="G25" i="1"/>
  <c r="U5" i="1"/>
  <c r="U6" i="1"/>
  <c r="U7" i="1"/>
  <c r="U8" i="1"/>
  <c r="D20" i="1" s="1" a="1"/>
  <c r="D21" i="1" s="1"/>
  <c r="U4" i="1"/>
  <c r="T5" i="1"/>
  <c r="T6" i="1"/>
  <c r="T7" i="1"/>
  <c r="T8" i="1"/>
  <c r="T4" i="1"/>
  <c r="S5" i="1"/>
  <c r="S6" i="1"/>
  <c r="S7" i="1"/>
  <c r="S8" i="1"/>
  <c r="S4" i="1"/>
  <c r="R5" i="1"/>
  <c r="R6" i="1"/>
  <c r="R7" i="1"/>
  <c r="R8" i="1"/>
  <c r="R4" i="1"/>
  <c r="P4" i="1"/>
  <c r="O5" i="1"/>
  <c r="O6" i="1"/>
  <c r="O7" i="1"/>
  <c r="O8" i="1"/>
  <c r="O4" i="1"/>
  <c r="P5" i="1"/>
  <c r="P7" i="1"/>
  <c r="J8" i="1"/>
  <c r="P8" i="1" s="1"/>
  <c r="J7" i="1"/>
  <c r="J6" i="1"/>
  <c r="P6" i="1" s="1"/>
  <c r="J5" i="1"/>
  <c r="J4" i="1"/>
  <c r="G6" i="1"/>
  <c r="F5" i="1"/>
  <c r="G5" i="1" s="1"/>
  <c r="F6" i="1"/>
  <c r="F4" i="1"/>
  <c r="G4" i="1" s="1"/>
  <c r="E20" i="1" l="1"/>
  <c r="D20" i="1"/>
  <c r="E21" i="1"/>
</calcChain>
</file>

<file path=xl/sharedStrings.xml><?xml version="1.0" encoding="utf-8"?>
<sst xmlns="http://schemas.openxmlformats.org/spreadsheetml/2006/main" count="27" uniqueCount="22">
  <si>
    <t>Distance</t>
  </si>
  <si>
    <t>Time</t>
  </si>
  <si>
    <t>t1</t>
  </si>
  <si>
    <t>t2</t>
  </si>
  <si>
    <t>t3</t>
  </si>
  <si>
    <t>tavg</t>
  </si>
  <si>
    <t>Speed</t>
  </si>
  <si>
    <t>Ball Radius</t>
  </si>
  <si>
    <t xml:space="preserve">u(R) </t>
  </si>
  <si>
    <t>R^2</t>
  </si>
  <si>
    <t>u(R^2)</t>
  </si>
  <si>
    <t>velocity</t>
  </si>
  <si>
    <t>v1</t>
  </si>
  <si>
    <t>v2</t>
  </si>
  <si>
    <t>v3</t>
  </si>
  <si>
    <t>vavg</t>
  </si>
  <si>
    <t>u(v)</t>
  </si>
  <si>
    <t>Ball diameter</t>
  </si>
  <si>
    <t>(m)</t>
  </si>
  <si>
    <t>R(s)</t>
  </si>
  <si>
    <t>R(l)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</si>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</sst>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6" formatCode="0.000000"/>
    <numFmt numFmtId="168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vs R^2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455823542561913E-2"/>
                  <c:y val="-0.21135104555714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Sheet1!$Q$4:$Q$8</c:f>
                <c:numCache>
                  <c:formatCode>General</c:formatCode>
                  <c:ptCount val="5"/>
                  <c:pt idx="0">
                    <c:v>3.1600000000000005E-8</c:v>
                  </c:pt>
                  <c:pt idx="1">
                    <c:v>1.5700000000000002E-8</c:v>
                  </c:pt>
                  <c:pt idx="2">
                    <c:v>2.7650000000000003E-8</c:v>
                  </c:pt>
                  <c:pt idx="3">
                    <c:v>2.2300000000000001E-8</c:v>
                  </c:pt>
                  <c:pt idx="4">
                    <c:v>2.3650000000000007E-8</c:v>
                  </c:pt>
                </c:numCache>
              </c:numRef>
            </c:plus>
            <c:minus>
              <c:numRef>
                <c:f>Sheet1!$Q$4:$Q$8</c:f>
                <c:numCache>
                  <c:formatCode>General</c:formatCode>
                  <c:ptCount val="5"/>
                  <c:pt idx="0">
                    <c:v>3.1600000000000005E-8</c:v>
                  </c:pt>
                  <c:pt idx="1">
                    <c:v>1.5700000000000002E-8</c:v>
                  </c:pt>
                  <c:pt idx="2">
                    <c:v>2.7650000000000003E-8</c:v>
                  </c:pt>
                  <c:pt idx="3">
                    <c:v>2.2300000000000001E-8</c:v>
                  </c:pt>
                  <c:pt idx="4">
                    <c:v>2.3650000000000007E-8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Sheet1!$V$4:$V$8</c:f>
                <c:numCache>
                  <c:formatCode>General</c:formatCode>
                  <c:ptCount val="5"/>
                  <c:pt idx="0">
                    <c:v>3.0453118119241748E-3</c:v>
                  </c:pt>
                  <c:pt idx="1">
                    <c:v>5.6991794097564713E-5</c:v>
                  </c:pt>
                  <c:pt idx="2">
                    <c:v>2.4244351363196962E-4</c:v>
                  </c:pt>
                  <c:pt idx="3">
                    <c:v>2.261280520603966E-4</c:v>
                  </c:pt>
                  <c:pt idx="4">
                    <c:v>3.699837370307942E-4</c:v>
                  </c:pt>
                </c:numCache>
              </c:numRef>
            </c:plus>
            <c:minus>
              <c:numRef>
                <c:f>Sheet1!$V$4:$V$8</c:f>
                <c:numCache>
                  <c:formatCode>General</c:formatCode>
                  <c:ptCount val="5"/>
                  <c:pt idx="0">
                    <c:v>3.0453118119241748E-3</c:v>
                  </c:pt>
                  <c:pt idx="1">
                    <c:v>5.6991794097564713E-5</c:v>
                  </c:pt>
                  <c:pt idx="2">
                    <c:v>2.4244351363196962E-4</c:v>
                  </c:pt>
                  <c:pt idx="3">
                    <c:v>2.261280520603966E-4</c:v>
                  </c:pt>
                  <c:pt idx="4">
                    <c:v>3.699837370307942E-4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Sheet1!$P$4:$P$8</c:f>
              <c:numCache>
                <c:formatCode>0.000000000000</c:formatCode>
                <c:ptCount val="5"/>
                <c:pt idx="0">
                  <c:v>9.9855999999999997E-6</c:v>
                </c:pt>
                <c:pt idx="1">
                  <c:v>2.4648999999999999E-6</c:v>
                </c:pt>
                <c:pt idx="2">
                  <c:v>7.645225000000001E-6</c:v>
                </c:pt>
                <c:pt idx="3">
                  <c:v>4.9728999999999986E-6</c:v>
                </c:pt>
                <c:pt idx="4">
                  <c:v>5.5932250000000018E-6</c:v>
                </c:pt>
              </c:numCache>
            </c:numRef>
          </c:xVal>
          <c:yVal>
            <c:numRef>
              <c:f>Sheet1!$U$4:$U$8</c:f>
              <c:numCache>
                <c:formatCode>General</c:formatCode>
                <c:ptCount val="5"/>
                <c:pt idx="0">
                  <c:v>0.20440472739767121</c:v>
                </c:pt>
                <c:pt idx="1">
                  <c:v>6.2283841374442317E-2</c:v>
                </c:pt>
                <c:pt idx="2">
                  <c:v>0.15873089933684967</c:v>
                </c:pt>
                <c:pt idx="3">
                  <c:v>9.4340708855388269E-2</c:v>
                </c:pt>
                <c:pt idx="4">
                  <c:v>0.12354373742668667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59B-BE16-54C9F5547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273344"/>
        <c:axId val="637277088"/>
      </c:scatterChart>
      <c:valAx>
        <c:axId val="6372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R^2</a:t>
                </a:r>
                <a:r>
                  <a:rPr lang="en-US" baseline="0"/>
                  <a:t> (m^2)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77088"/>
        <c:crosses val="autoZero"/>
        <c:crossBetween val="midCat"/>
      </c:valAx>
      <c:valAx>
        <c:axId val="6372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0"/>
                  <a:t> (m/s)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11</xdr:row>
      <xdr:rowOff>109536</xdr:rowOff>
    </xdr:from>
    <xdr:to>
      <xdr:col>18</xdr:col>
      <xdr:colOff>428625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5DD31-11F7-4A34-A470-85B687E9B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6BFF-8047-4CFD-BCB6-65855567D53F}">
  <dimension ref="B2:V25"/>
  <sheetViews>
    <sheetView tabSelected="1" workbookViewId="0">
      <selection activeCell="Q8" sqref="Q8"/>
    </sheetView>
  </sheetViews>
  <sheetFormatPr defaultRowHeight="15" x14ac:dyDescent="0.25"/>
  <cols>
    <col min="9" max="9" width="12.140625" customWidth="1"/>
    <col min="10" max="10" width="12.85546875" customWidth="1"/>
    <col min="15" max="15" width="14.5703125" customWidth="1"/>
    <col min="16" max="16" width="23.28515625" customWidth="1"/>
    <col min="17" max="17" width="22.7109375" customWidth="1"/>
    <col min="22" max="22" width="19.140625" customWidth="1"/>
  </cols>
  <sheetData>
    <row r="2" spans="2:22" x14ac:dyDescent="0.25">
      <c r="E2" t="s">
        <v>1</v>
      </c>
      <c r="J2" t="s">
        <v>18</v>
      </c>
      <c r="M2" t="s">
        <v>1</v>
      </c>
      <c r="S2" t="s">
        <v>11</v>
      </c>
    </row>
    <row r="3" spans="2:22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17</v>
      </c>
      <c r="J3" t="s">
        <v>7</v>
      </c>
      <c r="K3" t="s">
        <v>8</v>
      </c>
      <c r="L3" t="s">
        <v>2</v>
      </c>
      <c r="M3" t="s">
        <v>3</v>
      </c>
      <c r="N3" t="s">
        <v>4</v>
      </c>
      <c r="O3" t="s">
        <v>5</v>
      </c>
      <c r="P3" t="s">
        <v>9</v>
      </c>
      <c r="Q3" t="s">
        <v>10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</row>
    <row r="4" spans="2:22" x14ac:dyDescent="0.25">
      <c r="B4">
        <v>0.4</v>
      </c>
      <c r="C4">
        <v>6.77</v>
      </c>
      <c r="D4">
        <v>7.05</v>
      </c>
      <c r="E4">
        <v>6.6</v>
      </c>
      <c r="F4">
        <f>AVERAGE(C4:E4)</f>
        <v>6.8066666666666675</v>
      </c>
      <c r="G4">
        <f>B4/F4</f>
        <v>5.8765915768854059E-2</v>
      </c>
      <c r="I4">
        <v>6.32</v>
      </c>
      <c r="J4">
        <f>I4/2000</f>
        <v>3.16E-3</v>
      </c>
      <c r="K4">
        <v>5.0000000000000004E-6</v>
      </c>
      <c r="L4">
        <v>2.87</v>
      </c>
      <c r="M4">
        <v>2.92</v>
      </c>
      <c r="N4">
        <v>3.02</v>
      </c>
      <c r="O4">
        <f>AVERAGE(L4:N4)</f>
        <v>2.936666666666667</v>
      </c>
      <c r="P4" s="1">
        <f>J4*J4</f>
        <v>9.9855999999999997E-6</v>
      </c>
      <c r="Q4" s="3">
        <f>2*J4*K4</f>
        <v>3.1600000000000005E-8</v>
      </c>
      <c r="R4">
        <f>0.6/L4</f>
        <v>0.20905923344947733</v>
      </c>
      <c r="S4">
        <f>0.6/M4</f>
        <v>0.20547945205479451</v>
      </c>
      <c r="T4">
        <f>0.6/N4</f>
        <v>0.19867549668874171</v>
      </c>
      <c r="U4">
        <f>AVERAGE(R4:T4)</f>
        <v>0.20440472739767121</v>
      </c>
      <c r="V4">
        <f>STDEV(R4:T4)/SQRT(3)</f>
        <v>3.0453118119241748E-3</v>
      </c>
    </row>
    <row r="5" spans="2:22" x14ac:dyDescent="0.25">
      <c r="B5">
        <v>0.5</v>
      </c>
      <c r="C5">
        <v>8.3000000000000007</v>
      </c>
      <c r="D5">
        <v>8.19</v>
      </c>
      <c r="E5">
        <v>8.2899999999999991</v>
      </c>
      <c r="F5">
        <f t="shared" ref="F5:F6" si="0">AVERAGE(C5:E5)</f>
        <v>8.26</v>
      </c>
      <c r="G5">
        <f t="shared" ref="G5:G6" si="1">B5/F5</f>
        <v>6.0532687651331719E-2</v>
      </c>
      <c r="I5">
        <v>3.14</v>
      </c>
      <c r="J5">
        <f>I5/2000</f>
        <v>1.57E-3</v>
      </c>
      <c r="K5">
        <v>5.0000000000000004E-6</v>
      </c>
      <c r="L5">
        <v>9.6199999999999992</v>
      </c>
      <c r="M5">
        <v>9.6300000000000008</v>
      </c>
      <c r="N5">
        <v>9.65</v>
      </c>
      <c r="O5">
        <f>AVERAGE(L5:N5)</f>
        <v>9.6333333333333329</v>
      </c>
      <c r="P5" s="1">
        <f>J5*J5</f>
        <v>2.4648999999999999E-6</v>
      </c>
      <c r="Q5" s="3">
        <f t="shared" ref="Q5:Q8" si="2">2*J5*K5</f>
        <v>1.5700000000000002E-8</v>
      </c>
      <c r="R5">
        <f t="shared" ref="R5:R8" si="3">0.6/L5</f>
        <v>6.2370062370062374E-2</v>
      </c>
      <c r="S5">
        <f t="shared" ref="S5:S8" si="4">0.6/M5</f>
        <v>6.2305295950155756E-2</v>
      </c>
      <c r="T5">
        <f t="shared" ref="T5:T8" si="5">0.6/N5</f>
        <v>6.2176165803108807E-2</v>
      </c>
      <c r="U5">
        <f t="shared" ref="U5:U8" si="6">AVERAGE(R5:T5)</f>
        <v>6.2283841374442317E-2</v>
      </c>
      <c r="V5" s="2">
        <f t="shared" ref="V5:V8" si="7">STDEV(R5:T5)/SQRT(3)</f>
        <v>5.6991794097564713E-5</v>
      </c>
    </row>
    <row r="6" spans="2:22" x14ac:dyDescent="0.25">
      <c r="B6">
        <v>0.6</v>
      </c>
      <c r="C6">
        <v>9.8699999999999992</v>
      </c>
      <c r="D6">
        <v>9.77</v>
      </c>
      <c r="E6">
        <v>9.66</v>
      </c>
      <c r="F6">
        <f t="shared" si="0"/>
        <v>9.7666666666666675</v>
      </c>
      <c r="G6">
        <f t="shared" si="1"/>
        <v>6.14334470989761E-2</v>
      </c>
      <c r="I6">
        <v>5.53</v>
      </c>
      <c r="J6">
        <f>I6/2000</f>
        <v>2.7650000000000001E-3</v>
      </c>
      <c r="K6">
        <v>5.0000000000000004E-6</v>
      </c>
      <c r="L6">
        <v>3.79</v>
      </c>
      <c r="M6">
        <v>3.78</v>
      </c>
      <c r="N6">
        <v>3.77</v>
      </c>
      <c r="O6">
        <f>AVERAGE(L6:N6)</f>
        <v>3.78</v>
      </c>
      <c r="P6" s="1">
        <f>J6*J6</f>
        <v>7.645225000000001E-6</v>
      </c>
      <c r="Q6" s="3">
        <f t="shared" si="2"/>
        <v>2.7650000000000003E-8</v>
      </c>
      <c r="R6">
        <f t="shared" si="3"/>
        <v>0.15831134564643798</v>
      </c>
      <c r="S6">
        <f t="shared" si="4"/>
        <v>0.15873015873015872</v>
      </c>
      <c r="T6">
        <f t="shared" si="5"/>
        <v>0.15915119363395225</v>
      </c>
      <c r="U6">
        <f t="shared" si="6"/>
        <v>0.15873089933684967</v>
      </c>
      <c r="V6">
        <f t="shared" si="7"/>
        <v>2.4244351363196962E-4</v>
      </c>
    </row>
    <row r="7" spans="2:22" x14ac:dyDescent="0.25">
      <c r="I7">
        <v>4.46</v>
      </c>
      <c r="J7">
        <f>I7/2000</f>
        <v>2.2299999999999998E-3</v>
      </c>
      <c r="K7">
        <v>5.0000000000000004E-6</v>
      </c>
      <c r="L7">
        <v>6.39</v>
      </c>
      <c r="M7">
        <v>6.35</v>
      </c>
      <c r="N7">
        <v>6.34</v>
      </c>
      <c r="O7">
        <f>AVERAGE(L7:N7)</f>
        <v>6.3599999999999994</v>
      </c>
      <c r="P7" s="1">
        <f>J7*J7</f>
        <v>4.9728999999999986E-6</v>
      </c>
      <c r="Q7" s="3">
        <f t="shared" si="2"/>
        <v>2.2300000000000001E-8</v>
      </c>
      <c r="R7">
        <f t="shared" si="3"/>
        <v>9.3896713615023469E-2</v>
      </c>
      <c r="S7">
        <f t="shared" si="4"/>
        <v>9.4488188976377951E-2</v>
      </c>
      <c r="T7">
        <f t="shared" si="5"/>
        <v>9.4637223974763401E-2</v>
      </c>
      <c r="U7">
        <f t="shared" si="6"/>
        <v>9.4340708855388269E-2</v>
      </c>
      <c r="V7">
        <f t="shared" si="7"/>
        <v>2.261280520603966E-4</v>
      </c>
    </row>
    <row r="8" spans="2:22" x14ac:dyDescent="0.25">
      <c r="I8">
        <v>4.7300000000000004</v>
      </c>
      <c r="J8">
        <f>I8/2000</f>
        <v>2.3650000000000003E-3</v>
      </c>
      <c r="K8">
        <v>5.0000000000000004E-6</v>
      </c>
      <c r="L8">
        <v>4.8600000000000003</v>
      </c>
      <c r="M8">
        <v>4.83</v>
      </c>
      <c r="N8">
        <v>4.88</v>
      </c>
      <c r="O8">
        <f>AVERAGE(L8:N8)</f>
        <v>4.8566666666666665</v>
      </c>
      <c r="P8" s="1">
        <f>J8*J8</f>
        <v>5.5932250000000018E-6</v>
      </c>
      <c r="Q8" s="3">
        <f t="shared" si="2"/>
        <v>2.3650000000000007E-8</v>
      </c>
      <c r="R8">
        <f t="shared" si="3"/>
        <v>0.12345679012345678</v>
      </c>
      <c r="S8">
        <f t="shared" si="4"/>
        <v>0.12422360248447205</v>
      </c>
      <c r="T8">
        <f t="shared" si="5"/>
        <v>0.12295081967213115</v>
      </c>
      <c r="U8">
        <f t="shared" si="6"/>
        <v>0.12354373742668667</v>
      </c>
      <c r="V8">
        <f t="shared" si="7"/>
        <v>3.699837370307942E-4</v>
      </c>
    </row>
    <row r="20" spans="4:8" x14ac:dyDescent="0.25">
      <c r="D20">
        <f t="array" ref="D20:E21">LINEST(U4:U8,P4:P8,TRUE,TRUE)</f>
        <v>19345.406393520574</v>
      </c>
      <c r="E20">
        <v>1.0027593072773872E-2</v>
      </c>
      <c r="G20" t="s">
        <v>19</v>
      </c>
      <c r="H20">
        <v>7860</v>
      </c>
    </row>
    <row r="21" spans="4:8" x14ac:dyDescent="0.25">
      <c r="D21">
        <v>1411.4766502138991</v>
      </c>
      <c r="E21">
        <v>9.368022843220726E-3</v>
      </c>
      <c r="G21" t="s">
        <v>20</v>
      </c>
      <c r="H21">
        <v>880</v>
      </c>
    </row>
    <row r="25" spans="4:8" x14ac:dyDescent="0.25">
      <c r="F25" t="s">
        <v>21</v>
      </c>
      <c r="G25">
        <f>2*(H20-H21)*9.8/(D20*9)</f>
        <v>0.78576218972480094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2022-03-27T12:59:56Z</dcterms:created>
  <dcterms:modified xsi:type="dcterms:W3CDTF">2022-04-02T13:41:14Z</dcterms:modified>
</cp:coreProperties>
</file>