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5873EF13-5F6E-476F-BC81-74D572198D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ttention" sheetId="6" r:id="rId1"/>
    <sheet name="Method 1" sheetId="3" r:id="rId2"/>
    <sheet name="Method 2" sheetId="1" r:id="rId3"/>
    <sheet name="Method 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F13" i="4" l="1"/>
  <c r="I13" i="4" s="1"/>
  <c r="F17" i="4"/>
  <c r="B10" i="4"/>
  <c r="B11" i="4"/>
  <c r="B12" i="4"/>
  <c r="B13" i="4"/>
  <c r="B14" i="4"/>
  <c r="B15" i="4"/>
  <c r="B16" i="4"/>
  <c r="B17" i="4"/>
  <c r="B18" i="4"/>
  <c r="B9" i="4"/>
  <c r="B6" i="4"/>
  <c r="B4" i="4"/>
  <c r="F10" i="4"/>
  <c r="I10" i="4" s="1"/>
  <c r="F11" i="4"/>
  <c r="I11" i="4" s="1"/>
  <c r="F12" i="4"/>
  <c r="I12" i="4" s="1"/>
  <c r="F14" i="4"/>
  <c r="I14" i="4" s="1"/>
  <c r="F15" i="4"/>
  <c r="I15" i="4" s="1"/>
  <c r="F16" i="4"/>
  <c r="F18" i="4"/>
  <c r="F9" i="4"/>
  <c r="C34" i="1"/>
  <c r="D35" i="1" s="1"/>
  <c r="C30" i="1"/>
  <c r="E19" i="4"/>
  <c r="F19" i="4" l="1"/>
  <c r="I9" i="4"/>
  <c r="I16" i="4"/>
  <c r="I18" i="4"/>
  <c r="I19" i="4" s="1"/>
  <c r="I17" i="4"/>
  <c r="C19" i="4"/>
  <c r="D19" i="4"/>
  <c r="C11" i="3"/>
  <c r="C14" i="3" s="1"/>
  <c r="D24" i="4" l="1"/>
  <c r="C23" i="4"/>
  <c r="F19" i="1" l="1"/>
  <c r="F23" i="1" s="1"/>
  <c r="G18" i="1"/>
  <c r="G17" i="1"/>
  <c r="G16" i="1"/>
  <c r="E19" i="1"/>
  <c r="E23" i="1" s="1"/>
  <c r="G15" i="1"/>
  <c r="G14" i="1"/>
  <c r="G13" i="1"/>
  <c r="G12" i="1"/>
  <c r="G11" i="1"/>
  <c r="G10" i="1"/>
  <c r="G9" i="1"/>
  <c r="D31" i="1" l="1"/>
  <c r="D19" i="1"/>
  <c r="D23" i="1" s="1"/>
  <c r="C19" i="1"/>
  <c r="G19" i="1" l="1"/>
  <c r="C23" i="1"/>
  <c r="G23" i="1" s="1"/>
  <c r="C17" i="3"/>
  <c r="D18" i="3" s="1"/>
  <c r="D27" i="1" l="1"/>
  <c r="C26" i="1"/>
</calcChain>
</file>

<file path=xl/sharedStrings.xml><?xml version="1.0" encoding="utf-8"?>
<sst xmlns="http://schemas.openxmlformats.org/spreadsheetml/2006/main" count="92" uniqueCount="66">
  <si>
    <t>Current</t>
  </si>
  <si>
    <t>1 - 30</t>
  </si>
  <si>
    <t>31 - 60</t>
  </si>
  <si>
    <t>61 - 90</t>
  </si>
  <si>
    <t>Total</t>
  </si>
  <si>
    <t>TOTAL</t>
  </si>
  <si>
    <t>A/R Aging Summary</t>
  </si>
  <si>
    <t>Assign % based on historical data</t>
  </si>
  <si>
    <t>DR Bad Debt Expense</t>
  </si>
  <si>
    <t>CR Allowance for Doubtful Accounts</t>
  </si>
  <si>
    <t>Journal Entry to record allowance</t>
  </si>
  <si>
    <t>Journal Entry to write off account</t>
  </si>
  <si>
    <t>DR Allowance for Doubtful accounts</t>
  </si>
  <si>
    <t xml:space="preserve">  CR Accounts Receivable</t>
  </si>
  <si>
    <t xml:space="preserve">Customer </t>
  </si>
  <si>
    <t>x 5%</t>
  </si>
  <si>
    <t>Revenue</t>
  </si>
  <si>
    <t>Total Revenue</t>
  </si>
  <si>
    <t>Amount</t>
  </si>
  <si>
    <t>Calculation of Allowance for doubtful accounts:</t>
  </si>
  <si>
    <t>Method #1: As a percentage of credit sales</t>
  </si>
  <si>
    <t>Method #2: AR Aging method</t>
  </si>
  <si>
    <t>Multiply balance x % probability</t>
  </si>
  <si>
    <t>Assign 5% based on total write-offs in the past year</t>
  </si>
  <si>
    <t>Method #3: Risk Classification Method</t>
  </si>
  <si>
    <t>Risk</t>
  </si>
  <si>
    <t>Low</t>
  </si>
  <si>
    <t>Med</t>
  </si>
  <si>
    <t>High</t>
  </si>
  <si>
    <t xml:space="preserve">Probability </t>
  </si>
  <si>
    <t>Allowance</t>
  </si>
  <si>
    <t>(when you realize this customer isn't going to pay you)</t>
  </si>
  <si>
    <t>DR Accounts Receivable</t>
  </si>
  <si>
    <t xml:space="preserve">  CR Alowance for doubtful accounts</t>
  </si>
  <si>
    <t>(when you realize this customer is back in business, and wants to pay you!!!)</t>
  </si>
  <si>
    <t>Income Statement</t>
  </si>
  <si>
    <t>Legacy Pvt Limited</t>
  </si>
  <si>
    <t>Month ending Jan 31th 2024</t>
  </si>
  <si>
    <t>Revenue - Customers</t>
  </si>
  <si>
    <t>Sales of Items</t>
  </si>
  <si>
    <t>As of Jan 31, 2024</t>
  </si>
  <si>
    <t>Quantum Innovations Co.</t>
  </si>
  <si>
    <t>Celestial Solutions Ltd.</t>
  </si>
  <si>
    <t>Nexus Dynamics Technologies</t>
  </si>
  <si>
    <t>Synergetic Synthesis Systems</t>
  </si>
  <si>
    <t>AstralTech Ventures</t>
  </si>
  <si>
    <t>Hyperion Innovators Inc.</t>
  </si>
  <si>
    <t>Fusion Nexus Enterprises</t>
  </si>
  <si>
    <t>Quasar Quantum Technologies</t>
  </si>
  <si>
    <t>Infinity Catalyst Corporation</t>
  </si>
  <si>
    <t>Nebula Dynamics Industries</t>
  </si>
  <si>
    <t>Where it is necessary to calculate and record?</t>
  </si>
  <si>
    <t>Why?</t>
  </si>
  <si>
    <t>How? Complete cycle and methods</t>
  </si>
  <si>
    <t>Welcome to Professional's Legacy</t>
  </si>
  <si>
    <t>Data Analysis with Advance Excel</t>
  </si>
  <si>
    <t>Top Rated</t>
  </si>
  <si>
    <t xml:space="preserve">Preparation of Financial Statements </t>
  </si>
  <si>
    <t>Financial Modeling and Valuation Analysis</t>
  </si>
  <si>
    <t>Audit of Financial Statements</t>
  </si>
  <si>
    <t>Big Data with Power Bi</t>
  </si>
  <si>
    <t>Quickbooks - Bookkeeping</t>
  </si>
  <si>
    <t>Freelancing Master Class</t>
  </si>
  <si>
    <t>At 50% Discount.</t>
  </si>
  <si>
    <t>+923003078277   - WhatsApp</t>
  </si>
  <si>
    <t>You can join below courses to increase your productivity: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</si>
</sst>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_€"/>
    <numFmt numFmtId="165" formatCode="#,##0\ _€"/>
    <numFmt numFmtId="166" formatCode="_(&quot;$&quot;* #,##0_);_(&quot;$&quot;* \(#,##0\);_(&quot;$&quot;* &quot;-&quot;??_);_(@_)"/>
    <numFmt numFmtId="167" formatCode="_(* #,##0_);_(* \(#,##0\);_(* &quot;-&quot;??_);_(@_)"/>
  </numFmts>
  <fonts count="29" x14ac:knownFonts="1">
    <font>
      <sz val="11"/>
      <color indexed="8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4"/>
      <color indexed="8"/>
      <name val="Calibri"/>
      <family val="2"/>
      <scheme val="minor"/>
    </font>
    <font>
      <b/>
      <sz val="10"/>
      <color theme="4" tint="-0.249977111117893"/>
      <name val="Arial"/>
      <family val="2"/>
    </font>
    <font>
      <sz val="10"/>
      <color indexed="8"/>
      <name val="Calibri"/>
      <family val="2"/>
      <scheme val="minor"/>
    </font>
    <font>
      <b/>
      <i/>
      <sz val="8"/>
      <color indexed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i/>
      <sz val="11"/>
      <color theme="5" tint="-0.249977111117893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b/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</borders>
  <cellStyleXfs count="4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0" borderId="0"/>
  </cellStyleXfs>
  <cellXfs count="98">
    <xf numFmtId="0" fontId="0" fillId="0" borderId="0" xfId="0"/>
    <xf numFmtId="0" fontId="1" fillId="0" borderId="0" xfId="0" applyFont="1" applyAlignment="1">
      <alignment horizontal="left" wrapText="1"/>
    </xf>
    <xf numFmtId="164" fontId="2" fillId="0" borderId="0" xfId="0" applyNumberFormat="1" applyFont="1" applyAlignment="1">
      <alignment wrapText="1"/>
    </xf>
    <xf numFmtId="9" fontId="0" fillId="0" borderId="0" xfId="2" applyFont="1" applyAlignment="1">
      <alignment horizontal="center"/>
    </xf>
    <xf numFmtId="0" fontId="6" fillId="0" borderId="4" xfId="0" applyFont="1" applyBorder="1"/>
    <xf numFmtId="0" fontId="4" fillId="0" borderId="0" xfId="0" applyFont="1" applyAlignment="1">
      <alignment horizontal="center"/>
    </xf>
    <xf numFmtId="165" fontId="2" fillId="0" borderId="0" xfId="0" applyNumberFormat="1" applyFont="1" applyAlignment="1">
      <alignment wrapText="1"/>
    </xf>
    <xf numFmtId="165" fontId="0" fillId="0" borderId="0" xfId="2" applyNumberFormat="1" applyFont="1" applyAlignment="1">
      <alignment horizontal="center"/>
    </xf>
    <xf numFmtId="166" fontId="0" fillId="0" borderId="0" xfId="0" applyNumberFormat="1"/>
    <xf numFmtId="0" fontId="4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3" fillId="0" borderId="0" xfId="0" applyFont="1"/>
    <xf numFmtId="0" fontId="3" fillId="0" borderId="0" xfId="0" applyFont="1"/>
    <xf numFmtId="0" fontId="4" fillId="0" borderId="0" xfId="0" applyFont="1"/>
    <xf numFmtId="166" fontId="15" fillId="0" borderId="0" xfId="1" applyNumberFormat="1" applyFont="1" applyFill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9" fontId="0" fillId="0" borderId="1" xfId="2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166" fontId="12" fillId="0" borderId="7" xfId="1" applyNumberFormat="1" applyFont="1" applyBorder="1" applyAlignment="1">
      <alignment horizontal="left" wrapText="1"/>
    </xf>
    <xf numFmtId="166" fontId="12" fillId="0" borderId="9" xfId="1" applyNumberFormat="1" applyFont="1" applyBorder="1" applyAlignment="1">
      <alignment horizontal="left"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11" xfId="0" applyFont="1" applyBorder="1"/>
    <xf numFmtId="0" fontId="17" fillId="0" borderId="9" xfId="0" applyFont="1" applyBorder="1"/>
    <xf numFmtId="43" fontId="0" fillId="0" borderId="0" xfId="0" applyNumberFormat="1"/>
    <xf numFmtId="43" fontId="7" fillId="0" borderId="0" xfId="1" applyNumberFormat="1" applyFont="1" applyAlignment="1">
      <alignment horizontal="right" wrapText="1"/>
    </xf>
    <xf numFmtId="43" fontId="7" fillId="0" borderId="0" xfId="1" applyNumberFormat="1" applyFont="1" applyAlignment="1">
      <alignment wrapText="1"/>
    </xf>
    <xf numFmtId="43" fontId="4" fillId="0" borderId="2" xfId="1" applyNumberFormat="1" applyFont="1" applyBorder="1" applyAlignment="1">
      <alignment horizontal="right" wrapText="1"/>
    </xf>
    <xf numFmtId="43" fontId="0" fillId="0" borderId="0" xfId="1" applyNumberFormat="1" applyFont="1"/>
    <xf numFmtId="43" fontId="0" fillId="0" borderId="1" xfId="1" applyNumberFormat="1" applyFont="1" applyBorder="1"/>
    <xf numFmtId="43" fontId="6" fillId="2" borderId="0" xfId="0" applyNumberFormat="1" applyFont="1" applyFill="1"/>
    <xf numFmtId="0" fontId="0" fillId="0" borderId="0" xfId="0" applyBorder="1"/>
    <xf numFmtId="167" fontId="13" fillId="0" borderId="8" xfId="1" applyNumberFormat="1" applyFont="1" applyBorder="1" applyAlignment="1">
      <alignment horizontal="right" wrapText="1"/>
    </xf>
    <xf numFmtId="167" fontId="12" fillId="0" borderId="10" xfId="1" applyNumberFormat="1" applyFont="1" applyBorder="1" applyAlignment="1">
      <alignment horizontal="right" wrapText="1"/>
    </xf>
    <xf numFmtId="167" fontId="0" fillId="0" borderId="0" xfId="2" applyNumberFormat="1" applyFont="1" applyAlignment="1">
      <alignment horizontal="center"/>
    </xf>
    <xf numFmtId="167" fontId="0" fillId="0" borderId="0" xfId="0" applyNumberFormat="1"/>
    <xf numFmtId="165" fontId="11" fillId="3" borderId="0" xfId="0" applyNumberFormat="1" applyFont="1" applyFill="1" applyAlignment="1">
      <alignment horizontal="center" wrapText="1"/>
    </xf>
    <xf numFmtId="167" fontId="9" fillId="3" borderId="0" xfId="1" applyNumberFormat="1" applyFont="1" applyFill="1"/>
    <xf numFmtId="166" fontId="12" fillId="3" borderId="5" xfId="1" applyNumberFormat="1" applyFont="1" applyFill="1" applyBorder="1" applyAlignment="1">
      <alignment horizontal="left" wrapText="1"/>
    </xf>
    <xf numFmtId="166" fontId="12" fillId="3" borderId="6" xfId="1" applyNumberFormat="1" applyFont="1" applyFill="1" applyBorder="1" applyAlignment="1">
      <alignment horizontal="left" wrapText="1"/>
    </xf>
    <xf numFmtId="166" fontId="4" fillId="3" borderId="0" xfId="1" applyNumberFormat="1" applyFont="1" applyFill="1" applyAlignment="1">
      <alignment horizontal="left"/>
    </xf>
    <xf numFmtId="0" fontId="0" fillId="3" borderId="0" xfId="0" applyFill="1"/>
    <xf numFmtId="166" fontId="19" fillId="4" borderId="0" xfId="1" applyNumberFormat="1" applyFont="1" applyFill="1" applyAlignment="1">
      <alignment horizontal="left"/>
    </xf>
    <xf numFmtId="0" fontId="18" fillId="4" borderId="0" xfId="0" applyFont="1" applyFill="1"/>
    <xf numFmtId="167" fontId="7" fillId="0" borderId="0" xfId="1" applyNumberFormat="1" applyFont="1" applyAlignment="1">
      <alignment horizontal="right" wrapText="1"/>
    </xf>
    <xf numFmtId="167" fontId="7" fillId="0" borderId="0" xfId="1" applyNumberFormat="1" applyFont="1" applyAlignment="1">
      <alignment wrapText="1"/>
    </xf>
    <xf numFmtId="167" fontId="4" fillId="0" borderId="2" xfId="1" applyNumberFormat="1" applyFont="1" applyBorder="1" applyAlignment="1">
      <alignment horizontal="right" wrapText="1"/>
    </xf>
    <xf numFmtId="0" fontId="20" fillId="4" borderId="1" xfId="0" applyFont="1" applyFill="1" applyBorder="1" applyAlignment="1">
      <alignment horizontal="center" wrapText="1"/>
    </xf>
    <xf numFmtId="9" fontId="0" fillId="3" borderId="0" xfId="2" applyFont="1" applyFill="1" applyAlignment="1">
      <alignment horizontal="center"/>
    </xf>
    <xf numFmtId="43" fontId="6" fillId="3" borderId="3" xfId="1" applyNumberFormat="1" applyFont="1" applyFill="1" applyBorder="1"/>
    <xf numFmtId="43" fontId="14" fillId="3" borderId="3" xfId="1" applyNumberFormat="1" applyFont="1" applyFill="1" applyBorder="1"/>
    <xf numFmtId="166" fontId="21" fillId="0" borderId="0" xfId="0" applyNumberFormat="1" applyFont="1"/>
    <xf numFmtId="166" fontId="4" fillId="5" borderId="0" xfId="1" applyNumberFormat="1" applyFont="1" applyFill="1" applyAlignment="1">
      <alignment horizontal="left"/>
    </xf>
    <xf numFmtId="0" fontId="0" fillId="5" borderId="0" xfId="0" applyFill="1"/>
    <xf numFmtId="164" fontId="2" fillId="5" borderId="0" xfId="0" applyNumberFormat="1" applyFont="1" applyFill="1" applyAlignment="1">
      <alignment wrapText="1"/>
    </xf>
    <xf numFmtId="164" fontId="22" fillId="4" borderId="0" xfId="0" applyNumberFormat="1" applyFont="1" applyFill="1" applyAlignment="1">
      <alignment wrapText="1"/>
    </xf>
    <xf numFmtId="0" fontId="19" fillId="4" borderId="1" xfId="0" applyFont="1" applyFill="1" applyBorder="1" applyAlignment="1">
      <alignment vertical="center" wrapText="1"/>
    </xf>
    <xf numFmtId="0" fontId="19" fillId="4" borderId="0" xfId="0" applyFont="1" applyFill="1" applyBorder="1" applyAlignment="1">
      <alignment vertical="center" wrapText="1"/>
    </xf>
    <xf numFmtId="0" fontId="23" fillId="4" borderId="0" xfId="0" applyFont="1" applyFill="1" applyBorder="1" applyAlignment="1">
      <alignment vertical="center" wrapText="1"/>
    </xf>
    <xf numFmtId="0" fontId="24" fillId="4" borderId="0" xfId="0" applyFont="1" applyFill="1" applyAlignment="1">
      <alignment vertical="center"/>
    </xf>
    <xf numFmtId="0" fontId="10" fillId="0" borderId="0" xfId="0" applyFont="1" applyAlignment="1">
      <alignment horizont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25" fillId="0" borderId="0" xfId="3"/>
    <xf numFmtId="0" fontId="26" fillId="6" borderId="12" xfId="3" applyFont="1" applyFill="1" applyBorder="1" applyAlignment="1">
      <alignment horizontal="center" vertical="center" wrapText="1"/>
    </xf>
    <xf numFmtId="0" fontId="26" fillId="6" borderId="13" xfId="3" applyFont="1" applyFill="1" applyBorder="1" applyAlignment="1">
      <alignment horizontal="center" vertical="center" wrapText="1"/>
    </xf>
    <xf numFmtId="0" fontId="26" fillId="6" borderId="14" xfId="3" applyFont="1" applyFill="1" applyBorder="1" applyAlignment="1">
      <alignment horizontal="center" vertical="center" wrapText="1"/>
    </xf>
    <xf numFmtId="0" fontId="25" fillId="0" borderId="15" xfId="3" applyBorder="1"/>
    <xf numFmtId="0" fontId="25" fillId="0" borderId="16" xfId="3" applyBorder="1"/>
    <xf numFmtId="0" fontId="25" fillId="2" borderId="17" xfId="3" applyFill="1" applyBorder="1" applyAlignment="1">
      <alignment horizontal="center" vertical="center"/>
    </xf>
    <xf numFmtId="0" fontId="25" fillId="2" borderId="18" xfId="3" applyFill="1" applyBorder="1" applyAlignment="1">
      <alignment horizontal="left"/>
    </xf>
    <xf numFmtId="0" fontId="25" fillId="2" borderId="19" xfId="3" applyFill="1" applyBorder="1" applyAlignment="1">
      <alignment horizontal="left"/>
    </xf>
    <xf numFmtId="0" fontId="25" fillId="2" borderId="20" xfId="3" applyFill="1" applyBorder="1" applyAlignment="1">
      <alignment horizontal="center" vertical="center"/>
    </xf>
    <xf numFmtId="0" fontId="25" fillId="2" borderId="21" xfId="3" applyFill="1" applyBorder="1" applyAlignment="1">
      <alignment horizontal="left"/>
    </xf>
    <xf numFmtId="0" fontId="25" fillId="2" borderId="22" xfId="3" applyFill="1" applyBorder="1" applyAlignment="1">
      <alignment horizontal="left"/>
    </xf>
    <xf numFmtId="0" fontId="25" fillId="0" borderId="20" xfId="3" applyBorder="1" applyAlignment="1">
      <alignment horizontal="center" vertical="center"/>
    </xf>
    <xf numFmtId="0" fontId="25" fillId="0" borderId="21" xfId="3" applyBorder="1" applyAlignment="1">
      <alignment horizontal="left"/>
    </xf>
    <xf numFmtId="0" fontId="25" fillId="0" borderId="22" xfId="3" applyBorder="1" applyAlignment="1">
      <alignment horizontal="left"/>
    </xf>
    <xf numFmtId="0" fontId="25" fillId="0" borderId="23" xfId="3" applyBorder="1" applyAlignment="1">
      <alignment horizontal="left"/>
    </xf>
    <xf numFmtId="0" fontId="25" fillId="0" borderId="24" xfId="3" applyBorder="1" applyAlignment="1">
      <alignment horizontal="left"/>
    </xf>
    <xf numFmtId="0" fontId="27" fillId="7" borderId="15" xfId="3" applyFont="1" applyFill="1" applyBorder="1" applyAlignment="1">
      <alignment horizontal="center" vertical="center" wrapText="1"/>
    </xf>
    <xf numFmtId="0" fontId="27" fillId="7" borderId="0" xfId="3" applyFont="1" applyFill="1" applyAlignment="1">
      <alignment horizontal="center" vertical="center" wrapText="1"/>
    </xf>
    <xf numFmtId="0" fontId="27" fillId="7" borderId="16" xfId="3" applyFont="1" applyFill="1" applyBorder="1" applyAlignment="1">
      <alignment horizontal="center" vertical="center" wrapText="1"/>
    </xf>
    <xf numFmtId="0" fontId="26" fillId="6" borderId="25" xfId="3" applyFont="1" applyFill="1" applyBorder="1" applyAlignment="1">
      <alignment horizontal="center" vertical="center" wrapText="1"/>
    </xf>
    <xf numFmtId="0" fontId="26" fillId="6" borderId="26" xfId="3" applyFont="1" applyFill="1" applyBorder="1" applyAlignment="1">
      <alignment horizontal="center" vertical="center" wrapText="1"/>
    </xf>
    <xf numFmtId="0" fontId="26" fillId="6" borderId="27" xfId="3" applyFont="1" applyFill="1" applyBorder="1" applyAlignment="1">
      <alignment horizontal="center" vertical="center" wrapText="1"/>
    </xf>
    <xf numFmtId="0" fontId="28" fillId="0" borderId="15" xfId="3" applyFont="1" applyBorder="1" applyAlignment="1">
      <alignment horizontal="center" vertical="center" wrapText="1"/>
    </xf>
    <xf numFmtId="0" fontId="28" fillId="0" borderId="0" xfId="3" applyFont="1" applyBorder="1" applyAlignment="1">
      <alignment horizontal="center" vertical="center" wrapText="1"/>
    </xf>
    <xf numFmtId="0" fontId="28" fillId="0" borderId="16" xfId="3" applyFont="1" applyBorder="1" applyAlignment="1">
      <alignment horizontal="center" vertical="center" wrapText="1"/>
    </xf>
    <xf numFmtId="0" fontId="28" fillId="0" borderId="28" xfId="3" applyFont="1" applyBorder="1" applyAlignment="1">
      <alignment horizontal="center" vertical="center" wrapText="1"/>
    </xf>
    <xf numFmtId="0" fontId="28" fillId="0" borderId="1" xfId="3" applyFont="1" applyBorder="1" applyAlignment="1">
      <alignment horizontal="center" vertical="center" wrapText="1"/>
    </xf>
    <xf numFmtId="0" fontId="28" fillId="0" borderId="29" xfId="3" applyFont="1" applyBorder="1" applyAlignment="1">
      <alignment horizontal="center" vertical="center" wrapText="1"/>
    </xf>
  </cellXfs>
  <cellStyles count="4">
    <cellStyle name="Currency" xfId="1" builtinId="4"/>
    <cellStyle name="Normal" xfId="0" builtinId="0"/>
    <cellStyle name="Normal 2" xfId="3" xr:uid="{0F5F1D22-2BCC-4CBB-BE68-7C434CC3B6C4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5183F-91A7-46D0-89C8-6663EB9F5C64}">
  <dimension ref="B2:H17"/>
  <sheetViews>
    <sheetView showGridLines="0" tabSelected="1" workbookViewId="0">
      <selection activeCell="B4" sqref="B4:G6"/>
    </sheetView>
  </sheetViews>
  <sheetFormatPr defaultRowHeight="15.6" x14ac:dyDescent="0.3"/>
  <cols>
    <col min="1" max="16384" width="8.88671875" style="69"/>
  </cols>
  <sheetData>
    <row r="2" spans="2:8" ht="16.2" thickBot="1" x14ac:dyDescent="0.35"/>
    <row r="3" spans="2:8" ht="25.05" customHeight="1" thickTop="1" x14ac:dyDescent="0.3">
      <c r="B3" s="70" t="s">
        <v>54</v>
      </c>
      <c r="C3" s="71"/>
      <c r="D3" s="71"/>
      <c r="E3" s="71"/>
      <c r="F3" s="71"/>
      <c r="G3" s="72"/>
    </row>
    <row r="4" spans="2:8" x14ac:dyDescent="0.3">
      <c r="B4" s="92" t="s">
        <v>65</v>
      </c>
      <c r="C4" s="93"/>
      <c r="D4" s="93"/>
      <c r="E4" s="93"/>
      <c r="F4" s="93"/>
      <c r="G4" s="94"/>
    </row>
    <row r="5" spans="2:8" x14ac:dyDescent="0.3">
      <c r="B5" s="92"/>
      <c r="C5" s="93"/>
      <c r="D5" s="93"/>
      <c r="E5" s="93"/>
      <c r="F5" s="93"/>
      <c r="G5" s="94"/>
    </row>
    <row r="6" spans="2:8" x14ac:dyDescent="0.3">
      <c r="B6" s="95"/>
      <c r="C6" s="96"/>
      <c r="D6" s="96"/>
      <c r="E6" s="96"/>
      <c r="F6" s="96"/>
      <c r="G6" s="97"/>
    </row>
    <row r="7" spans="2:8" x14ac:dyDescent="0.3">
      <c r="B7" s="75">
        <v>1</v>
      </c>
      <c r="C7" s="76" t="s">
        <v>55</v>
      </c>
      <c r="D7" s="76"/>
      <c r="E7" s="76"/>
      <c r="F7" s="76"/>
      <c r="G7" s="77"/>
      <c r="H7" s="69" t="s">
        <v>56</v>
      </c>
    </row>
    <row r="8" spans="2:8" x14ac:dyDescent="0.3">
      <c r="B8" s="78">
        <f>B7+1</f>
        <v>2</v>
      </c>
      <c r="C8" s="79" t="s">
        <v>57</v>
      </c>
      <c r="D8" s="79"/>
      <c r="E8" s="79"/>
      <c r="F8" s="79"/>
      <c r="G8" s="80"/>
      <c r="H8" s="69" t="s">
        <v>56</v>
      </c>
    </row>
    <row r="9" spans="2:8" x14ac:dyDescent="0.3">
      <c r="B9" s="81">
        <f t="shared" ref="B9:B13" si="0">B8+1</f>
        <v>3</v>
      </c>
      <c r="C9" s="82" t="s">
        <v>58</v>
      </c>
      <c r="D9" s="82"/>
      <c r="E9" s="82"/>
      <c r="F9" s="82"/>
      <c r="G9" s="83"/>
    </row>
    <row r="10" spans="2:8" x14ac:dyDescent="0.3">
      <c r="B10" s="78">
        <f t="shared" si="0"/>
        <v>4</v>
      </c>
      <c r="C10" s="79" t="s">
        <v>59</v>
      </c>
      <c r="D10" s="79"/>
      <c r="E10" s="79"/>
      <c r="F10" s="79"/>
      <c r="G10" s="80"/>
      <c r="H10" s="69" t="s">
        <v>56</v>
      </c>
    </row>
    <row r="11" spans="2:8" x14ac:dyDescent="0.3">
      <c r="B11" s="81">
        <f t="shared" si="0"/>
        <v>5</v>
      </c>
      <c r="C11" s="82" t="s">
        <v>60</v>
      </c>
      <c r="D11" s="82"/>
      <c r="E11" s="82"/>
      <c r="F11" s="82"/>
      <c r="G11" s="83"/>
    </row>
    <row r="12" spans="2:8" x14ac:dyDescent="0.3">
      <c r="B12" s="81">
        <f t="shared" si="0"/>
        <v>6</v>
      </c>
      <c r="C12" s="82" t="s">
        <v>61</v>
      </c>
      <c r="D12" s="82"/>
      <c r="E12" s="82"/>
      <c r="F12" s="82"/>
      <c r="G12" s="83"/>
    </row>
    <row r="13" spans="2:8" x14ac:dyDescent="0.3">
      <c r="B13" s="81">
        <f t="shared" si="0"/>
        <v>7</v>
      </c>
      <c r="C13" s="84" t="s">
        <v>62</v>
      </c>
      <c r="D13" s="84"/>
      <c r="E13" s="84"/>
      <c r="F13" s="84"/>
      <c r="G13" s="85"/>
    </row>
    <row r="14" spans="2:8" x14ac:dyDescent="0.3">
      <c r="B14" s="73"/>
      <c r="G14" s="74"/>
    </row>
    <row r="15" spans="2:8" ht="31.2" customHeight="1" x14ac:dyDescent="0.3">
      <c r="B15" s="86" t="s">
        <v>63</v>
      </c>
      <c r="C15" s="87"/>
      <c r="D15" s="87"/>
      <c r="E15" s="87"/>
      <c r="F15" s="87"/>
      <c r="G15" s="88"/>
    </row>
    <row r="16" spans="2:8" ht="24" thickBot="1" x14ac:dyDescent="0.35">
      <c r="B16" s="89" t="s">
        <v>64</v>
      </c>
      <c r="C16" s="90"/>
      <c r="D16" s="90"/>
      <c r="E16" s="90"/>
      <c r="F16" s="90"/>
      <c r="G16" s="91"/>
    </row>
    <row r="17" ht="16.2" thickTop="1" x14ac:dyDescent="0.3"/>
  </sheetData>
  <mergeCells count="11">
    <mergeCell ref="C12:G12"/>
    <mergeCell ref="C13:G13"/>
    <mergeCell ref="B15:G15"/>
    <mergeCell ref="B16:G16"/>
    <mergeCell ref="B4:G6"/>
    <mergeCell ref="B3:G3"/>
    <mergeCell ref="C7:G7"/>
    <mergeCell ref="C8:G8"/>
    <mergeCell ref="C9:G9"/>
    <mergeCell ref="C10:G10"/>
    <mergeCell ref="C11:G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C2258-7225-8446-9F0A-8567C622D855}">
  <dimension ref="B2:F19"/>
  <sheetViews>
    <sheetView showGridLines="0" zoomScale="145" zoomScaleNormal="145" workbookViewId="0">
      <selection activeCell="E8" sqref="E8"/>
    </sheetView>
  </sheetViews>
  <sheetFormatPr defaultColWidth="8.77734375" defaultRowHeight="14.4" x14ac:dyDescent="0.3"/>
  <cols>
    <col min="1" max="1" width="3.33203125" customWidth="1"/>
    <col min="2" max="2" width="29.6640625" customWidth="1"/>
    <col min="3" max="3" width="16.21875" bestFit="1" customWidth="1"/>
    <col min="4" max="4" width="11.33203125" customWidth="1"/>
    <col min="5" max="5" width="9.44140625" customWidth="1"/>
    <col min="6" max="6" width="10.33203125" customWidth="1"/>
  </cols>
  <sheetData>
    <row r="2" spans="2:6" x14ac:dyDescent="0.3">
      <c r="B2" s="44" t="s">
        <v>19</v>
      </c>
      <c r="C2" s="45"/>
    </row>
    <row r="3" spans="2:6" x14ac:dyDescent="0.3">
      <c r="B3" s="46" t="s">
        <v>20</v>
      </c>
      <c r="C3" s="47"/>
    </row>
    <row r="4" spans="2:6" x14ac:dyDescent="0.3">
      <c r="B4" s="14"/>
    </row>
    <row r="5" spans="2:6" ht="17.399999999999999" x14ac:dyDescent="0.3">
      <c r="B5" s="22" t="s">
        <v>36</v>
      </c>
      <c r="C5" s="23"/>
      <c r="E5" s="12"/>
      <c r="F5" s="12"/>
    </row>
    <row r="6" spans="2:6" ht="17.399999999999999" x14ac:dyDescent="0.3">
      <c r="B6" s="24" t="s">
        <v>35</v>
      </c>
      <c r="C6" s="25"/>
      <c r="E6" s="12" t="s">
        <v>51</v>
      </c>
      <c r="F6" s="12"/>
    </row>
    <row r="7" spans="2:6" ht="17.399999999999999" x14ac:dyDescent="0.3">
      <c r="B7" s="27" t="s">
        <v>37</v>
      </c>
      <c r="C7" s="26"/>
      <c r="E7" s="12" t="s">
        <v>52</v>
      </c>
      <c r="F7" s="13"/>
    </row>
    <row r="8" spans="2:6" ht="17.399999999999999" x14ac:dyDescent="0.3">
      <c r="B8" s="42" t="s">
        <v>16</v>
      </c>
      <c r="C8" s="43" t="s">
        <v>18</v>
      </c>
      <c r="E8" s="12" t="s">
        <v>53</v>
      </c>
    </row>
    <row r="9" spans="2:6" x14ac:dyDescent="0.3">
      <c r="B9" s="20" t="s">
        <v>38</v>
      </c>
      <c r="C9" s="36">
        <v>2500000</v>
      </c>
    </row>
    <row r="10" spans="2:6" ht="16.95" customHeight="1" x14ac:dyDescent="0.3">
      <c r="B10" s="20" t="s">
        <v>39</v>
      </c>
      <c r="C10" s="36">
        <v>90000</v>
      </c>
    </row>
    <row r="11" spans="2:6" x14ac:dyDescent="0.3">
      <c r="B11" s="21" t="s">
        <v>17</v>
      </c>
      <c r="C11" s="37">
        <f>(C9)+(C10)</f>
        <v>2590000</v>
      </c>
    </row>
    <row r="12" spans="2:6" x14ac:dyDescent="0.3">
      <c r="B12" s="5"/>
    </row>
    <row r="13" spans="2:6" ht="15.6" x14ac:dyDescent="0.3">
      <c r="B13" s="1"/>
      <c r="C13" s="40" t="s">
        <v>15</v>
      </c>
      <c r="D13" s="6"/>
      <c r="E13" s="6"/>
    </row>
    <row r="14" spans="2:6" ht="27" x14ac:dyDescent="0.3">
      <c r="B14" s="9" t="s">
        <v>23</v>
      </c>
      <c r="C14" s="41">
        <f>C11*0.05</f>
        <v>129500</v>
      </c>
      <c r="D14" s="38"/>
      <c r="E14" s="7"/>
    </row>
    <row r="15" spans="2:6" x14ac:dyDescent="0.3">
      <c r="C15" s="39"/>
      <c r="D15" s="39"/>
    </row>
    <row r="16" spans="2:6" ht="15" thickBot="1" x14ac:dyDescent="0.35">
      <c r="B16" s="4" t="s">
        <v>10</v>
      </c>
      <c r="C16" s="39"/>
      <c r="D16" s="39"/>
    </row>
    <row r="17" spans="2:4" x14ac:dyDescent="0.3">
      <c r="B17" t="s">
        <v>8</v>
      </c>
      <c r="C17" s="39">
        <f>C14</f>
        <v>129500</v>
      </c>
      <c r="D17" s="39"/>
    </row>
    <row r="18" spans="2:4" x14ac:dyDescent="0.3">
      <c r="B18" t="s">
        <v>9</v>
      </c>
      <c r="C18" s="39"/>
      <c r="D18" s="39">
        <f>C17</f>
        <v>129500</v>
      </c>
    </row>
    <row r="19" spans="2:4" x14ac:dyDescent="0.3">
      <c r="C19" s="8"/>
      <c r="D19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6"/>
  <sheetViews>
    <sheetView showGridLines="0" zoomScale="145" zoomScaleNormal="145" workbookViewId="0">
      <selection activeCell="J8" sqref="J8"/>
    </sheetView>
  </sheetViews>
  <sheetFormatPr defaultColWidth="8.77734375" defaultRowHeight="14.4" outlineLevelRow="1" x14ac:dyDescent="0.3"/>
  <cols>
    <col min="1" max="1" width="2.44140625" customWidth="1"/>
    <col min="2" max="2" width="31.33203125" customWidth="1"/>
    <col min="3" max="3" width="11.21875" bestFit="1" customWidth="1"/>
    <col min="4" max="5" width="10.44140625" bestFit="1" customWidth="1"/>
    <col min="6" max="6" width="8.6640625" customWidth="1"/>
    <col min="7" max="7" width="11.88671875" bestFit="1" customWidth="1"/>
  </cols>
  <sheetData>
    <row r="1" spans="2:7" x14ac:dyDescent="0.3">
      <c r="C1" s="35"/>
    </row>
    <row r="2" spans="2:7" x14ac:dyDescent="0.3">
      <c r="B2" s="44" t="s">
        <v>19</v>
      </c>
      <c r="C2" s="45"/>
      <c r="D2" s="2"/>
      <c r="E2" s="2"/>
      <c r="F2" s="2"/>
      <c r="G2" s="2"/>
    </row>
    <row r="3" spans="2:7" x14ac:dyDescent="0.3">
      <c r="B3" s="46" t="s">
        <v>21</v>
      </c>
      <c r="C3" s="2"/>
      <c r="D3" s="2"/>
      <c r="E3" s="2"/>
      <c r="F3" s="2"/>
      <c r="G3" s="2"/>
    </row>
    <row r="4" spans="2:7" ht="15.6" x14ac:dyDescent="0.3">
      <c r="B4" s="64" t="s">
        <v>36</v>
      </c>
      <c r="C4" s="65"/>
      <c r="D4" s="65"/>
      <c r="E4" s="65"/>
      <c r="F4" s="65"/>
      <c r="G4" s="65"/>
    </row>
    <row r="5" spans="2:7" ht="15.6" x14ac:dyDescent="0.3">
      <c r="B5" s="64" t="s">
        <v>6</v>
      </c>
      <c r="C5" s="65"/>
      <c r="D5" s="65"/>
      <c r="E5" s="65"/>
      <c r="F5" s="65"/>
      <c r="G5" s="65"/>
    </row>
    <row r="6" spans="2:7" ht="15.6" x14ac:dyDescent="0.3">
      <c r="B6" s="64" t="s">
        <v>40</v>
      </c>
      <c r="C6" s="65"/>
      <c r="D6" s="65"/>
      <c r="E6" s="65"/>
      <c r="F6" s="65"/>
      <c r="G6" s="65"/>
    </row>
    <row r="7" spans="2:7" ht="7.95" customHeight="1" x14ac:dyDescent="0.3"/>
    <row r="8" spans="2:7" ht="15.6" x14ac:dyDescent="0.3">
      <c r="B8" s="51" t="s">
        <v>14</v>
      </c>
      <c r="C8" s="51" t="s">
        <v>0</v>
      </c>
      <c r="D8" s="51" t="s">
        <v>1</v>
      </c>
      <c r="E8" s="51" t="s">
        <v>2</v>
      </c>
      <c r="F8" s="51" t="s">
        <v>3</v>
      </c>
      <c r="G8" s="51" t="s">
        <v>4</v>
      </c>
    </row>
    <row r="9" spans="2:7" x14ac:dyDescent="0.3">
      <c r="B9" s="9" t="s">
        <v>41</v>
      </c>
      <c r="C9" s="48">
        <v>65279</v>
      </c>
      <c r="D9" s="49"/>
      <c r="E9" s="49"/>
      <c r="F9" s="49"/>
      <c r="G9" s="48">
        <f>((((C9)+(D9))+(E9))+(F9))</f>
        <v>65279</v>
      </c>
    </row>
    <row r="10" spans="2:7" x14ac:dyDescent="0.3">
      <c r="B10" s="9" t="s">
        <v>42</v>
      </c>
      <c r="C10" s="48">
        <v>48049</v>
      </c>
      <c r="D10" s="48">
        <v>3500</v>
      </c>
      <c r="E10" s="49"/>
      <c r="F10" s="49"/>
      <c r="G10" s="48">
        <f t="shared" ref="G10:G18" si="0">((((C10)+(D10))+(E10))+(F10))</f>
        <v>51549</v>
      </c>
    </row>
    <row r="11" spans="2:7" x14ac:dyDescent="0.3">
      <c r="B11" s="9" t="s">
        <v>43</v>
      </c>
      <c r="C11" s="48">
        <v>66795</v>
      </c>
      <c r="D11" s="48">
        <v>6000</v>
      </c>
      <c r="E11" s="49"/>
      <c r="F11" s="49"/>
      <c r="G11" s="48">
        <f t="shared" si="0"/>
        <v>72795</v>
      </c>
    </row>
    <row r="12" spans="2:7" x14ac:dyDescent="0.3">
      <c r="B12" s="9" t="s">
        <v>44</v>
      </c>
      <c r="C12" s="48">
        <v>47613</v>
      </c>
      <c r="D12" s="48">
        <v>20000</v>
      </c>
      <c r="E12" s="49"/>
      <c r="F12" s="49"/>
      <c r="G12" s="48">
        <f t="shared" si="0"/>
        <v>67613</v>
      </c>
    </row>
    <row r="13" spans="2:7" x14ac:dyDescent="0.3">
      <c r="B13" s="9" t="s">
        <v>45</v>
      </c>
      <c r="C13" s="48">
        <v>79005</v>
      </c>
      <c r="D13" s="49"/>
      <c r="E13" s="49"/>
      <c r="F13" s="49"/>
      <c r="G13" s="48">
        <f t="shared" si="0"/>
        <v>79005</v>
      </c>
    </row>
    <row r="14" spans="2:7" x14ac:dyDescent="0.3">
      <c r="B14" s="9" t="s">
        <v>46</v>
      </c>
      <c r="C14" s="48">
        <v>47845</v>
      </c>
      <c r="D14" s="49"/>
      <c r="E14" s="49"/>
      <c r="F14" s="49"/>
      <c r="G14" s="48">
        <f t="shared" si="0"/>
        <v>47845</v>
      </c>
    </row>
    <row r="15" spans="2:7" x14ac:dyDescent="0.3">
      <c r="B15" s="9" t="s">
        <v>47</v>
      </c>
      <c r="C15" s="48">
        <v>70863</v>
      </c>
      <c r="D15" s="49"/>
      <c r="E15" s="48">
        <v>12000</v>
      </c>
      <c r="F15" s="49"/>
      <c r="G15" s="48">
        <f t="shared" si="0"/>
        <v>82863</v>
      </c>
    </row>
    <row r="16" spans="2:7" x14ac:dyDescent="0.3">
      <c r="B16" s="9" t="s">
        <v>48</v>
      </c>
      <c r="C16" s="48">
        <v>64278</v>
      </c>
      <c r="D16" s="49"/>
      <c r="E16" s="49"/>
      <c r="F16" s="49"/>
      <c r="G16" s="48">
        <f t="shared" si="0"/>
        <v>64278</v>
      </c>
    </row>
    <row r="17" spans="2:7" x14ac:dyDescent="0.3">
      <c r="B17" s="9" t="s">
        <v>49</v>
      </c>
      <c r="C17" s="48">
        <v>69053</v>
      </c>
      <c r="D17" s="49"/>
      <c r="E17" s="49"/>
      <c r="F17" s="49"/>
      <c r="G17" s="48">
        <f t="shared" si="0"/>
        <v>69053</v>
      </c>
    </row>
    <row r="18" spans="2:7" x14ac:dyDescent="0.3">
      <c r="B18" s="19" t="s">
        <v>50</v>
      </c>
      <c r="C18" s="48">
        <v>53572</v>
      </c>
      <c r="D18" s="49"/>
      <c r="E18" s="49"/>
      <c r="F18" s="49"/>
      <c r="G18" s="48">
        <f t="shared" si="0"/>
        <v>53572</v>
      </c>
    </row>
    <row r="19" spans="2:7" x14ac:dyDescent="0.3">
      <c r="B19" s="9" t="s">
        <v>5</v>
      </c>
      <c r="C19" s="50">
        <f>(((((((((C9)+(C10))+(C11))+(C12))+(C13))+(C14))+(C15))+(C16))+(C17))+(C18)</f>
        <v>612352</v>
      </c>
      <c r="D19" s="50">
        <f>(((((((((D9)+(D10))+(D11))+(D12))+(D13))+(D14))+(D15))+(D16))+(D17))+(D18)</f>
        <v>29500</v>
      </c>
      <c r="E19" s="50">
        <f>(((((((((E9)+(E10))+(E11))+(E12))+(E13))+(E14))+(E15))+(E16))+(E17))+(E18)</f>
        <v>12000</v>
      </c>
      <c r="F19" s="50">
        <f>(((((((((F9)+(F10))+(F11))+(F12))+(F13))+(F14))+(F15))+(F16))+(F17))+(F18)</f>
        <v>0</v>
      </c>
      <c r="G19" s="50">
        <f>((((C19)+(D19))+(E19))+(F19))</f>
        <v>653852</v>
      </c>
    </row>
    <row r="21" spans="2:7" ht="28.2" x14ac:dyDescent="0.3">
      <c r="B21" s="10" t="s">
        <v>7</v>
      </c>
      <c r="C21" s="52">
        <v>0.01</v>
      </c>
      <c r="D21" s="52">
        <v>0.05</v>
      </c>
      <c r="E21" s="52">
        <v>7.0000000000000007E-2</v>
      </c>
      <c r="F21" s="52">
        <v>0.09</v>
      </c>
    </row>
    <row r="22" spans="2:7" x14ac:dyDescent="0.3">
      <c r="B22" s="11"/>
    </row>
    <row r="23" spans="2:7" ht="29.4" thickBot="1" x14ac:dyDescent="0.4">
      <c r="B23" s="10" t="s">
        <v>22</v>
      </c>
      <c r="C23" s="53">
        <f>C19*C21</f>
        <v>6123.52</v>
      </c>
      <c r="D23" s="53">
        <f>D19*D21</f>
        <v>1475</v>
      </c>
      <c r="E23" s="53">
        <f>E19*E21</f>
        <v>840.00000000000011</v>
      </c>
      <c r="F23" s="53">
        <f>F19*F21</f>
        <v>0</v>
      </c>
      <c r="G23" s="54">
        <f>SUM(C23:F23)</f>
        <v>8438.52</v>
      </c>
    </row>
    <row r="24" spans="2:7" ht="15" thickTop="1" x14ac:dyDescent="0.3">
      <c r="C24" s="32"/>
      <c r="D24" s="32"/>
      <c r="E24" s="32"/>
      <c r="F24" s="32"/>
      <c r="G24" s="32"/>
    </row>
    <row r="25" spans="2:7" ht="15" thickBot="1" x14ac:dyDescent="0.35">
      <c r="B25" s="4" t="s">
        <v>10</v>
      </c>
      <c r="C25" s="32"/>
      <c r="D25" s="32"/>
      <c r="E25" s="32"/>
      <c r="F25" s="32"/>
      <c r="G25" s="32"/>
    </row>
    <row r="26" spans="2:7" x14ac:dyDescent="0.3">
      <c r="B26" t="s">
        <v>8</v>
      </c>
      <c r="C26" s="32">
        <f>G23</f>
        <v>8438.52</v>
      </c>
      <c r="D26" s="32"/>
      <c r="E26" s="32"/>
      <c r="F26" s="32"/>
      <c r="G26" s="32"/>
    </row>
    <row r="27" spans="2:7" x14ac:dyDescent="0.3">
      <c r="B27" t="s">
        <v>9</v>
      </c>
      <c r="C27" s="32"/>
      <c r="D27" s="32">
        <f>G23</f>
        <v>8438.52</v>
      </c>
      <c r="E27" s="32"/>
      <c r="F27" s="32"/>
      <c r="G27" s="32"/>
    </row>
    <row r="28" spans="2:7" x14ac:dyDescent="0.3">
      <c r="C28" s="8"/>
      <c r="D28" s="8"/>
    </row>
    <row r="29" spans="2:7" ht="15" hidden="1" outlineLevel="1" thickBot="1" x14ac:dyDescent="0.35">
      <c r="B29" s="4" t="s">
        <v>11</v>
      </c>
      <c r="C29" s="55" t="s">
        <v>31</v>
      </c>
      <c r="D29" s="8"/>
    </row>
    <row r="30" spans="2:7" hidden="1" outlineLevel="1" x14ac:dyDescent="0.3">
      <c r="B30" t="s">
        <v>12</v>
      </c>
      <c r="C30" s="28">
        <f>D10</f>
        <v>3500</v>
      </c>
      <c r="D30" s="28"/>
    </row>
    <row r="31" spans="2:7" hidden="1" outlineLevel="1" x14ac:dyDescent="0.3">
      <c r="B31" t="s">
        <v>13</v>
      </c>
      <c r="C31" s="28"/>
      <c r="D31" s="28">
        <f>D10</f>
        <v>3500</v>
      </c>
    </row>
    <row r="32" spans="2:7" collapsed="1" x14ac:dyDescent="0.3"/>
    <row r="33" spans="2:4" ht="15" hidden="1" outlineLevel="1" thickBot="1" x14ac:dyDescent="0.35">
      <c r="B33" s="4" t="s">
        <v>11</v>
      </c>
      <c r="C33" s="55" t="s">
        <v>34</v>
      </c>
      <c r="D33" s="8"/>
    </row>
    <row r="34" spans="2:4" hidden="1" outlineLevel="1" x14ac:dyDescent="0.3">
      <c r="B34" t="s">
        <v>32</v>
      </c>
      <c r="C34" s="28">
        <f>C30</f>
        <v>3500</v>
      </c>
      <c r="D34" s="28"/>
    </row>
    <row r="35" spans="2:4" hidden="1" outlineLevel="1" x14ac:dyDescent="0.3">
      <c r="B35" t="s">
        <v>33</v>
      </c>
      <c r="C35" s="28"/>
      <c r="D35" s="28">
        <f>C34</f>
        <v>3500</v>
      </c>
    </row>
    <row r="36" spans="2:4" collapsed="1" x14ac:dyDescent="0.3"/>
  </sheetData>
  <mergeCells count="3">
    <mergeCell ref="B4:G4"/>
    <mergeCell ref="B5:G5"/>
    <mergeCell ref="B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6EC89-85F0-9A40-A091-8C5D21B68386}">
  <dimension ref="B2:I25"/>
  <sheetViews>
    <sheetView showGridLines="0" zoomScale="130" zoomScaleNormal="130" workbookViewId="0">
      <selection activeCell="D7" sqref="D7"/>
    </sheetView>
  </sheetViews>
  <sheetFormatPr defaultColWidth="8.77734375" defaultRowHeight="14.4" outlineLevelCol="1" x14ac:dyDescent="0.3"/>
  <cols>
    <col min="1" max="1" width="0.6640625" customWidth="1"/>
    <col min="2" max="2" width="30.33203125" customWidth="1"/>
    <col min="3" max="3" width="11.21875" bestFit="1" customWidth="1"/>
    <col min="4" max="4" width="10.6640625" bestFit="1" customWidth="1"/>
    <col min="5" max="5" width="10.21875" bestFit="1" customWidth="1"/>
    <col min="6" max="6" width="11.21875" bestFit="1" customWidth="1"/>
    <col min="7" max="7" width="4.77734375" style="16" customWidth="1" outlineLevel="1"/>
    <col min="8" max="8" width="9.44140625" style="16" customWidth="1" outlineLevel="1"/>
    <col min="9" max="9" width="10.6640625" bestFit="1" customWidth="1" outlineLevel="1"/>
  </cols>
  <sheetData>
    <row r="2" spans="2:9" x14ac:dyDescent="0.3">
      <c r="B2" s="56" t="s">
        <v>19</v>
      </c>
      <c r="C2" s="57"/>
      <c r="D2" s="58"/>
      <c r="E2" s="2"/>
      <c r="F2" s="2"/>
    </row>
    <row r="3" spans="2:9" x14ac:dyDescent="0.3">
      <c r="B3" s="46" t="s">
        <v>24</v>
      </c>
      <c r="C3" s="59"/>
      <c r="D3" s="2"/>
      <c r="E3" s="2"/>
      <c r="F3" s="2"/>
    </row>
    <row r="4" spans="2:9" ht="17.399999999999999" x14ac:dyDescent="0.3">
      <c r="B4" s="66" t="str">
        <f>'Method 2'!B4:G4</f>
        <v>Legacy Pvt Limited</v>
      </c>
      <c r="C4" s="67"/>
      <c r="D4" s="67"/>
      <c r="E4" s="67"/>
      <c r="F4" s="67"/>
    </row>
    <row r="5" spans="2:9" ht="17.399999999999999" x14ac:dyDescent="0.3">
      <c r="B5" s="66" t="s">
        <v>6</v>
      </c>
      <c r="C5" s="67"/>
      <c r="D5" s="67"/>
      <c r="E5" s="67"/>
      <c r="F5" s="67"/>
    </row>
    <row r="6" spans="2:9" x14ac:dyDescent="0.3">
      <c r="B6" s="68" t="str">
        <f>'Method 2'!B6:G6</f>
        <v>As of Jan 31, 2024</v>
      </c>
      <c r="C6" s="67"/>
      <c r="D6" s="67"/>
      <c r="E6" s="67"/>
      <c r="F6" s="67"/>
    </row>
    <row r="7" spans="2:9" ht="7.95" customHeight="1" x14ac:dyDescent="0.3"/>
    <row r="8" spans="2:9" s="15" customFormat="1" ht="19.05" customHeight="1" x14ac:dyDescent="0.3">
      <c r="B8" s="60" t="s">
        <v>14</v>
      </c>
      <c r="C8" s="60" t="s">
        <v>0</v>
      </c>
      <c r="D8" s="60" t="s">
        <v>1</v>
      </c>
      <c r="E8" s="60" t="s">
        <v>2</v>
      </c>
      <c r="F8" s="60" t="s">
        <v>4</v>
      </c>
      <c r="G8" s="61" t="s">
        <v>25</v>
      </c>
      <c r="H8" s="62" t="s">
        <v>29</v>
      </c>
      <c r="I8" s="63" t="s">
        <v>30</v>
      </c>
    </row>
    <row r="9" spans="2:9" x14ac:dyDescent="0.3">
      <c r="B9" s="9" t="str">
        <f>'Method 2'!B9</f>
        <v>Quantum Innovations Co.</v>
      </c>
      <c r="C9" s="29">
        <v>39875</v>
      </c>
      <c r="D9" s="30"/>
      <c r="E9" s="30"/>
      <c r="F9" s="29">
        <f>((((C9)+(D9))+(E9)))</f>
        <v>39875</v>
      </c>
      <c r="G9" s="16" t="s">
        <v>26</v>
      </c>
      <c r="H9" s="3">
        <v>0.01</v>
      </c>
      <c r="I9" s="32">
        <f>F9*H9</f>
        <v>398.75</v>
      </c>
    </row>
    <row r="10" spans="2:9" x14ac:dyDescent="0.3">
      <c r="B10" s="9" t="str">
        <f>'Method 2'!B10</f>
        <v>Celestial Solutions Ltd.</v>
      </c>
      <c r="C10" s="29">
        <v>20315</v>
      </c>
      <c r="D10" s="29">
        <v>5000</v>
      </c>
      <c r="E10" s="30"/>
      <c r="F10" s="29">
        <f t="shared" ref="F10:F18" si="0">((((C10)+(D10))+(E10)))</f>
        <v>25315</v>
      </c>
      <c r="G10" s="16" t="s">
        <v>26</v>
      </c>
      <c r="H10" s="3">
        <v>0.01</v>
      </c>
      <c r="I10" s="32">
        <f t="shared" ref="I10:I18" si="1">F10*H10</f>
        <v>253.15</v>
      </c>
    </row>
    <row r="11" spans="2:9" x14ac:dyDescent="0.3">
      <c r="B11" s="9" t="str">
        <f>'Method 2'!B11</f>
        <v>Nexus Dynamics Technologies</v>
      </c>
      <c r="C11" s="29">
        <v>29688</v>
      </c>
      <c r="D11" s="29">
        <v>12600</v>
      </c>
      <c r="E11" s="30"/>
      <c r="F11" s="29">
        <f t="shared" si="0"/>
        <v>42288</v>
      </c>
      <c r="G11" s="16" t="s">
        <v>27</v>
      </c>
      <c r="H11" s="3">
        <v>0.03</v>
      </c>
      <c r="I11" s="32">
        <f t="shared" si="1"/>
        <v>1268.6399999999999</v>
      </c>
    </row>
    <row r="12" spans="2:9" x14ac:dyDescent="0.3">
      <c r="B12" s="9" t="str">
        <f>'Method 2'!B12</f>
        <v>Synergetic Synthesis Systems</v>
      </c>
      <c r="C12" s="29">
        <v>49852</v>
      </c>
      <c r="D12" s="29">
        <v>25000</v>
      </c>
      <c r="E12" s="30"/>
      <c r="F12" s="29">
        <f t="shared" si="0"/>
        <v>74852</v>
      </c>
      <c r="G12" s="16" t="s">
        <v>27</v>
      </c>
      <c r="H12" s="3">
        <v>0.03</v>
      </c>
      <c r="I12" s="32">
        <f t="shared" si="1"/>
        <v>2245.56</v>
      </c>
    </row>
    <row r="13" spans="2:9" x14ac:dyDescent="0.3">
      <c r="B13" s="9" t="str">
        <f>'Method 2'!B13</f>
        <v>AstralTech Ventures</v>
      </c>
      <c r="C13" s="29">
        <v>40087</v>
      </c>
      <c r="D13" s="30"/>
      <c r="E13" s="30"/>
      <c r="F13" s="29">
        <f t="shared" si="0"/>
        <v>40087</v>
      </c>
      <c r="G13" s="16" t="s">
        <v>26</v>
      </c>
      <c r="H13" s="3">
        <v>0.01</v>
      </c>
      <c r="I13" s="32">
        <f t="shared" si="1"/>
        <v>400.87</v>
      </c>
    </row>
    <row r="14" spans="2:9" x14ac:dyDescent="0.3">
      <c r="B14" s="9" t="str">
        <f>'Method 2'!B14</f>
        <v>Hyperion Innovators Inc.</v>
      </c>
      <c r="C14" s="29">
        <v>43483</v>
      </c>
      <c r="D14" s="30"/>
      <c r="E14" s="30"/>
      <c r="F14" s="29">
        <f t="shared" si="0"/>
        <v>43483</v>
      </c>
      <c r="G14" s="16" t="s">
        <v>28</v>
      </c>
      <c r="H14" s="3">
        <v>0.06</v>
      </c>
      <c r="I14" s="32">
        <f t="shared" si="1"/>
        <v>2608.98</v>
      </c>
    </row>
    <row r="15" spans="2:9" x14ac:dyDescent="0.3">
      <c r="B15" s="9" t="str">
        <f>'Method 2'!B15</f>
        <v>Fusion Nexus Enterprises</v>
      </c>
      <c r="C15" s="29">
        <v>42536</v>
      </c>
      <c r="D15" s="30"/>
      <c r="E15" s="29">
        <v>22000</v>
      </c>
      <c r="F15" s="29">
        <f t="shared" si="0"/>
        <v>64536</v>
      </c>
      <c r="G15" s="16" t="s">
        <v>28</v>
      </c>
      <c r="H15" s="3">
        <v>0.06</v>
      </c>
      <c r="I15" s="32">
        <f t="shared" si="1"/>
        <v>3872.16</v>
      </c>
    </row>
    <row r="16" spans="2:9" x14ac:dyDescent="0.3">
      <c r="B16" s="9" t="str">
        <f>'Method 2'!B16</f>
        <v>Quasar Quantum Technologies</v>
      </c>
      <c r="C16" s="29">
        <v>38990</v>
      </c>
      <c r="D16" s="30"/>
      <c r="E16" s="30"/>
      <c r="F16" s="29">
        <f t="shared" si="0"/>
        <v>38990</v>
      </c>
      <c r="G16" s="16" t="s">
        <v>26</v>
      </c>
      <c r="H16" s="3">
        <v>0.01</v>
      </c>
      <c r="I16" s="32">
        <f t="shared" si="1"/>
        <v>389.90000000000003</v>
      </c>
    </row>
    <row r="17" spans="2:9" x14ac:dyDescent="0.3">
      <c r="B17" s="9" t="str">
        <f>'Method 2'!B17</f>
        <v>Infinity Catalyst Corporation</v>
      </c>
      <c r="C17" s="29">
        <v>49150</v>
      </c>
      <c r="D17" s="30"/>
      <c r="E17" s="30"/>
      <c r="F17" s="29">
        <f t="shared" si="0"/>
        <v>49150</v>
      </c>
      <c r="G17" s="16" t="s">
        <v>26</v>
      </c>
      <c r="H17" s="3">
        <v>0.01</v>
      </c>
      <c r="I17" s="32">
        <f t="shared" si="1"/>
        <v>491.5</v>
      </c>
    </row>
    <row r="18" spans="2:9" x14ac:dyDescent="0.3">
      <c r="B18" s="9" t="str">
        <f>'Method 2'!B18</f>
        <v>Nebula Dynamics Industries</v>
      </c>
      <c r="C18" s="29">
        <v>24124</v>
      </c>
      <c r="D18" s="30"/>
      <c r="E18" s="30"/>
      <c r="F18" s="29">
        <f t="shared" si="0"/>
        <v>24124</v>
      </c>
      <c r="G18" s="18" t="s">
        <v>26</v>
      </c>
      <c r="H18" s="17">
        <v>0.01</v>
      </c>
      <c r="I18" s="33">
        <f t="shared" si="1"/>
        <v>241.24</v>
      </c>
    </row>
    <row r="19" spans="2:9" x14ac:dyDescent="0.3">
      <c r="B19" s="9" t="s">
        <v>5</v>
      </c>
      <c r="C19" s="31">
        <f>(((((((((C9)+(C10))+(C11))+(C12))+(C13))+(C14))+(C15))+(C16))+(C17))+(C18)</f>
        <v>378100</v>
      </c>
      <c r="D19" s="31">
        <f>(((((((((D9)+(D10))+(D11))+(D12))+(D13))+(D14))+(D15))+(D16))+(D17))+(D18)</f>
        <v>42600</v>
      </c>
      <c r="E19" s="31">
        <f>(((((((((E9)+(E10))+(E11))+(E12))+(E13))+(E14))+(E15))+(E16))+(E17))+(E18)</f>
        <v>22000</v>
      </c>
      <c r="F19" s="31">
        <f>SUM(F9:F18)</f>
        <v>442700</v>
      </c>
      <c r="I19" s="34">
        <f>SUM(I9:I18)</f>
        <v>12170.75</v>
      </c>
    </row>
    <row r="22" spans="2:9" ht="15" thickBot="1" x14ac:dyDescent="0.35">
      <c r="B22" s="4" t="s">
        <v>10</v>
      </c>
    </row>
    <row r="23" spans="2:9" x14ac:dyDescent="0.3">
      <c r="B23" t="s">
        <v>8</v>
      </c>
      <c r="C23" s="28">
        <f>I19</f>
        <v>12170.75</v>
      </c>
      <c r="D23" s="28"/>
    </row>
    <row r="24" spans="2:9" x14ac:dyDescent="0.3">
      <c r="B24" t="s">
        <v>9</v>
      </c>
      <c r="C24" s="28"/>
      <c r="D24" s="28">
        <f>I19</f>
        <v>12170.75</v>
      </c>
    </row>
    <row r="25" spans="2:9" x14ac:dyDescent="0.3">
      <c r="C25" s="8"/>
      <c r="D25" s="8"/>
    </row>
  </sheetData>
  <mergeCells count="3">
    <mergeCell ref="B4:F4"/>
    <mergeCell ref="B5:F5"/>
    <mergeCell ref="B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Attention</vt:lpstr>
      <vt:lpstr>Method 1</vt:lpstr>
      <vt:lpstr>Method 2</vt:lpstr>
      <vt:lpstr>Method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Professionals Legacy</dc:creator>
  <cp:lastModifiedBy>Muhammad Mehtab</cp:lastModifiedBy>
  <dcterms:created xsi:type="dcterms:W3CDTF">2022-09-23T21:10:37Z</dcterms:created>
  <dcterms:modified xsi:type="dcterms:W3CDTF">2024-01-10T16:28:46Z</dcterms:modified>
</cp:coreProperties>
</file>