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filterPrivacy="1" codeName="ThisWorkbook" defaultThemeVersion="124226"/>
  <xr:revisionPtr revIDLastSave="0" documentId="13_ncr:1_{04182B69-2E8D-4E43-9B40-834BCD6211E6}" xr6:coauthVersionLast="46" xr6:coauthVersionMax="46" xr10:uidLastSave="{00000000-0000-0000-0000-000000000000}"/>
  <bookViews>
    <workbookView xWindow="-108" yWindow="-108" windowWidth="23256" windowHeight="12576" firstSheet="8" activeTab="10" xr2:uid="{00000000-000D-0000-FFFF-FFFF00000000}"/>
  </bookViews>
  <sheets>
    <sheet name="Mix Functions" sheetId="2" r:id="rId1"/>
    <sheet name="HA-Employee Info" sheetId="14" r:id="rId2"/>
    <sheet name="Data Filters Exercises 1" sheetId="3" r:id="rId3"/>
    <sheet name="CF Basics" sheetId="4" r:id="rId4"/>
    <sheet name="Filters &amp; Cond F" sheetId="5" r:id="rId5"/>
    <sheet name="BonusReport (Multi Cond -Basic)" sheetId="6" r:id="rId6"/>
    <sheet name="Columns Seperation 2" sheetId="7" r:id="rId7"/>
    <sheet name="Removing Blanks Assesment" sheetId="15" r:id="rId8"/>
    <sheet name="Insurance Premium Ex 1" sheetId="8" r:id="rId9"/>
    <sheet name="Flash Fill Example" sheetId="16" r:id="rId10"/>
    <sheet name="Aged Debtor Analysis" sheetId="17" r:id="rId11"/>
    <sheet name="Page Layouts &amp; Print Preview" sheetId="11" r:id="rId12"/>
    <sheet name="SALARY GIVEN" sheetId="12" r:id="rId13"/>
    <sheet name="Days Calculations" sheetId="13" r:id="rId14"/>
  </sheets>
  <externalReferences>
    <externalReference r:id="rId15"/>
  </externalReferences>
  <definedNames>
    <definedName name="__IntlFixup" hidden="1">TRUE</definedName>
    <definedName name="_xlnm._FilterDatabase" localSheetId="10" hidden="1">'Aged Debtor Analysis'!$A$12:$H$142</definedName>
    <definedName name="_xlnm._FilterDatabase" localSheetId="2" hidden="1">'Data Filters Exercises 1'!$B$4:$F$14</definedName>
    <definedName name="_xlnm._FilterDatabase" localSheetId="4" hidden="1">'Filters &amp; Cond F'!$A$4:$L$1125</definedName>
    <definedName name="_xlnm._FilterDatabase" localSheetId="9" hidden="1">'Flash Fill Example'!$A$1:$D$1</definedName>
    <definedName name="_xlnm._FilterDatabase" localSheetId="8" hidden="1">'Insurance Premium Ex 1'!$A$2:$M$832</definedName>
    <definedName name="_Order1" hidden="1">0</definedName>
    <definedName name="Data.Dump" hidden="1">OFFSET([1]!Data.Top.Left,1,0)</definedName>
    <definedName name="dddd" hidden="1">OFFSET([1]!Data.Top.Left,1,0)</definedName>
    <definedName name="HTML_CodePage" hidden="1">1252</definedName>
    <definedName name="HTML_Control" localSheetId="10" hidden="1">{"'Leverage'!$B$2:$M$418"}</definedName>
    <definedName name="HTML_Control" localSheetId="7" hidden="1">{"'Leverage'!$B$2:$M$418"}</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New" hidden="1">OFFSET([1]!Data.Top.Left,1,0)</definedName>
    <definedName name="Ownership" hidden="1">OFFSET([1]!Data.Top.Left,1,0)</definedName>
  </definedNames>
  <calcPr calcId="191029"/>
</workbook>
</file>

<file path=xl/calcChain.xml><?xml version="1.0" encoding="utf-8"?>
<calcChain xmlns="http://schemas.openxmlformats.org/spreadsheetml/2006/main">
  <c r="O1155" i="17" l="1"/>
  <c r="W1150" i="17"/>
  <c r="W1149" i="17"/>
  <c r="W1146" i="17"/>
  <c r="W1145" i="17"/>
  <c r="W1142" i="17"/>
  <c r="W1141" i="17"/>
  <c r="W1138" i="17"/>
  <c r="W1137" i="17"/>
  <c r="W1134" i="17"/>
  <c r="W1133" i="17"/>
  <c r="W1130" i="17"/>
  <c r="W1129" i="17"/>
  <c r="W1128" i="17"/>
  <c r="W1127" i="17"/>
  <c r="W1124" i="17"/>
  <c r="W1123" i="17"/>
  <c r="W1120" i="17"/>
  <c r="W1119" i="17"/>
  <c r="W1117" i="17"/>
  <c r="W1116" i="17"/>
  <c r="W1115" i="17"/>
  <c r="W1113" i="17"/>
  <c r="W1112" i="17"/>
  <c r="W1111" i="17"/>
  <c r="W1109" i="17"/>
  <c r="W1108" i="17"/>
  <c r="W1107" i="17"/>
  <c r="W1105" i="17"/>
  <c r="W1104" i="17"/>
  <c r="W1103" i="17"/>
  <c r="W1101" i="17"/>
  <c r="W1100" i="17"/>
  <c r="W1099" i="17"/>
  <c r="W1097" i="17"/>
  <c r="W1096" i="17"/>
  <c r="W1093" i="17"/>
  <c r="W1092" i="17"/>
  <c r="W1089" i="17"/>
  <c r="W1088" i="17"/>
  <c r="W1086" i="17"/>
  <c r="W1084" i="17"/>
  <c r="W1080" i="17"/>
  <c r="W1079" i="17"/>
  <c r="W1078" i="17"/>
  <c r="W1076" i="17"/>
  <c r="W1075" i="17"/>
  <c r="W1074" i="17"/>
  <c r="W1072" i="17"/>
  <c r="W1071" i="17"/>
  <c r="W1070" i="17"/>
  <c r="W1068" i="17"/>
  <c r="W1067" i="17"/>
  <c r="W1066" i="17"/>
  <c r="W1064" i="17"/>
  <c r="W1063" i="17"/>
  <c r="W1062" i="17"/>
  <c r="W1060" i="17"/>
  <c r="W1059" i="17"/>
  <c r="W1058" i="17"/>
  <c r="W1056" i="17"/>
  <c r="W1055" i="17"/>
  <c r="W1054" i="17"/>
  <c r="W1052" i="17"/>
  <c r="W1051" i="17"/>
  <c r="W1048" i="17"/>
  <c r="W1047" i="17"/>
  <c r="W1044" i="17"/>
  <c r="W1043" i="17"/>
  <c r="W1042" i="17"/>
  <c r="W1040" i="17"/>
  <c r="W1039" i="17"/>
  <c r="W1038" i="17"/>
  <c r="W1036" i="17"/>
  <c r="W1035" i="17"/>
  <c r="W1034" i="17"/>
  <c r="W1032" i="17"/>
  <c r="W1031" i="17"/>
  <c r="W1030" i="17"/>
  <c r="W1028" i="17"/>
  <c r="W1025" i="17"/>
  <c r="W1021" i="17"/>
  <c r="W1017" i="17"/>
  <c r="W1013" i="17"/>
  <c r="W1009" i="17"/>
  <c r="W1005" i="17"/>
  <c r="W1001" i="17"/>
  <c r="W997" i="17"/>
  <c r="W995" i="17"/>
  <c r="W993" i="17"/>
  <c r="W991" i="17"/>
  <c r="W989" i="17"/>
  <c r="W987" i="17"/>
  <c r="W985" i="17"/>
  <c r="W983" i="17"/>
  <c r="W981" i="17"/>
  <c r="W979" i="17"/>
  <c r="W977" i="17"/>
  <c r="W975" i="17"/>
  <c r="W973" i="17"/>
  <c r="W971" i="17"/>
  <c r="W969" i="17"/>
  <c r="W967" i="17"/>
  <c r="W965" i="17"/>
  <c r="W963" i="17"/>
  <c r="W961" i="17"/>
  <c r="W959" i="17"/>
  <c r="W954" i="17"/>
  <c r="W950" i="17"/>
  <c r="W946" i="17"/>
  <c r="W942" i="17"/>
  <c r="W938" i="17"/>
  <c r="W934" i="17"/>
  <c r="W930" i="17"/>
  <c r="W926" i="17"/>
  <c r="W922" i="17"/>
  <c r="W918" i="17"/>
  <c r="W914" i="17"/>
  <c r="W910" i="17"/>
  <c r="W906" i="17"/>
  <c r="W902" i="17"/>
  <c r="W901" i="17"/>
  <c r="W898" i="17"/>
  <c r="W897" i="17"/>
  <c r="W894" i="17"/>
  <c r="W893" i="17"/>
  <c r="W890" i="17"/>
  <c r="W889" i="17"/>
  <c r="W886" i="17"/>
  <c r="W885" i="17"/>
  <c r="W882" i="17"/>
  <c r="W881" i="17"/>
  <c r="W878" i="17"/>
  <c r="W877" i="17"/>
  <c r="W874" i="17"/>
  <c r="W873" i="17"/>
  <c r="W870" i="17"/>
  <c r="W869" i="17"/>
  <c r="W866" i="17"/>
  <c r="W865" i="17"/>
  <c r="W862" i="17"/>
  <c r="W861" i="17"/>
  <c r="W858" i="17"/>
  <c r="W857" i="17"/>
  <c r="W854" i="17"/>
  <c r="W853" i="17"/>
  <c r="W850" i="17"/>
  <c r="W849" i="17"/>
  <c r="W846" i="17"/>
  <c r="W845" i="17"/>
  <c r="W842" i="17"/>
  <c r="W841" i="17"/>
  <c r="W838" i="17"/>
  <c r="W836" i="17"/>
  <c r="W834" i="17"/>
  <c r="W832" i="17"/>
  <c r="W830" i="17"/>
  <c r="W828" i="17"/>
  <c r="W826" i="17"/>
  <c r="W825" i="17"/>
  <c r="W824" i="17"/>
  <c r="W822" i="17"/>
  <c r="W821" i="17"/>
  <c r="W820" i="17"/>
  <c r="W818" i="17"/>
  <c r="W817" i="17"/>
  <c r="W816" i="17"/>
  <c r="W814" i="17"/>
  <c r="W813" i="17"/>
  <c r="W812" i="17"/>
  <c r="W810" i="17"/>
  <c r="W809" i="17"/>
  <c r="W808" i="17"/>
  <c r="W806" i="17"/>
  <c r="W805" i="17"/>
  <c r="W804" i="17"/>
  <c r="W802" i="17"/>
  <c r="W801" i="17"/>
  <c r="W800" i="17"/>
  <c r="W798" i="17"/>
  <c r="W797" i="17"/>
  <c r="W796" i="17"/>
  <c r="W794" i="17"/>
  <c r="W793" i="17"/>
  <c r="W792" i="17"/>
  <c r="W790" i="17"/>
  <c r="W789" i="17"/>
  <c r="W788" i="17"/>
  <c r="W786" i="17"/>
  <c r="W785" i="17"/>
  <c r="W784" i="17"/>
  <c r="W782" i="17"/>
  <c r="W781" i="17"/>
  <c r="W780" i="17"/>
  <c r="W778" i="17"/>
  <c r="W777" i="17"/>
  <c r="W776" i="17"/>
  <c r="W774" i="17"/>
  <c r="W773" i="17"/>
  <c r="W772" i="17"/>
  <c r="W770" i="17"/>
  <c r="W769" i="17"/>
  <c r="W768" i="17"/>
  <c r="W766" i="17"/>
  <c r="W765" i="17"/>
  <c r="W764" i="17"/>
  <c r="W762" i="17"/>
  <c r="W761" i="17"/>
  <c r="W760" i="17"/>
  <c r="W758" i="17"/>
  <c r="W757" i="17"/>
  <c r="W756" i="17"/>
  <c r="W754" i="17"/>
  <c r="W753" i="17"/>
  <c r="W752" i="17"/>
  <c r="W750" i="17"/>
  <c r="W749" i="17"/>
  <c r="W748" i="17"/>
  <c r="W746" i="17"/>
  <c r="W745" i="17"/>
  <c r="W744" i="17"/>
  <c r="W742" i="17"/>
  <c r="W741" i="17"/>
  <c r="W740" i="17"/>
  <c r="W738" i="17"/>
  <c r="W737" i="17"/>
  <c r="W736" i="17"/>
  <c r="W734" i="17"/>
  <c r="W733" i="17"/>
  <c r="W732" i="17"/>
  <c r="W730" i="17"/>
  <c r="W728" i="17"/>
  <c r="W726" i="17"/>
  <c r="W724" i="17"/>
  <c r="W722" i="17"/>
  <c r="W720" i="17"/>
  <c r="W718" i="17"/>
  <c r="W716" i="17"/>
  <c r="W714" i="17"/>
  <c r="W712" i="17"/>
  <c r="W711" i="17"/>
  <c r="W709" i="17"/>
  <c r="W707" i="17"/>
  <c r="W705" i="17"/>
  <c r="W703" i="17"/>
  <c r="W701" i="17"/>
  <c r="W699" i="17"/>
  <c r="W697" i="17"/>
  <c r="W695" i="17"/>
  <c r="W693" i="17"/>
  <c r="W691" i="17"/>
  <c r="W689" i="17"/>
  <c r="W687" i="17"/>
  <c r="W685" i="17"/>
  <c r="W683" i="17"/>
  <c r="W681" i="17"/>
  <c r="W679" i="17"/>
  <c r="W677" i="17"/>
  <c r="W675" i="17"/>
  <c r="W673" i="17"/>
  <c r="W671" i="17"/>
  <c r="W669" i="17"/>
  <c r="W667" i="17"/>
  <c r="W665" i="17"/>
  <c r="W663" i="17"/>
  <c r="W659" i="17"/>
  <c r="W655" i="17"/>
  <c r="W651" i="17"/>
  <c r="W647" i="17"/>
  <c r="W643" i="17"/>
  <c r="W639" i="17"/>
  <c r="W635" i="17"/>
  <c r="W631" i="17"/>
  <c r="W627" i="17"/>
  <c r="W623" i="17"/>
  <c r="W619" i="17"/>
  <c r="W618" i="17"/>
  <c r="W616" i="17"/>
  <c r="W615" i="17"/>
  <c r="W614" i="17"/>
  <c r="W612" i="17"/>
  <c r="W611" i="17"/>
  <c r="W610" i="17"/>
  <c r="W608" i="17"/>
  <c r="W607" i="17"/>
  <c r="W606" i="17"/>
  <c r="W604" i="17"/>
  <c r="W603" i="17"/>
  <c r="W602" i="17"/>
  <c r="W600" i="17"/>
  <c r="W599" i="17"/>
  <c r="W598" i="17"/>
  <c r="W596" i="17"/>
  <c r="W595" i="17"/>
  <c r="W594" i="17"/>
  <c r="W592" i="17"/>
  <c r="W591" i="17"/>
  <c r="W590" i="17"/>
  <c r="W588" i="17"/>
  <c r="W587" i="17"/>
  <c r="W586" i="17"/>
  <c r="W584" i="17"/>
  <c r="W583" i="17"/>
  <c r="W582" i="17"/>
  <c r="W580" i="17"/>
  <c r="W579" i="17"/>
  <c r="W578" i="17"/>
  <c r="W576" i="17"/>
  <c r="W575" i="17"/>
  <c r="W574" i="17"/>
  <c r="W572" i="17"/>
  <c r="W571" i="17"/>
  <c r="W570" i="17"/>
  <c r="W568" i="17"/>
  <c r="W567" i="17"/>
  <c r="W566" i="17"/>
  <c r="W564" i="17"/>
  <c r="W563" i="17"/>
  <c r="W562" i="17"/>
  <c r="W560" i="17"/>
  <c r="W559" i="17"/>
  <c r="W558" i="17"/>
  <c r="W556" i="17"/>
  <c r="W555" i="17"/>
  <c r="W554" i="17"/>
  <c r="W552" i="17"/>
  <c r="W551" i="17"/>
  <c r="W550" i="17"/>
  <c r="W548" i="17"/>
  <c r="W547" i="17"/>
  <c r="W546" i="17"/>
  <c r="W544" i="17"/>
  <c r="W543" i="17"/>
  <c r="W542" i="17"/>
  <c r="W540" i="17"/>
  <c r="W539" i="17"/>
  <c r="W538" i="17"/>
  <c r="W536" i="17"/>
  <c r="W535" i="17"/>
  <c r="W534" i="17"/>
  <c r="W532" i="17"/>
  <c r="W531" i="17"/>
  <c r="W530" i="17"/>
  <c r="W528" i="17"/>
  <c r="W527" i="17"/>
  <c r="W526" i="17"/>
  <c r="W524" i="17"/>
  <c r="W523" i="17"/>
  <c r="W522" i="17"/>
  <c r="W520" i="17"/>
  <c r="W519" i="17"/>
  <c r="W518" i="17"/>
  <c r="W516" i="17"/>
  <c r="W515" i="17"/>
  <c r="W514" i="17"/>
  <c r="W512" i="17"/>
  <c r="W511" i="17"/>
  <c r="W510" i="17"/>
  <c r="W508" i="17"/>
  <c r="W507" i="17"/>
  <c r="W506" i="17"/>
  <c r="W504" i="17"/>
  <c r="W503" i="17"/>
  <c r="W502" i="17"/>
  <c r="W500" i="17"/>
  <c r="W499" i="17"/>
  <c r="W498" i="17"/>
  <c r="W496" i="17"/>
  <c r="W495" i="17"/>
  <c r="W494" i="17"/>
  <c r="W492" i="17"/>
  <c r="W491" i="17"/>
  <c r="W490" i="17"/>
  <c r="W488" i="17"/>
  <c r="W487" i="17"/>
  <c r="W486" i="17"/>
  <c r="W484" i="17"/>
  <c r="W483" i="17"/>
  <c r="W482" i="17"/>
  <c r="W480" i="17"/>
  <c r="W479" i="17"/>
  <c r="W478" i="17"/>
  <c r="W476" i="17"/>
  <c r="W475" i="17"/>
  <c r="W474" i="17"/>
  <c r="W472" i="17"/>
  <c r="W471" i="17"/>
  <c r="W470" i="17"/>
  <c r="W468" i="17"/>
  <c r="W467" i="17"/>
  <c r="W466" i="17"/>
  <c r="W464" i="17"/>
  <c r="W463" i="17"/>
  <c r="W462" i="17"/>
  <c r="W460" i="17"/>
  <c r="W459" i="17"/>
  <c r="W458" i="17"/>
  <c r="W456" i="17"/>
  <c r="W455" i="17"/>
  <c r="W454" i="17"/>
  <c r="W452" i="17"/>
  <c r="W451" i="17"/>
  <c r="W450" i="17"/>
  <c r="W448" i="17"/>
  <c r="W447" i="17"/>
  <c r="W446" i="17"/>
  <c r="W444" i="17"/>
  <c r="W443" i="17"/>
  <c r="W440" i="17"/>
  <c r="W439" i="17"/>
  <c r="W436" i="17"/>
  <c r="W435" i="17"/>
  <c r="W432" i="17"/>
  <c r="W431" i="17"/>
  <c r="W428" i="17"/>
  <c r="W427" i="17"/>
  <c r="W424" i="17"/>
  <c r="W423" i="17"/>
  <c r="W420" i="17"/>
  <c r="W419" i="17"/>
  <c r="W416" i="17"/>
  <c r="W415" i="17"/>
  <c r="W412" i="17"/>
  <c r="W411" i="17"/>
  <c r="W408" i="17"/>
  <c r="W407" i="17"/>
  <c r="W404" i="17"/>
  <c r="W403" i="17"/>
  <c r="W400" i="17"/>
  <c r="W399" i="17"/>
  <c r="W396" i="17"/>
  <c r="W395" i="17"/>
  <c r="W392" i="17"/>
  <c r="W391" i="17"/>
  <c r="W388" i="17"/>
  <c r="W387" i="17"/>
  <c r="W384" i="17"/>
  <c r="W383" i="17"/>
  <c r="W380" i="17"/>
  <c r="W379" i="17"/>
  <c r="W376" i="17"/>
  <c r="W374" i="17"/>
  <c r="W372" i="17"/>
  <c r="W370" i="17"/>
  <c r="W368" i="17"/>
  <c r="W366" i="17"/>
  <c r="W364" i="17"/>
  <c r="W362" i="17"/>
  <c r="W360" i="17"/>
  <c r="W358" i="17"/>
  <c r="W356" i="17"/>
  <c r="W354" i="17"/>
  <c r="W352" i="17"/>
  <c r="W351" i="17"/>
  <c r="W348" i="17"/>
  <c r="W347" i="17"/>
  <c r="W344" i="17"/>
  <c r="W343" i="17"/>
  <c r="W340" i="17"/>
  <c r="W339" i="17"/>
  <c r="W336" i="17"/>
  <c r="W335" i="17"/>
  <c r="W332" i="17"/>
  <c r="W331" i="17"/>
  <c r="W328" i="17"/>
  <c r="W327" i="17"/>
  <c r="W324" i="17"/>
  <c r="W323" i="17"/>
  <c r="W320" i="17"/>
  <c r="W319" i="17"/>
  <c r="W316" i="17"/>
  <c r="W315" i="17"/>
  <c r="W312" i="17"/>
  <c r="W311" i="17"/>
  <c r="W308" i="17"/>
  <c r="W307" i="17"/>
  <c r="W304" i="17"/>
  <c r="W303" i="17"/>
  <c r="W300" i="17"/>
  <c r="W299" i="17"/>
  <c r="W296" i="17"/>
  <c r="W295" i="17"/>
  <c r="W292" i="17"/>
  <c r="W291" i="17"/>
  <c r="W288" i="17"/>
  <c r="W287" i="17"/>
  <c r="W284" i="17"/>
  <c r="W283" i="17"/>
  <c r="W280" i="17"/>
  <c r="W279" i="17"/>
  <c r="W276" i="17"/>
  <c r="W275" i="17"/>
  <c r="W272" i="17"/>
  <c r="W271" i="17"/>
  <c r="W268" i="17"/>
  <c r="W267" i="17"/>
  <c r="W264" i="17"/>
  <c r="W263" i="17"/>
  <c r="W260" i="17"/>
  <c r="W259" i="17"/>
  <c r="W256" i="17"/>
  <c r="W255" i="17"/>
  <c r="W252" i="17"/>
  <c r="W251" i="17"/>
  <c r="W248" i="17"/>
  <c r="W247" i="17"/>
  <c r="W244" i="17"/>
  <c r="W243" i="17"/>
  <c r="W240" i="17"/>
  <c r="W239" i="17"/>
  <c r="W236" i="17"/>
  <c r="W235" i="17"/>
  <c r="W232" i="17"/>
  <c r="W231" i="17"/>
  <c r="W228" i="17"/>
  <c r="W227" i="17"/>
  <c r="W224" i="17"/>
  <c r="W223" i="17"/>
  <c r="W220" i="17"/>
  <c r="W219" i="17"/>
  <c r="W216" i="17"/>
  <c r="W215" i="17"/>
  <c r="W212" i="17"/>
  <c r="W211" i="17"/>
  <c r="W208" i="17"/>
  <c r="W207" i="17"/>
  <c r="W204" i="17"/>
  <c r="W203" i="17"/>
  <c r="W200" i="17"/>
  <c r="W199" i="17"/>
  <c r="W196" i="17"/>
  <c r="W195" i="17"/>
  <c r="W192" i="17"/>
  <c r="W191" i="17"/>
  <c r="W188" i="17"/>
  <c r="W187" i="17"/>
  <c r="W184" i="17"/>
  <c r="W183" i="17"/>
  <c r="W180" i="17"/>
  <c r="W179" i="17"/>
  <c r="W176" i="17"/>
  <c r="W175" i="17"/>
  <c r="W172" i="17"/>
  <c r="W171" i="17"/>
  <c r="W168" i="17"/>
  <c r="W167" i="17"/>
  <c r="W164" i="17"/>
  <c r="W163" i="17"/>
  <c r="W160" i="17"/>
  <c r="W159" i="17"/>
  <c r="W156" i="17"/>
  <c r="W155" i="17"/>
  <c r="W152" i="17"/>
  <c r="W151" i="17"/>
  <c r="W148" i="17"/>
  <c r="W147" i="17"/>
  <c r="W144" i="17"/>
  <c r="W143" i="17"/>
  <c r="W140" i="17"/>
  <c r="W139" i="17"/>
  <c r="W138" i="17"/>
  <c r="W136" i="17"/>
  <c r="W135" i="17"/>
  <c r="W134" i="17"/>
  <c r="W132" i="17"/>
  <c r="W131" i="17"/>
  <c r="W130" i="17"/>
  <c r="W128" i="17"/>
  <c r="W127" i="17"/>
  <c r="W126" i="17"/>
  <c r="W124" i="17"/>
  <c r="W123" i="17"/>
  <c r="W122" i="17"/>
  <c r="W120" i="17"/>
  <c r="W119" i="17"/>
  <c r="W118" i="17"/>
  <c r="W116" i="17"/>
  <c r="W115" i="17"/>
  <c r="W114" i="17"/>
  <c r="W112" i="17"/>
  <c r="W111" i="17"/>
  <c r="W110" i="17"/>
  <c r="W108" i="17"/>
  <c r="W107" i="17"/>
  <c r="W106" i="17"/>
  <c r="W104" i="17"/>
  <c r="W103" i="17"/>
  <c r="W102" i="17"/>
  <c r="W100" i="17"/>
  <c r="W99" i="17"/>
  <c r="W98" i="17"/>
  <c r="W96" i="17"/>
  <c r="W95" i="17"/>
  <c r="W94" i="17"/>
  <c r="W92" i="17"/>
  <c r="W91" i="17"/>
  <c r="W90" i="17"/>
  <c r="W88" i="17"/>
  <c r="W87" i="17"/>
  <c r="W86" i="17"/>
  <c r="W84" i="17"/>
  <c r="W83" i="17"/>
  <c r="W82" i="17"/>
  <c r="W80" i="17"/>
  <c r="W79" i="17"/>
  <c r="W78" i="17"/>
  <c r="W76" i="17"/>
  <c r="W75" i="17"/>
  <c r="W74" i="17"/>
  <c r="W72" i="17"/>
  <c r="W71" i="17"/>
  <c r="W70" i="17"/>
  <c r="W68" i="17"/>
  <c r="W67" i="17"/>
  <c r="W66" i="17"/>
  <c r="W64" i="17"/>
  <c r="W63" i="17"/>
  <c r="W62" i="17"/>
  <c r="W60" i="17"/>
  <c r="W59" i="17"/>
  <c r="W58" i="17"/>
  <c r="W56" i="17"/>
  <c r="W55" i="17"/>
  <c r="W54" i="17"/>
  <c r="W52" i="17"/>
  <c r="W51" i="17"/>
  <c r="W50" i="17"/>
  <c r="W48" i="17"/>
  <c r="W47" i="17"/>
  <c r="W46" i="17"/>
  <c r="W44" i="17"/>
  <c r="W43" i="17"/>
  <c r="W42" i="17"/>
  <c r="W40" i="17"/>
  <c r="W39" i="17"/>
  <c r="W38" i="17"/>
  <c r="W36" i="17"/>
  <c r="W35" i="17"/>
  <c r="W34" i="17"/>
  <c r="W32" i="17"/>
  <c r="W31" i="17"/>
  <c r="W30" i="17"/>
  <c r="W28" i="17"/>
  <c r="W27" i="17"/>
  <c r="W26" i="17"/>
  <c r="W24" i="17"/>
  <c r="W23" i="17"/>
  <c r="W22" i="17"/>
  <c r="W20" i="17"/>
  <c r="W19" i="17"/>
  <c r="W18" i="17"/>
  <c r="W16" i="17"/>
  <c r="W15" i="17"/>
  <c r="W14" i="17"/>
  <c r="V148" i="17" l="1"/>
  <c r="X148" i="17" s="1"/>
  <c r="W150" i="17"/>
  <c r="V150" i="17"/>
  <c r="W166" i="17"/>
  <c r="W198" i="17"/>
  <c r="W230" i="17"/>
  <c r="W294" i="17"/>
  <c r="W310" i="17"/>
  <c r="W342" i="17"/>
  <c r="W367" i="17"/>
  <c r="W13" i="17"/>
  <c r="V13" i="17"/>
  <c r="W17" i="17"/>
  <c r="V17" i="17"/>
  <c r="W21" i="17"/>
  <c r="V21" i="17"/>
  <c r="W25" i="17"/>
  <c r="W29" i="17"/>
  <c r="V29" i="17"/>
  <c r="W33" i="17"/>
  <c r="V33" i="17"/>
  <c r="W37" i="17"/>
  <c r="V37" i="17"/>
  <c r="W41" i="17"/>
  <c r="W45" i="17"/>
  <c r="V45" i="17"/>
  <c r="W49" i="17"/>
  <c r="V49" i="17"/>
  <c r="W53" i="17"/>
  <c r="V53" i="17"/>
  <c r="W57" i="17"/>
  <c r="W61" i="17"/>
  <c r="V61" i="17"/>
  <c r="W65" i="17"/>
  <c r="V65" i="17"/>
  <c r="W69" i="17"/>
  <c r="V69" i="17"/>
  <c r="W73" i="17"/>
  <c r="W77" i="17"/>
  <c r="V77" i="17"/>
  <c r="W81" i="17"/>
  <c r="V81" i="17"/>
  <c r="W85" i="17"/>
  <c r="V85" i="17"/>
  <c r="W89" i="17"/>
  <c r="W93" i="17"/>
  <c r="V93" i="17"/>
  <c r="W97" i="17"/>
  <c r="V97" i="17"/>
  <c r="W101" i="17"/>
  <c r="V101" i="17"/>
  <c r="W105" i="17"/>
  <c r="W109" i="17"/>
  <c r="V109" i="17"/>
  <c r="W113" i="17"/>
  <c r="V113" i="17"/>
  <c r="W117" i="17"/>
  <c r="V117" i="17"/>
  <c r="W121" i="17"/>
  <c r="W125" i="17"/>
  <c r="V125" i="17"/>
  <c r="W129" i="17"/>
  <c r="V129" i="17"/>
  <c r="W133" i="17"/>
  <c r="V133" i="17"/>
  <c r="W137" i="17"/>
  <c r="W146" i="17"/>
  <c r="W162" i="17"/>
  <c r="V162" i="17"/>
  <c r="W178" i="17"/>
  <c r="W194" i="17"/>
  <c r="V194" i="17"/>
  <c r="W210" i="17"/>
  <c r="W226" i="17"/>
  <c r="W242" i="17"/>
  <c r="W258" i="17"/>
  <c r="W274" i="17"/>
  <c r="W290" i="17"/>
  <c r="V290" i="17"/>
  <c r="W306" i="17"/>
  <c r="W322" i="17"/>
  <c r="V322" i="17"/>
  <c r="W338" i="17"/>
  <c r="W214" i="17"/>
  <c r="W246" i="17"/>
  <c r="W262" i="17"/>
  <c r="W278" i="17"/>
  <c r="V278" i="17"/>
  <c r="W326" i="17"/>
  <c r="W359" i="17"/>
  <c r="V14" i="17"/>
  <c r="X14" i="17" s="1"/>
  <c r="V25" i="17"/>
  <c r="V30" i="17"/>
  <c r="X30" i="17" s="1"/>
  <c r="V41" i="17"/>
  <c r="V46" i="17"/>
  <c r="X46" i="17" s="1"/>
  <c r="V57" i="17"/>
  <c r="V62" i="17"/>
  <c r="X62" i="17" s="1"/>
  <c r="V73" i="17"/>
  <c r="X73" i="17" s="1"/>
  <c r="V78" i="17"/>
  <c r="X78" i="17" s="1"/>
  <c r="V89" i="17"/>
  <c r="V94" i="17"/>
  <c r="X94" i="17" s="1"/>
  <c r="V105" i="17"/>
  <c r="V110" i="17"/>
  <c r="X110" i="17" s="1"/>
  <c r="V121" i="17"/>
  <c r="V126" i="17"/>
  <c r="X126" i="17" s="1"/>
  <c r="V137" i="17"/>
  <c r="X137" i="17" s="1"/>
  <c r="W142" i="17"/>
  <c r="V142" i="17"/>
  <c r="W158" i="17"/>
  <c r="W174" i="17"/>
  <c r="W190" i="17"/>
  <c r="W206" i="17"/>
  <c r="W222" i="17"/>
  <c r="V222" i="17"/>
  <c r="W238" i="17"/>
  <c r="W254" i="17"/>
  <c r="W270" i="17"/>
  <c r="V270" i="17"/>
  <c r="W286" i="17"/>
  <c r="W302" i="17"/>
  <c r="V302" i="17"/>
  <c r="W318" i="17"/>
  <c r="W334" i="17"/>
  <c r="V334" i="17"/>
  <c r="W350" i="17"/>
  <c r="W355" i="17"/>
  <c r="W363" i="17"/>
  <c r="W371" i="17"/>
  <c r="W182" i="17"/>
  <c r="V182" i="17"/>
  <c r="W154" i="17"/>
  <c r="W170" i="17"/>
  <c r="W186" i="17"/>
  <c r="W202" i="17"/>
  <c r="V202" i="17"/>
  <c r="W218" i="17"/>
  <c r="W234" i="17"/>
  <c r="W250" i="17"/>
  <c r="W266" i="17"/>
  <c r="V266" i="17"/>
  <c r="W282" i="17"/>
  <c r="W298" i="17"/>
  <c r="W314" i="17"/>
  <c r="W330" i="17"/>
  <c r="V330" i="17"/>
  <c r="W346" i="17"/>
  <c r="W378" i="17"/>
  <c r="W381" i="17"/>
  <c r="W394" i="17"/>
  <c r="W397" i="17"/>
  <c r="W402" i="17"/>
  <c r="W405" i="17"/>
  <c r="W410" i="17"/>
  <c r="W413" i="17"/>
  <c r="W434" i="17"/>
  <c r="W437" i="17"/>
  <c r="W442" i="17"/>
  <c r="W445" i="17"/>
  <c r="W449" i="17"/>
  <c r="W457" i="17"/>
  <c r="W461" i="17"/>
  <c r="W465" i="17"/>
  <c r="W481" i="17"/>
  <c r="W485" i="17"/>
  <c r="W489" i="17"/>
  <c r="W493" i="17"/>
  <c r="W497" i="17"/>
  <c r="W501" i="17"/>
  <c r="W509" i="17"/>
  <c r="W513" i="17"/>
  <c r="W517" i="17"/>
  <c r="W525" i="17"/>
  <c r="W533" i="17"/>
  <c r="W537" i="17"/>
  <c r="W565" i="17"/>
  <c r="W581" i="17"/>
  <c r="W589" i="17"/>
  <c r="W605" i="17"/>
  <c r="W613" i="17"/>
  <c r="V141" i="17"/>
  <c r="V145" i="17"/>
  <c r="V149" i="17"/>
  <c r="V153" i="17"/>
  <c r="V157" i="17"/>
  <c r="V161" i="17"/>
  <c r="V165" i="17"/>
  <c r="V169" i="17"/>
  <c r="V173" i="17"/>
  <c r="V177" i="17"/>
  <c r="V181" i="17"/>
  <c r="V185" i="17"/>
  <c r="V189" i="17"/>
  <c r="V193" i="17"/>
  <c r="V197" i="17"/>
  <c r="V201" i="17"/>
  <c r="V209" i="17"/>
  <c r="V213" i="17"/>
  <c r="V217" i="17"/>
  <c r="V221" i="17"/>
  <c r="V225" i="17"/>
  <c r="V229" i="17"/>
  <c r="V233" i="17"/>
  <c r="V237" i="17"/>
  <c r="V241" i="17"/>
  <c r="V245" i="17"/>
  <c r="V249" i="17"/>
  <c r="V253" i="17"/>
  <c r="V257" i="17"/>
  <c r="V265" i="17"/>
  <c r="V269" i="17"/>
  <c r="V273" i="17"/>
  <c r="V277" i="17"/>
  <c r="V281" i="17"/>
  <c r="V285" i="17"/>
  <c r="V289" i="17"/>
  <c r="V293" i="17"/>
  <c r="V297" i="17"/>
  <c r="V301" i="17"/>
  <c r="V305" i="17"/>
  <c r="V309" i="17"/>
  <c r="V313" i="17"/>
  <c r="V317" i="17"/>
  <c r="V321" i="17"/>
  <c r="V329" i="17"/>
  <c r="V333" i="17"/>
  <c r="V337" i="17"/>
  <c r="V341" i="17"/>
  <c r="V345" i="17"/>
  <c r="V349" i="17"/>
  <c r="V381" i="17"/>
  <c r="V413" i="17"/>
  <c r="W625" i="17"/>
  <c r="W641" i="17"/>
  <c r="W657" i="17"/>
  <c r="W710" i="17"/>
  <c r="W386" i="17"/>
  <c r="W389" i="17"/>
  <c r="W418" i="17"/>
  <c r="W421" i="17"/>
  <c r="W426" i="17"/>
  <c r="W429" i="17"/>
  <c r="W453" i="17"/>
  <c r="W469" i="17"/>
  <c r="W473" i="17"/>
  <c r="W477" i="17"/>
  <c r="W505" i="17"/>
  <c r="W521" i="17"/>
  <c r="W529" i="17"/>
  <c r="W541" i="17"/>
  <c r="W549" i="17"/>
  <c r="W557" i="17"/>
  <c r="W573" i="17"/>
  <c r="W597" i="17"/>
  <c r="V16" i="17"/>
  <c r="X16" i="17" s="1"/>
  <c r="V20" i="17"/>
  <c r="X20" i="17" s="1"/>
  <c r="V23" i="17"/>
  <c r="X23" i="17" s="1"/>
  <c r="V28" i="17"/>
  <c r="X28" i="17" s="1"/>
  <c r="V32" i="17"/>
  <c r="X32" i="17" s="1"/>
  <c r="V36" i="17"/>
  <c r="X36" i="17" s="1"/>
  <c r="V39" i="17"/>
  <c r="X39" i="17" s="1"/>
  <c r="V44" i="17"/>
  <c r="X44" i="17" s="1"/>
  <c r="V48" i="17"/>
  <c r="X48" i="17" s="1"/>
  <c r="V52" i="17"/>
  <c r="X52" i="17" s="1"/>
  <c r="V55" i="17"/>
  <c r="X55" i="17" s="1"/>
  <c r="V60" i="17"/>
  <c r="X60" i="17" s="1"/>
  <c r="V64" i="17"/>
  <c r="X64" i="17" s="1"/>
  <c r="V68" i="17"/>
  <c r="X68" i="17" s="1"/>
  <c r="V71" i="17"/>
  <c r="X71" i="17" s="1"/>
  <c r="V76" i="17"/>
  <c r="X76" i="17" s="1"/>
  <c r="V80" i="17"/>
  <c r="X80" i="17" s="1"/>
  <c r="V84" i="17"/>
  <c r="X84" i="17" s="1"/>
  <c r="V87" i="17"/>
  <c r="X87" i="17" s="1"/>
  <c r="V92" i="17"/>
  <c r="X92" i="17" s="1"/>
  <c r="V96" i="17"/>
  <c r="X96" i="17" s="1"/>
  <c r="V100" i="17"/>
  <c r="X100" i="17" s="1"/>
  <c r="V103" i="17"/>
  <c r="X103" i="17" s="1"/>
  <c r="V108" i="17"/>
  <c r="X108" i="17" s="1"/>
  <c r="V112" i="17"/>
  <c r="X112" i="17" s="1"/>
  <c r="V116" i="17"/>
  <c r="X116" i="17" s="1"/>
  <c r="V119" i="17"/>
  <c r="X119" i="17" s="1"/>
  <c r="V124" i="17"/>
  <c r="X124" i="17" s="1"/>
  <c r="V128" i="17"/>
  <c r="X128" i="17" s="1"/>
  <c r="V132" i="17"/>
  <c r="X132" i="17" s="1"/>
  <c r="V135" i="17"/>
  <c r="X135" i="17" s="1"/>
  <c r="V140" i="17"/>
  <c r="X140" i="17" s="1"/>
  <c r="W141" i="17"/>
  <c r="V144" i="17"/>
  <c r="X144" i="17" s="1"/>
  <c r="W145" i="17"/>
  <c r="W149" i="17"/>
  <c r="V151" i="17"/>
  <c r="X151" i="17" s="1"/>
  <c r="W153" i="17"/>
  <c r="V156" i="17"/>
  <c r="X156" i="17" s="1"/>
  <c r="W157" i="17"/>
  <c r="V160" i="17"/>
  <c r="X160" i="17" s="1"/>
  <c r="W161" i="17"/>
  <c r="V164" i="17"/>
  <c r="X164" i="17" s="1"/>
  <c r="W165" i="17"/>
  <c r="V167" i="17"/>
  <c r="X167" i="17" s="1"/>
  <c r="W169" i="17"/>
  <c r="V172" i="17"/>
  <c r="X172" i="17" s="1"/>
  <c r="W173" i="17"/>
  <c r="V176" i="17"/>
  <c r="X176" i="17" s="1"/>
  <c r="W177" i="17"/>
  <c r="V180" i="17"/>
  <c r="X180" i="17" s="1"/>
  <c r="W181" i="17"/>
  <c r="V183" i="17"/>
  <c r="X183" i="17" s="1"/>
  <c r="W185" i="17"/>
  <c r="V188" i="17"/>
  <c r="X188" i="17" s="1"/>
  <c r="W189" i="17"/>
  <c r="V192" i="17"/>
  <c r="X192" i="17" s="1"/>
  <c r="W193" i="17"/>
  <c r="V196" i="17"/>
  <c r="X196" i="17" s="1"/>
  <c r="W197" i="17"/>
  <c r="V199" i="17"/>
  <c r="X199" i="17" s="1"/>
  <c r="W201" i="17"/>
  <c r="V204" i="17"/>
  <c r="X204" i="17" s="1"/>
  <c r="W205" i="17"/>
  <c r="V208" i="17"/>
  <c r="X208" i="17" s="1"/>
  <c r="W209" i="17"/>
  <c r="V212" i="17"/>
  <c r="X212" i="17" s="1"/>
  <c r="W213" i="17"/>
  <c r="V215" i="17"/>
  <c r="X215" i="17" s="1"/>
  <c r="W217" i="17"/>
  <c r="V220" i="17"/>
  <c r="X220" i="17" s="1"/>
  <c r="W221" i="17"/>
  <c r="V224" i="17"/>
  <c r="X224" i="17" s="1"/>
  <c r="W225" i="17"/>
  <c r="V228" i="17"/>
  <c r="X228" i="17" s="1"/>
  <c r="W229" i="17"/>
  <c r="V231" i="17"/>
  <c r="X231" i="17" s="1"/>
  <c r="W233" i="17"/>
  <c r="V236" i="17"/>
  <c r="X236" i="17" s="1"/>
  <c r="W237" i="17"/>
  <c r="V240" i="17"/>
  <c r="X240" i="17" s="1"/>
  <c r="W241" i="17"/>
  <c r="V244" i="17"/>
  <c r="X244" i="17" s="1"/>
  <c r="W245" i="17"/>
  <c r="V247" i="17"/>
  <c r="X247" i="17" s="1"/>
  <c r="W249" i="17"/>
  <c r="V252" i="17"/>
  <c r="X252" i="17" s="1"/>
  <c r="W253" i="17"/>
  <c r="V256" i="17"/>
  <c r="X256" i="17" s="1"/>
  <c r="W257" i="17"/>
  <c r="V260" i="17"/>
  <c r="X260" i="17" s="1"/>
  <c r="V261" i="17"/>
  <c r="W261" i="17"/>
  <c r="V263" i="17"/>
  <c r="X263" i="17" s="1"/>
  <c r="W265" i="17"/>
  <c r="V268" i="17"/>
  <c r="X268" i="17" s="1"/>
  <c r="W269" i="17"/>
  <c r="V272" i="17"/>
  <c r="X272" i="17" s="1"/>
  <c r="W273" i="17"/>
  <c r="V276" i="17"/>
  <c r="X276" i="17" s="1"/>
  <c r="W277" i="17"/>
  <c r="V279" i="17"/>
  <c r="X279" i="17" s="1"/>
  <c r="W281" i="17"/>
  <c r="V284" i="17"/>
  <c r="X284" i="17" s="1"/>
  <c r="W285" i="17"/>
  <c r="V288" i="17"/>
  <c r="X288" i="17" s="1"/>
  <c r="W289" i="17"/>
  <c r="V292" i="17"/>
  <c r="X292" i="17" s="1"/>
  <c r="W293" i="17"/>
  <c r="V295" i="17"/>
  <c r="X295" i="17" s="1"/>
  <c r="W297" i="17"/>
  <c r="V300" i="17"/>
  <c r="X300" i="17" s="1"/>
  <c r="W301" i="17"/>
  <c r="V304" i="17"/>
  <c r="X304" i="17" s="1"/>
  <c r="W305" i="17"/>
  <c r="V308" i="17"/>
  <c r="X308" i="17" s="1"/>
  <c r="W309" i="17"/>
  <c r="V311" i="17"/>
  <c r="X311" i="17" s="1"/>
  <c r="W313" i="17"/>
  <c r="V316" i="17"/>
  <c r="X316" i="17" s="1"/>
  <c r="W317" i="17"/>
  <c r="V320" i="17"/>
  <c r="X320" i="17" s="1"/>
  <c r="W321" i="17"/>
  <c r="V324" i="17"/>
  <c r="X324" i="17" s="1"/>
  <c r="V325" i="17"/>
  <c r="W325" i="17"/>
  <c r="V327" i="17"/>
  <c r="X327" i="17" s="1"/>
  <c r="W329" i="17"/>
  <c r="V332" i="17"/>
  <c r="X332" i="17" s="1"/>
  <c r="W333" i="17"/>
  <c r="V336" i="17"/>
  <c r="X336" i="17" s="1"/>
  <c r="W337" i="17"/>
  <c r="V340" i="17"/>
  <c r="X340" i="17" s="1"/>
  <c r="W341" i="17"/>
  <c r="V343" i="17"/>
  <c r="X343" i="17" s="1"/>
  <c r="W345" i="17"/>
  <c r="V348" i="17"/>
  <c r="X348" i="17" s="1"/>
  <c r="W349" i="17"/>
  <c r="W353" i="17"/>
  <c r="V353" i="17"/>
  <c r="W357" i="17"/>
  <c r="V357" i="17"/>
  <c r="W361" i="17"/>
  <c r="V361" i="17"/>
  <c r="W365" i="17"/>
  <c r="V365" i="17"/>
  <c r="W369" i="17"/>
  <c r="V369" i="17"/>
  <c r="W373" i="17"/>
  <c r="V373" i="17"/>
  <c r="W377" i="17"/>
  <c r="V377" i="17"/>
  <c r="V382" i="17"/>
  <c r="W382" i="17"/>
  <c r="W385" i="17"/>
  <c r="V385" i="17"/>
  <c r="V390" i="17"/>
  <c r="W390" i="17"/>
  <c r="W393" i="17"/>
  <c r="V393" i="17"/>
  <c r="V398" i="17"/>
  <c r="W398" i="17"/>
  <c r="W401" i="17"/>
  <c r="V401" i="17"/>
  <c r="V406" i="17"/>
  <c r="W406" i="17"/>
  <c r="W409" i="17"/>
  <c r="V409" i="17"/>
  <c r="V414" i="17"/>
  <c r="W414" i="17"/>
  <c r="W417" i="17"/>
  <c r="V417" i="17"/>
  <c r="V422" i="17"/>
  <c r="W422" i="17"/>
  <c r="W425" i="17"/>
  <c r="V425" i="17"/>
  <c r="V430" i="17"/>
  <c r="W430" i="17"/>
  <c r="W433" i="17"/>
  <c r="V433" i="17"/>
  <c r="V438" i="17"/>
  <c r="W438" i="17"/>
  <c r="W441" i="17"/>
  <c r="V441" i="17"/>
  <c r="W545" i="17"/>
  <c r="W553" i="17"/>
  <c r="V553" i="17"/>
  <c r="W561" i="17"/>
  <c r="W569" i="17"/>
  <c r="W577" i="17"/>
  <c r="W585" i="17"/>
  <c r="V585" i="17"/>
  <c r="W593" i="17"/>
  <c r="W601" i="17"/>
  <c r="W609" i="17"/>
  <c r="W617" i="17"/>
  <c r="V617" i="17"/>
  <c r="V205" i="17"/>
  <c r="X205" i="17" s="1"/>
  <c r="V354" i="17"/>
  <c r="X354" i="17" s="1"/>
  <c r="V358" i="17"/>
  <c r="X358" i="17" s="1"/>
  <c r="V362" i="17"/>
  <c r="X362" i="17" s="1"/>
  <c r="V366" i="17"/>
  <c r="X366" i="17" s="1"/>
  <c r="V370" i="17"/>
  <c r="X370" i="17" s="1"/>
  <c r="V374" i="17"/>
  <c r="X374" i="17" s="1"/>
  <c r="W375" i="17"/>
  <c r="V454" i="17"/>
  <c r="X454" i="17" s="1"/>
  <c r="V470" i="17"/>
  <c r="X470" i="17" s="1"/>
  <c r="V486" i="17"/>
  <c r="X486" i="17" s="1"/>
  <c r="V502" i="17"/>
  <c r="X502" i="17" s="1"/>
  <c r="V518" i="17"/>
  <c r="X518" i="17" s="1"/>
  <c r="V534" i="17"/>
  <c r="X534" i="17" s="1"/>
  <c r="W634" i="17"/>
  <c r="W650" i="17"/>
  <c r="W678" i="17"/>
  <c r="W694" i="17"/>
  <c r="W621" i="17"/>
  <c r="V630" i="17"/>
  <c r="W630" i="17"/>
  <c r="W637" i="17"/>
  <c r="W646" i="17"/>
  <c r="W653" i="17"/>
  <c r="W662" i="17"/>
  <c r="W666" i="17"/>
  <c r="W682" i="17"/>
  <c r="W698" i="17"/>
  <c r="W731" i="17"/>
  <c r="V731" i="17"/>
  <c r="W739" i="17"/>
  <c r="W747" i="17"/>
  <c r="W755" i="17"/>
  <c r="W763" i="17"/>
  <c r="V763" i="17"/>
  <c r="W771" i="17"/>
  <c r="W779" i="17"/>
  <c r="W787" i="17"/>
  <c r="W795" i="17"/>
  <c r="V795" i="17"/>
  <c r="W933" i="17"/>
  <c r="V933" i="17"/>
  <c r="V543" i="17"/>
  <c r="X543" i="17" s="1"/>
  <c r="V550" i="17"/>
  <c r="X550" i="17" s="1"/>
  <c r="V559" i="17"/>
  <c r="X559" i="17" s="1"/>
  <c r="V566" i="17"/>
  <c r="X566" i="17" s="1"/>
  <c r="V575" i="17"/>
  <c r="X575" i="17" s="1"/>
  <c r="V582" i="17"/>
  <c r="X582" i="17" s="1"/>
  <c r="V591" i="17"/>
  <c r="X591" i="17" s="1"/>
  <c r="V598" i="17"/>
  <c r="X598" i="17" s="1"/>
  <c r="V607" i="17"/>
  <c r="X607" i="17" s="1"/>
  <c r="V614" i="17"/>
  <c r="X614" i="17" s="1"/>
  <c r="V626" i="17"/>
  <c r="W626" i="17"/>
  <c r="V633" i="17"/>
  <c r="W633" i="17"/>
  <c r="W642" i="17"/>
  <c r="W649" i="17"/>
  <c r="V658" i="17"/>
  <c r="W658" i="17"/>
  <c r="W670" i="17"/>
  <c r="W686" i="17"/>
  <c r="W702" i="17"/>
  <c r="W719" i="17"/>
  <c r="V822" i="17"/>
  <c r="X822" i="17" s="1"/>
  <c r="V622" i="17"/>
  <c r="W622" i="17"/>
  <c r="V629" i="17"/>
  <c r="W629" i="17"/>
  <c r="W638" i="17"/>
  <c r="V645" i="17"/>
  <c r="W645" i="17"/>
  <c r="V649" i="17"/>
  <c r="W654" i="17"/>
  <c r="V661" i="17"/>
  <c r="W661" i="17"/>
  <c r="W674" i="17"/>
  <c r="W690" i="17"/>
  <c r="W706" i="17"/>
  <c r="V718" i="17"/>
  <c r="X718" i="17" s="1"/>
  <c r="W721" i="17"/>
  <c r="W735" i="17"/>
  <c r="W743" i="17"/>
  <c r="V743" i="17"/>
  <c r="W751" i="17"/>
  <c r="W759" i="17"/>
  <c r="W767" i="17"/>
  <c r="W775" i="17"/>
  <c r="V775" i="17"/>
  <c r="W783" i="17"/>
  <c r="W791" i="17"/>
  <c r="W715" i="17"/>
  <c r="W717" i="17"/>
  <c r="V742" i="17"/>
  <c r="X742" i="17" s="1"/>
  <c r="V758" i="17"/>
  <c r="X758" i="17" s="1"/>
  <c r="V774" i="17"/>
  <c r="X774" i="17" s="1"/>
  <c r="V790" i="17"/>
  <c r="X790" i="17" s="1"/>
  <c r="W864" i="17"/>
  <c r="W1004" i="17"/>
  <c r="V352" i="17"/>
  <c r="X352" i="17" s="1"/>
  <c r="V356" i="17"/>
  <c r="X356" i="17" s="1"/>
  <c r="V360" i="17"/>
  <c r="X360" i="17" s="1"/>
  <c r="V364" i="17"/>
  <c r="X364" i="17" s="1"/>
  <c r="V368" i="17"/>
  <c r="X368" i="17" s="1"/>
  <c r="V372" i="17"/>
  <c r="X372" i="17" s="1"/>
  <c r="V376" i="17"/>
  <c r="X376" i="17" s="1"/>
  <c r="V380" i="17"/>
  <c r="X380" i="17" s="1"/>
  <c r="V384" i="17"/>
  <c r="X384" i="17" s="1"/>
  <c r="V388" i="17"/>
  <c r="X388" i="17" s="1"/>
  <c r="V392" i="17"/>
  <c r="X392" i="17" s="1"/>
  <c r="V396" i="17"/>
  <c r="X396" i="17" s="1"/>
  <c r="V400" i="17"/>
  <c r="X400" i="17" s="1"/>
  <c r="V404" i="17"/>
  <c r="X404" i="17" s="1"/>
  <c r="V408" i="17"/>
  <c r="X408" i="17" s="1"/>
  <c r="V412" i="17"/>
  <c r="X412" i="17" s="1"/>
  <c r="V416" i="17"/>
  <c r="X416" i="17" s="1"/>
  <c r="V420" i="17"/>
  <c r="X420" i="17" s="1"/>
  <c r="V424" i="17"/>
  <c r="X424" i="17" s="1"/>
  <c r="V428" i="17"/>
  <c r="X428" i="17" s="1"/>
  <c r="V432" i="17"/>
  <c r="X432" i="17" s="1"/>
  <c r="V436" i="17"/>
  <c r="X436" i="17" s="1"/>
  <c r="V440" i="17"/>
  <c r="X440" i="17" s="1"/>
  <c r="V444" i="17"/>
  <c r="X444" i="17" s="1"/>
  <c r="V448" i="17"/>
  <c r="X448" i="17" s="1"/>
  <c r="V452" i="17"/>
  <c r="X452" i="17" s="1"/>
  <c r="V456" i="17"/>
  <c r="X456" i="17" s="1"/>
  <c r="V460" i="17"/>
  <c r="X460" i="17" s="1"/>
  <c r="V464" i="17"/>
  <c r="X464" i="17" s="1"/>
  <c r="V468" i="17"/>
  <c r="X468" i="17" s="1"/>
  <c r="V472" i="17"/>
  <c r="X472" i="17" s="1"/>
  <c r="V476" i="17"/>
  <c r="X476" i="17" s="1"/>
  <c r="V480" i="17"/>
  <c r="X480" i="17" s="1"/>
  <c r="V484" i="17"/>
  <c r="X484" i="17" s="1"/>
  <c r="V488" i="17"/>
  <c r="X488" i="17" s="1"/>
  <c r="V492" i="17"/>
  <c r="X492" i="17" s="1"/>
  <c r="V496" i="17"/>
  <c r="X496" i="17" s="1"/>
  <c r="V500" i="17"/>
  <c r="X500" i="17" s="1"/>
  <c r="V504" i="17"/>
  <c r="X504" i="17" s="1"/>
  <c r="V508" i="17"/>
  <c r="X508" i="17" s="1"/>
  <c r="V512" i="17"/>
  <c r="X512" i="17" s="1"/>
  <c r="V516" i="17"/>
  <c r="X516" i="17" s="1"/>
  <c r="V520" i="17"/>
  <c r="X520" i="17" s="1"/>
  <c r="V524" i="17"/>
  <c r="X524" i="17" s="1"/>
  <c r="V528" i="17"/>
  <c r="X528" i="17" s="1"/>
  <c r="V532" i="17"/>
  <c r="X532" i="17" s="1"/>
  <c r="V536" i="17"/>
  <c r="X536" i="17" s="1"/>
  <c r="V540" i="17"/>
  <c r="X540" i="17" s="1"/>
  <c r="V544" i="17"/>
  <c r="X544" i="17" s="1"/>
  <c r="V548" i="17"/>
  <c r="X548" i="17" s="1"/>
  <c r="V552" i="17"/>
  <c r="X552" i="17" s="1"/>
  <c r="V556" i="17"/>
  <c r="X556" i="17" s="1"/>
  <c r="V560" i="17"/>
  <c r="X560" i="17" s="1"/>
  <c r="V564" i="17"/>
  <c r="X564" i="17" s="1"/>
  <c r="V568" i="17"/>
  <c r="X568" i="17" s="1"/>
  <c r="V572" i="17"/>
  <c r="X572" i="17" s="1"/>
  <c r="V576" i="17"/>
  <c r="X576" i="17" s="1"/>
  <c r="V580" i="17"/>
  <c r="X580" i="17" s="1"/>
  <c r="V584" i="17"/>
  <c r="X584" i="17" s="1"/>
  <c r="V588" i="17"/>
  <c r="X588" i="17" s="1"/>
  <c r="V592" i="17"/>
  <c r="X592" i="17" s="1"/>
  <c r="V596" i="17"/>
  <c r="X596" i="17" s="1"/>
  <c r="V600" i="17"/>
  <c r="X600" i="17" s="1"/>
  <c r="V604" i="17"/>
  <c r="X604" i="17" s="1"/>
  <c r="V608" i="17"/>
  <c r="X608" i="17" s="1"/>
  <c r="V612" i="17"/>
  <c r="X612" i="17" s="1"/>
  <c r="V616" i="17"/>
  <c r="X616" i="17" s="1"/>
  <c r="W620" i="17"/>
  <c r="V620" i="17"/>
  <c r="W624" i="17"/>
  <c r="V624" i="17"/>
  <c r="W628" i="17"/>
  <c r="V628" i="17"/>
  <c r="W632" i="17"/>
  <c r="V632" i="17"/>
  <c r="W636" i="17"/>
  <c r="V636" i="17"/>
  <c r="W640" i="17"/>
  <c r="V640" i="17"/>
  <c r="W644" i="17"/>
  <c r="V644" i="17"/>
  <c r="W648" i="17"/>
  <c r="V648" i="17"/>
  <c r="W652" i="17"/>
  <c r="V652" i="17"/>
  <c r="W656" i="17"/>
  <c r="V656" i="17"/>
  <c r="W660" i="17"/>
  <c r="V660" i="17"/>
  <c r="W664" i="17"/>
  <c r="V664" i="17"/>
  <c r="W668" i="17"/>
  <c r="V668" i="17"/>
  <c r="W672" i="17"/>
  <c r="V672" i="17"/>
  <c r="W676" i="17"/>
  <c r="W680" i="17"/>
  <c r="W684" i="17"/>
  <c r="V684" i="17"/>
  <c r="W688" i="17"/>
  <c r="V688" i="17"/>
  <c r="V689" i="17"/>
  <c r="X689" i="17" s="1"/>
  <c r="W692" i="17"/>
  <c r="W696" i="17"/>
  <c r="W700" i="17"/>
  <c r="V700" i="17"/>
  <c r="W704" i="17"/>
  <c r="V704" i="17"/>
  <c r="V705" i="17"/>
  <c r="X705" i="17" s="1"/>
  <c r="W708" i="17"/>
  <c r="V708" i="17"/>
  <c r="V712" i="17"/>
  <c r="X712" i="17" s="1"/>
  <c r="W713" i="17"/>
  <c r="W727" i="17"/>
  <c r="W729" i="17"/>
  <c r="W837" i="17"/>
  <c r="W917" i="17"/>
  <c r="V946" i="17"/>
  <c r="X946" i="17" s="1"/>
  <c r="V665" i="17"/>
  <c r="X665" i="17" s="1"/>
  <c r="V669" i="17"/>
  <c r="X669" i="17" s="1"/>
  <c r="V673" i="17"/>
  <c r="X673" i="17" s="1"/>
  <c r="V677" i="17"/>
  <c r="X677" i="17" s="1"/>
  <c r="V681" i="17"/>
  <c r="X681" i="17" s="1"/>
  <c r="V685" i="17"/>
  <c r="X685" i="17" s="1"/>
  <c r="V693" i="17"/>
  <c r="X693" i="17" s="1"/>
  <c r="V697" i="17"/>
  <c r="X697" i="17" s="1"/>
  <c r="V701" i="17"/>
  <c r="X701" i="17" s="1"/>
  <c r="V709" i="17"/>
  <c r="X709" i="17" s="1"/>
  <c r="W723" i="17"/>
  <c r="W725" i="17"/>
  <c r="W827" i="17"/>
  <c r="W848" i="17"/>
  <c r="V854" i="17"/>
  <c r="X854" i="17" s="1"/>
  <c r="W880" i="17"/>
  <c r="V886" i="17"/>
  <c r="X886" i="17" s="1"/>
  <c r="V902" i="17"/>
  <c r="X902" i="17" s="1"/>
  <c r="V993" i="17"/>
  <c r="X993" i="17" s="1"/>
  <c r="W799" i="17"/>
  <c r="W803" i="17"/>
  <c r="W807" i="17"/>
  <c r="W811" i="17"/>
  <c r="W815" i="17"/>
  <c r="W819" i="17"/>
  <c r="W823" i="17"/>
  <c r="W833" i="17"/>
  <c r="V833" i="17"/>
  <c r="W844" i="17"/>
  <c r="W860" i="17"/>
  <c r="W876" i="17"/>
  <c r="V876" i="17"/>
  <c r="V623" i="17"/>
  <c r="X623" i="17" s="1"/>
  <c r="V627" i="17"/>
  <c r="X627" i="17" s="1"/>
  <c r="V631" i="17"/>
  <c r="X631" i="17" s="1"/>
  <c r="V635" i="17"/>
  <c r="X635" i="17" s="1"/>
  <c r="V639" i="17"/>
  <c r="X639" i="17" s="1"/>
  <c r="V643" i="17"/>
  <c r="X643" i="17" s="1"/>
  <c r="V647" i="17"/>
  <c r="X647" i="17" s="1"/>
  <c r="V651" i="17"/>
  <c r="X651" i="17" s="1"/>
  <c r="V655" i="17"/>
  <c r="X655" i="17" s="1"/>
  <c r="V659" i="17"/>
  <c r="X659" i="17" s="1"/>
  <c r="V663" i="17"/>
  <c r="X663" i="17" s="1"/>
  <c r="V667" i="17"/>
  <c r="X667" i="17" s="1"/>
  <c r="V671" i="17"/>
  <c r="X671" i="17" s="1"/>
  <c r="V675" i="17"/>
  <c r="X675" i="17" s="1"/>
  <c r="V679" i="17"/>
  <c r="X679" i="17" s="1"/>
  <c r="V683" i="17"/>
  <c r="X683" i="17" s="1"/>
  <c r="V687" i="17"/>
  <c r="X687" i="17" s="1"/>
  <c r="V691" i="17"/>
  <c r="X691" i="17" s="1"/>
  <c r="V695" i="17"/>
  <c r="X695" i="17" s="1"/>
  <c r="V699" i="17"/>
  <c r="X699" i="17" s="1"/>
  <c r="V703" i="17"/>
  <c r="X703" i="17" s="1"/>
  <c r="V707" i="17"/>
  <c r="X707" i="17" s="1"/>
  <c r="V711" i="17"/>
  <c r="X711" i="17" s="1"/>
  <c r="V716" i="17"/>
  <c r="X716" i="17" s="1"/>
  <c r="V720" i="17"/>
  <c r="X720" i="17" s="1"/>
  <c r="V724" i="17"/>
  <c r="X724" i="17" s="1"/>
  <c r="V728" i="17"/>
  <c r="X728" i="17" s="1"/>
  <c r="V732" i="17"/>
  <c r="X732" i="17" s="1"/>
  <c r="V740" i="17"/>
  <c r="X740" i="17" s="1"/>
  <c r="V744" i="17"/>
  <c r="X744" i="17" s="1"/>
  <c r="V748" i="17"/>
  <c r="X748" i="17" s="1"/>
  <c r="V756" i="17"/>
  <c r="X756" i="17" s="1"/>
  <c r="V760" i="17"/>
  <c r="X760" i="17" s="1"/>
  <c r="V764" i="17"/>
  <c r="X764" i="17" s="1"/>
  <c r="V772" i="17"/>
  <c r="X772" i="17" s="1"/>
  <c r="V776" i="17"/>
  <c r="X776" i="17" s="1"/>
  <c r="V780" i="17"/>
  <c r="X780" i="17" s="1"/>
  <c r="V788" i="17"/>
  <c r="X788" i="17" s="1"/>
  <c r="V792" i="17"/>
  <c r="X792" i="17" s="1"/>
  <c r="V796" i="17"/>
  <c r="X796" i="17" s="1"/>
  <c r="V800" i="17"/>
  <c r="X800" i="17" s="1"/>
  <c r="V804" i="17"/>
  <c r="X804" i="17" s="1"/>
  <c r="V808" i="17"/>
  <c r="X808" i="17" s="1"/>
  <c r="V811" i="17"/>
  <c r="V812" i="17"/>
  <c r="X812" i="17" s="1"/>
  <c r="V816" i="17"/>
  <c r="X816" i="17" s="1"/>
  <c r="V820" i="17"/>
  <c r="X820" i="17" s="1"/>
  <c r="V824" i="17"/>
  <c r="X824" i="17" s="1"/>
  <c r="W829" i="17"/>
  <c r="V829" i="17"/>
  <c r="W835" i="17"/>
  <c r="W840" i="17"/>
  <c r="W856" i="17"/>
  <c r="W872" i="17"/>
  <c r="V736" i="17"/>
  <c r="X736" i="17" s="1"/>
  <c r="V737" i="17"/>
  <c r="X737" i="17" s="1"/>
  <c r="V752" i="17"/>
  <c r="X752" i="17" s="1"/>
  <c r="V753" i="17"/>
  <c r="X753" i="17" s="1"/>
  <c r="V768" i="17"/>
  <c r="X768" i="17" s="1"/>
  <c r="V769" i="17"/>
  <c r="X769" i="17" s="1"/>
  <c r="V784" i="17"/>
  <c r="X784" i="17" s="1"/>
  <c r="V785" i="17"/>
  <c r="X785" i="17" s="1"/>
  <c r="W831" i="17"/>
  <c r="W852" i="17"/>
  <c r="W868" i="17"/>
  <c r="V868" i="17"/>
  <c r="W884" i="17"/>
  <c r="W949" i="17"/>
  <c r="V949" i="17"/>
  <c r="W1012" i="17"/>
  <c r="V714" i="17"/>
  <c r="X714" i="17" s="1"/>
  <c r="V722" i="17"/>
  <c r="X722" i="17" s="1"/>
  <c r="V726" i="17"/>
  <c r="X726" i="17" s="1"/>
  <c r="V730" i="17"/>
  <c r="X730" i="17" s="1"/>
  <c r="V734" i="17"/>
  <c r="X734" i="17" s="1"/>
  <c r="V738" i="17"/>
  <c r="X738" i="17" s="1"/>
  <c r="V746" i="17"/>
  <c r="X746" i="17" s="1"/>
  <c r="V750" i="17"/>
  <c r="X750" i="17" s="1"/>
  <c r="V754" i="17"/>
  <c r="X754" i="17" s="1"/>
  <c r="V762" i="17"/>
  <c r="X762" i="17" s="1"/>
  <c r="V766" i="17"/>
  <c r="X766" i="17" s="1"/>
  <c r="V770" i="17"/>
  <c r="X770" i="17" s="1"/>
  <c r="V778" i="17"/>
  <c r="X778" i="17" s="1"/>
  <c r="V782" i="17"/>
  <c r="X782" i="17" s="1"/>
  <c r="V786" i="17"/>
  <c r="X786" i="17" s="1"/>
  <c r="V794" i="17"/>
  <c r="X794" i="17" s="1"/>
  <c r="V798" i="17"/>
  <c r="X798" i="17" s="1"/>
  <c r="V802" i="17"/>
  <c r="X802" i="17" s="1"/>
  <c r="V806" i="17"/>
  <c r="X806" i="17" s="1"/>
  <c r="V810" i="17"/>
  <c r="X810" i="17" s="1"/>
  <c r="V814" i="17"/>
  <c r="X814" i="17" s="1"/>
  <c r="V818" i="17"/>
  <c r="X818" i="17" s="1"/>
  <c r="V826" i="17"/>
  <c r="X826" i="17" s="1"/>
  <c r="V830" i="17"/>
  <c r="X830" i="17" s="1"/>
  <c r="V832" i="17"/>
  <c r="X832" i="17" s="1"/>
  <c r="V834" i="17"/>
  <c r="X834" i="17" s="1"/>
  <c r="V836" i="17"/>
  <c r="X836" i="17" s="1"/>
  <c r="V885" i="17"/>
  <c r="X885" i="17" s="1"/>
  <c r="W913" i="17"/>
  <c r="W929" i="17"/>
  <c r="V929" i="17"/>
  <c r="W945" i="17"/>
  <c r="W960" i="17"/>
  <c r="W964" i="17"/>
  <c r="W968" i="17"/>
  <c r="W972" i="17"/>
  <c r="W976" i="17"/>
  <c r="W980" i="17"/>
  <c r="W984" i="17"/>
  <c r="W988" i="17"/>
  <c r="W992" i="17"/>
  <c r="W996" i="17"/>
  <c r="W1000" i="17"/>
  <c r="W1045" i="17"/>
  <c r="W888" i="17"/>
  <c r="W892" i="17"/>
  <c r="W896" i="17"/>
  <c r="W900" i="17"/>
  <c r="W909" i="17"/>
  <c r="V924" i="17"/>
  <c r="W925" i="17"/>
  <c r="W941" i="17"/>
  <c r="V941" i="17"/>
  <c r="W957" i="17"/>
  <c r="V828" i="17"/>
  <c r="X828" i="17" s="1"/>
  <c r="W839" i="17"/>
  <c r="W843" i="17"/>
  <c r="W847" i="17"/>
  <c r="W851" i="17"/>
  <c r="W855" i="17"/>
  <c r="W859" i="17"/>
  <c r="W863" i="17"/>
  <c r="W867" i="17"/>
  <c r="W871" i="17"/>
  <c r="W875" i="17"/>
  <c r="W879" i="17"/>
  <c r="W883" i="17"/>
  <c r="W905" i="17"/>
  <c r="V905" i="17"/>
  <c r="W921" i="17"/>
  <c r="V934" i="17"/>
  <c r="X934" i="17" s="1"/>
  <c r="W937" i="17"/>
  <c r="V937" i="17"/>
  <c r="W953" i="17"/>
  <c r="W1008" i="17"/>
  <c r="W1029" i="17"/>
  <c r="V838" i="17"/>
  <c r="X838" i="17" s="1"/>
  <c r="V842" i="17"/>
  <c r="X842" i="17" s="1"/>
  <c r="V846" i="17"/>
  <c r="X846" i="17" s="1"/>
  <c r="V850" i="17"/>
  <c r="X850" i="17" s="1"/>
  <c r="V858" i="17"/>
  <c r="X858" i="17" s="1"/>
  <c r="V862" i="17"/>
  <c r="X862" i="17" s="1"/>
  <c r="V866" i="17"/>
  <c r="X866" i="17" s="1"/>
  <c r="V870" i="17"/>
  <c r="X870" i="17" s="1"/>
  <c r="V874" i="17"/>
  <c r="X874" i="17" s="1"/>
  <c r="V878" i="17"/>
  <c r="X878" i="17" s="1"/>
  <c r="V882" i="17"/>
  <c r="X882" i="17" s="1"/>
  <c r="V887" i="17"/>
  <c r="W887" i="17"/>
  <c r="V890" i="17"/>
  <c r="X890" i="17" s="1"/>
  <c r="W891" i="17"/>
  <c r="V894" i="17"/>
  <c r="X894" i="17" s="1"/>
  <c r="V895" i="17"/>
  <c r="W895" i="17"/>
  <c r="V898" i="17"/>
  <c r="X898" i="17" s="1"/>
  <c r="W899" i="17"/>
  <c r="V903" i="17"/>
  <c r="W903" i="17"/>
  <c r="V906" i="17"/>
  <c r="X906" i="17" s="1"/>
  <c r="W907" i="17"/>
  <c r="V908" i="17"/>
  <c r="V910" i="17"/>
  <c r="X910" i="17" s="1"/>
  <c r="W911" i="17"/>
  <c r="V914" i="17"/>
  <c r="X914" i="17" s="1"/>
  <c r="W915" i="17"/>
  <c r="V916" i="17"/>
  <c r="V918" i="17"/>
  <c r="X918" i="17" s="1"/>
  <c r="V919" i="17"/>
  <c r="W919" i="17"/>
  <c r="W923" i="17"/>
  <c r="V926" i="17"/>
  <c r="X926" i="17" s="1"/>
  <c r="W927" i="17"/>
  <c r="V930" i="17"/>
  <c r="X930" i="17" s="1"/>
  <c r="W931" i="17"/>
  <c r="V935" i="17"/>
  <c r="X935" i="17" s="1"/>
  <c r="W935" i="17"/>
  <c r="V938" i="17"/>
  <c r="X938" i="17" s="1"/>
  <c r="W939" i="17"/>
  <c r="V940" i="17"/>
  <c r="V942" i="17"/>
  <c r="X942" i="17" s="1"/>
  <c r="W943" i="17"/>
  <c r="W947" i="17"/>
  <c r="V950" i="17"/>
  <c r="X950" i="17" s="1"/>
  <c r="V951" i="17"/>
  <c r="W951" i="17"/>
  <c r="V952" i="17"/>
  <c r="V954" i="17"/>
  <c r="X954" i="17" s="1"/>
  <c r="W955" i="17"/>
  <c r="V956" i="17"/>
  <c r="V1007" i="17"/>
  <c r="W1024" i="17"/>
  <c r="V1028" i="17"/>
  <c r="X1028" i="17" s="1"/>
  <c r="W1033" i="17"/>
  <c r="V1033" i="17"/>
  <c r="W904" i="17"/>
  <c r="W908" i="17"/>
  <c r="V912" i="17"/>
  <c r="W912" i="17"/>
  <c r="W916" i="17"/>
  <c r="W920" i="17"/>
  <c r="W924" i="17"/>
  <c r="W928" i="17"/>
  <c r="W932" i="17"/>
  <c r="W936" i="17"/>
  <c r="W940" i="17"/>
  <c r="W944" i="17"/>
  <c r="W948" i="17"/>
  <c r="W952" i="17"/>
  <c r="W956" i="17"/>
  <c r="W958" i="17"/>
  <c r="V958" i="17"/>
  <c r="X958" i="17" s="1"/>
  <c r="W962" i="17"/>
  <c r="V962" i="17"/>
  <c r="W966" i="17"/>
  <c r="V966" i="17"/>
  <c r="X966" i="17" s="1"/>
  <c r="W970" i="17"/>
  <c r="V970" i="17"/>
  <c r="W974" i="17"/>
  <c r="V974" i="17"/>
  <c r="X974" i="17" s="1"/>
  <c r="W978" i="17"/>
  <c r="V978" i="17"/>
  <c r="W982" i="17"/>
  <c r="V982" i="17"/>
  <c r="X982" i="17" s="1"/>
  <c r="W986" i="17"/>
  <c r="V986" i="17"/>
  <c r="W990" i="17"/>
  <c r="V990" i="17"/>
  <c r="X990" i="17" s="1"/>
  <c r="W994" i="17"/>
  <c r="V994" i="17"/>
  <c r="V995" i="17"/>
  <c r="X995" i="17" s="1"/>
  <c r="V1017" i="17"/>
  <c r="X1017" i="17" s="1"/>
  <c r="W1020" i="17"/>
  <c r="V1020" i="17"/>
  <c r="W1037" i="17"/>
  <c r="V959" i="17"/>
  <c r="X959" i="17" s="1"/>
  <c r="V963" i="17"/>
  <c r="X963" i="17" s="1"/>
  <c r="V975" i="17"/>
  <c r="X975" i="17" s="1"/>
  <c r="V979" i="17"/>
  <c r="X979" i="17" s="1"/>
  <c r="V991" i="17"/>
  <c r="X991" i="17" s="1"/>
  <c r="W999" i="17"/>
  <c r="W1003" i="17"/>
  <c r="V1003" i="17"/>
  <c r="W1007" i="17"/>
  <c r="W1016" i="17"/>
  <c r="W1041" i="17"/>
  <c r="W1087" i="17"/>
  <c r="V961" i="17"/>
  <c r="X961" i="17" s="1"/>
  <c r="V965" i="17"/>
  <c r="X965" i="17" s="1"/>
  <c r="V969" i="17"/>
  <c r="X969" i="17" s="1"/>
  <c r="V973" i="17"/>
  <c r="X973" i="17" s="1"/>
  <c r="V977" i="17"/>
  <c r="X977" i="17" s="1"/>
  <c r="V981" i="17"/>
  <c r="X981" i="17" s="1"/>
  <c r="V985" i="17"/>
  <c r="X985" i="17" s="1"/>
  <c r="V989" i="17"/>
  <c r="X989" i="17" s="1"/>
  <c r="V997" i="17"/>
  <c r="X997" i="17" s="1"/>
  <c r="W998" i="17"/>
  <c r="V1001" i="17"/>
  <c r="X1001" i="17" s="1"/>
  <c r="V1002" i="17"/>
  <c r="W1002" i="17"/>
  <c r="V1005" i="17"/>
  <c r="X1005" i="17" s="1"/>
  <c r="W1006" i="17"/>
  <c r="V1009" i="17"/>
  <c r="X1009" i="17" s="1"/>
  <c r="V1010" i="17"/>
  <c r="X1010" i="17" s="1"/>
  <c r="W1010" i="17"/>
  <c r="V1011" i="17"/>
  <c r="V1013" i="17"/>
  <c r="X1013" i="17" s="1"/>
  <c r="W1014" i="17"/>
  <c r="V1015" i="17"/>
  <c r="W1018" i="17"/>
  <c r="V1021" i="17"/>
  <c r="X1021" i="17" s="1"/>
  <c r="W1022" i="17"/>
  <c r="V1023" i="17"/>
  <c r="V1025" i="17"/>
  <c r="X1025" i="17" s="1"/>
  <c r="V1026" i="17"/>
  <c r="W1026" i="17"/>
  <c r="W1027" i="17"/>
  <c r="V1034" i="17"/>
  <c r="X1034" i="17" s="1"/>
  <c r="V1038" i="17"/>
  <c r="X1038" i="17" s="1"/>
  <c r="W1050" i="17"/>
  <c r="W1053" i="17"/>
  <c r="W1057" i="17"/>
  <c r="V1057" i="17"/>
  <c r="W1011" i="17"/>
  <c r="V1014" i="17"/>
  <c r="W1015" i="17"/>
  <c r="W1019" i="17"/>
  <c r="W1023" i="17"/>
  <c r="V1042" i="17"/>
  <c r="X1042" i="17" s="1"/>
  <c r="V1043" i="17"/>
  <c r="X1043" i="17" s="1"/>
  <c r="V1046" i="17"/>
  <c r="W1046" i="17"/>
  <c r="W1049" i="17"/>
  <c r="W1061" i="17"/>
  <c r="W1065" i="17"/>
  <c r="W1069" i="17"/>
  <c r="W1073" i="17"/>
  <c r="W1077" i="17"/>
  <c r="W1082" i="17"/>
  <c r="W1083" i="17"/>
  <c r="V1032" i="17"/>
  <c r="X1032" i="17" s="1"/>
  <c r="V1036" i="17"/>
  <c r="X1036" i="17" s="1"/>
  <c r="V1040" i="17"/>
  <c r="X1040" i="17" s="1"/>
  <c r="V1044" i="17"/>
  <c r="X1044" i="17" s="1"/>
  <c r="V1055" i="17"/>
  <c r="X1055" i="17" s="1"/>
  <c r="V1082" i="17"/>
  <c r="V1048" i="17"/>
  <c r="X1048" i="17" s="1"/>
  <c r="V1052" i="17"/>
  <c r="X1052" i="17" s="1"/>
  <c r="V1056" i="17"/>
  <c r="X1056" i="17" s="1"/>
  <c r="V1060" i="17"/>
  <c r="X1060" i="17" s="1"/>
  <c r="V1064" i="17"/>
  <c r="X1064" i="17" s="1"/>
  <c r="V1068" i="17"/>
  <c r="X1068" i="17" s="1"/>
  <c r="V1072" i="17"/>
  <c r="X1072" i="17" s="1"/>
  <c r="V1076" i="17"/>
  <c r="X1076" i="17" s="1"/>
  <c r="V1080" i="17"/>
  <c r="X1080" i="17" s="1"/>
  <c r="W1081" i="17"/>
  <c r="V1089" i="17"/>
  <c r="X1089" i="17" s="1"/>
  <c r="W1091" i="17"/>
  <c r="W1095" i="17"/>
  <c r="W1085" i="17"/>
  <c r="V1086" i="17"/>
  <c r="X1086" i="17" s="1"/>
  <c r="W1090" i="17"/>
  <c r="W1094" i="17"/>
  <c r="V1094" i="17"/>
  <c r="X1094" i="17" s="1"/>
  <c r="W1098" i="17"/>
  <c r="W1102" i="17"/>
  <c r="W1106" i="17"/>
  <c r="W1110" i="17"/>
  <c r="V1110" i="17"/>
  <c r="W1114" i="17"/>
  <c r="W1118" i="17"/>
  <c r="W1121" i="17"/>
  <c r="V1121" i="17"/>
  <c r="W1126" i="17"/>
  <c r="V1129" i="17"/>
  <c r="X1129" i="17" s="1"/>
  <c r="V1130" i="17"/>
  <c r="X1130" i="17" s="1"/>
  <c r="V1100" i="17"/>
  <c r="X1100" i="17" s="1"/>
  <c r="V1107" i="17"/>
  <c r="X1107" i="17" s="1"/>
  <c r="V1116" i="17"/>
  <c r="X1116" i="17" s="1"/>
  <c r="W1122" i="17"/>
  <c r="W1125" i="17"/>
  <c r="V1125" i="17"/>
  <c r="V1093" i="17"/>
  <c r="X1093" i="17" s="1"/>
  <c r="V1101" i="17"/>
  <c r="X1101" i="17" s="1"/>
  <c r="V1109" i="17"/>
  <c r="X1109" i="17" s="1"/>
  <c r="V1117" i="17"/>
  <c r="X1117" i="17" s="1"/>
  <c r="V1132" i="17"/>
  <c r="W1132" i="17"/>
  <c r="W1135" i="17"/>
  <c r="V1135" i="17"/>
  <c r="W1140" i="17"/>
  <c r="W1148" i="17"/>
  <c r="W1144" i="17"/>
  <c r="W1131" i="17"/>
  <c r="V1131" i="17"/>
  <c r="W1136" i="17"/>
  <c r="W1139" i="17"/>
  <c r="V1120" i="17"/>
  <c r="X1120" i="17" s="1"/>
  <c r="V1124" i="17"/>
  <c r="X1124" i="17" s="1"/>
  <c r="V1145" i="17"/>
  <c r="X1145" i="17" s="1"/>
  <c r="V1149" i="17"/>
  <c r="X1149" i="17" s="1"/>
  <c r="V1134" i="17"/>
  <c r="X1134" i="17" s="1"/>
  <c r="V1138" i="17"/>
  <c r="X1138" i="17" s="1"/>
  <c r="V1142" i="17"/>
  <c r="X1142" i="17" s="1"/>
  <c r="V1143" i="17"/>
  <c r="W1143" i="17"/>
  <c r="V1146" i="17"/>
  <c r="X1146" i="17" s="1"/>
  <c r="V1147" i="17"/>
  <c r="X1147" i="17" s="1"/>
  <c r="W1147" i="17"/>
  <c r="X1135" i="17" l="1"/>
  <c r="X1125" i="17"/>
  <c r="X1020" i="17"/>
  <c r="X994" i="17"/>
  <c r="X929" i="17"/>
  <c r="X949" i="17"/>
  <c r="X708" i="17"/>
  <c r="X684" i="17"/>
  <c r="X672" i="17"/>
  <c r="X664" i="17"/>
  <c r="X656" i="17"/>
  <c r="X648" i="17"/>
  <c r="X640" i="17"/>
  <c r="X632" i="17"/>
  <c r="X624" i="17"/>
  <c r="X731" i="17"/>
  <c r="X553" i="17"/>
  <c r="X266" i="17"/>
  <c r="X334" i="17"/>
  <c r="X142" i="17"/>
  <c r="X121" i="17"/>
  <c r="X57" i="17"/>
  <c r="X278" i="17"/>
  <c r="X194" i="17"/>
  <c r="X113" i="17"/>
  <c r="X85" i="17"/>
  <c r="X77" i="17"/>
  <c r="X49" i="17"/>
  <c r="X21" i="17"/>
  <c r="X986" i="17"/>
  <c r="X978" i="17"/>
  <c r="X970" i="17"/>
  <c r="X937" i="17"/>
  <c r="X905" i="17"/>
  <c r="X941" i="17"/>
  <c r="X688" i="17"/>
  <c r="X668" i="17"/>
  <c r="X660" i="17"/>
  <c r="X652" i="17"/>
  <c r="X644" i="17"/>
  <c r="X636" i="17"/>
  <c r="X628" i="17"/>
  <c r="X620" i="17"/>
  <c r="X743" i="17"/>
  <c r="X617" i="17"/>
  <c r="X895" i="17"/>
  <c r="X629" i="17"/>
  <c r="X438" i="17"/>
  <c r="X430" i="17"/>
  <c r="X422" i="17"/>
  <c r="X414" i="17"/>
  <c r="X406" i="17"/>
  <c r="X398" i="17"/>
  <c r="X390" i="17"/>
  <c r="X382" i="17"/>
  <c r="X325" i="17"/>
  <c r="X381" i="17"/>
  <c r="X105" i="17"/>
  <c r="X41" i="17"/>
  <c r="X649" i="17"/>
  <c r="X1082" i="17"/>
  <c r="X912" i="17"/>
  <c r="X903" i="17"/>
  <c r="X951" i="17"/>
  <c r="X919" i="17"/>
  <c r="X704" i="17"/>
  <c r="X661" i="17"/>
  <c r="X763" i="17"/>
  <c r="X585" i="17"/>
  <c r="X441" i="17"/>
  <c r="X433" i="17"/>
  <c r="X425" i="17"/>
  <c r="X417" i="17"/>
  <c r="X409" i="17"/>
  <c r="X401" i="17"/>
  <c r="X393" i="17"/>
  <c r="X385" i="17"/>
  <c r="X377" i="17"/>
  <c r="X369" i="17"/>
  <c r="X361" i="17"/>
  <c r="X353" i="17"/>
  <c r="X161" i="17"/>
  <c r="X145" i="17"/>
  <c r="X330" i="17"/>
  <c r="X302" i="17"/>
  <c r="X162" i="17"/>
  <c r="X133" i="17"/>
  <c r="X125" i="17"/>
  <c r="X97" i="17"/>
  <c r="X69" i="17"/>
  <c r="X61" i="17"/>
  <c r="X33" i="17"/>
  <c r="X933" i="17"/>
  <c r="X345" i="17"/>
  <c r="X329" i="17"/>
  <c r="X309" i="17"/>
  <c r="X293" i="17"/>
  <c r="X277" i="17"/>
  <c r="X257" i="17"/>
  <c r="X241" i="17"/>
  <c r="X225" i="17"/>
  <c r="X209" i="17"/>
  <c r="X189" i="17"/>
  <c r="X173" i="17"/>
  <c r="X157" i="17"/>
  <c r="X141" i="17"/>
  <c r="X89" i="17"/>
  <c r="X25" i="17"/>
  <c r="X13" i="17"/>
  <c r="X1131" i="17"/>
  <c r="X1132" i="17"/>
  <c r="X1046" i="17"/>
  <c r="X1057" i="17"/>
  <c r="X1026" i="17"/>
  <c r="X1002" i="17"/>
  <c r="X1003" i="17"/>
  <c r="X1033" i="17"/>
  <c r="X1007" i="17"/>
  <c r="X952" i="17"/>
  <c r="X811" i="17"/>
  <c r="X876" i="17"/>
  <c r="X833" i="17"/>
  <c r="X700" i="17"/>
  <c r="X775" i="17"/>
  <c r="X373" i="17"/>
  <c r="X365" i="17"/>
  <c r="X357" i="17"/>
  <c r="X413" i="17"/>
  <c r="X341" i="17"/>
  <c r="X321" i="17"/>
  <c r="X305" i="17"/>
  <c r="X289" i="17"/>
  <c r="X273" i="17"/>
  <c r="X253" i="17"/>
  <c r="X237" i="17"/>
  <c r="X221" i="17"/>
  <c r="X201" i="17"/>
  <c r="X185" i="17"/>
  <c r="X169" i="17"/>
  <c r="X153" i="17"/>
  <c r="X202" i="17"/>
  <c r="X290" i="17"/>
  <c r="X129" i="17"/>
  <c r="X101" i="17"/>
  <c r="X93" i="17"/>
  <c r="X65" i="17"/>
  <c r="X37" i="17"/>
  <c r="X29" i="17"/>
  <c r="X150" i="17"/>
  <c r="X1011" i="17"/>
  <c r="X962" i="17"/>
  <c r="X795" i="17"/>
  <c r="X337" i="17"/>
  <c r="X317" i="17"/>
  <c r="X301" i="17"/>
  <c r="X285" i="17"/>
  <c r="X269" i="17"/>
  <c r="X249" i="17"/>
  <c r="X233" i="17"/>
  <c r="X217" i="17"/>
  <c r="X197" i="17"/>
  <c r="X181" i="17"/>
  <c r="X165" i="17"/>
  <c r="X149" i="17"/>
  <c r="X182" i="17"/>
  <c r="X270" i="17"/>
  <c r="X222" i="17"/>
  <c r="X322" i="17"/>
  <c r="X117" i="17"/>
  <c r="X109" i="17"/>
  <c r="X81" i="17"/>
  <c r="X53" i="17"/>
  <c r="X45" i="17"/>
  <c r="X17" i="17"/>
  <c r="X1143" i="17"/>
  <c r="X1121" i="17"/>
  <c r="X1110" i="17"/>
  <c r="X1014" i="17"/>
  <c r="X1023" i="17"/>
  <c r="X1015" i="17"/>
  <c r="X887" i="17"/>
  <c r="X868" i="17"/>
  <c r="X829" i="17"/>
  <c r="X645" i="17"/>
  <c r="X633" i="17"/>
  <c r="X261" i="17"/>
  <c r="X349" i="17"/>
  <c r="X333" i="17"/>
  <c r="X313" i="17"/>
  <c r="X297" i="17"/>
  <c r="X281" i="17"/>
  <c r="X265" i="17"/>
  <c r="X245" i="17"/>
  <c r="X229" i="17"/>
  <c r="X213" i="17"/>
  <c r="X193" i="17"/>
  <c r="X177" i="17"/>
  <c r="V1150" i="17"/>
  <c r="X1150" i="17" s="1"/>
  <c r="V1141" i="17"/>
  <c r="X1141" i="17" s="1"/>
  <c r="V1133" i="17"/>
  <c r="X1133" i="17" s="1"/>
  <c r="V1127" i="17"/>
  <c r="X1127" i="17" s="1"/>
  <c r="V1119" i="17"/>
  <c r="X1119" i="17" s="1"/>
  <c r="V1112" i="17"/>
  <c r="X1112" i="17" s="1"/>
  <c r="V1103" i="17"/>
  <c r="X1103" i="17" s="1"/>
  <c r="V1096" i="17"/>
  <c r="X1096" i="17" s="1"/>
  <c r="V1088" i="17"/>
  <c r="X1088" i="17" s="1"/>
  <c r="V1090" i="17"/>
  <c r="X1090" i="17" s="1"/>
  <c r="V1027" i="17"/>
  <c r="X1027" i="17" s="1"/>
  <c r="V987" i="17"/>
  <c r="X987" i="17" s="1"/>
  <c r="V971" i="17"/>
  <c r="X971" i="17" s="1"/>
  <c r="V922" i="17"/>
  <c r="X922" i="17" s="1"/>
  <c r="V1128" i="17"/>
  <c r="X1128" i="17" s="1"/>
  <c r="V1139" i="17"/>
  <c r="X1139" i="17" s="1"/>
  <c r="V1140" i="17"/>
  <c r="X1140" i="17" s="1"/>
  <c r="V1113" i="17"/>
  <c r="X1113" i="17" s="1"/>
  <c r="V1105" i="17"/>
  <c r="X1105" i="17" s="1"/>
  <c r="V1097" i="17"/>
  <c r="X1097" i="17" s="1"/>
  <c r="V1084" i="17"/>
  <c r="X1084" i="17" s="1"/>
  <c r="V1118" i="17"/>
  <c r="X1118" i="17" s="1"/>
  <c r="V1102" i="17"/>
  <c r="X1102" i="17" s="1"/>
  <c r="V999" i="17"/>
  <c r="X999" i="17" s="1"/>
  <c r="V983" i="17"/>
  <c r="X983" i="17" s="1"/>
  <c r="V967" i="17"/>
  <c r="X967" i="17" s="1"/>
  <c r="V944" i="17"/>
  <c r="X944" i="17" s="1"/>
  <c r="V943" i="17"/>
  <c r="X943" i="17" s="1"/>
  <c r="V928" i="17"/>
  <c r="X928" i="17" s="1"/>
  <c r="V899" i="17"/>
  <c r="X899" i="17" s="1"/>
  <c r="V891" i="17"/>
  <c r="X891" i="17" s="1"/>
  <c r="V883" i="17"/>
  <c r="X883" i="17" s="1"/>
  <c r="V879" i="17"/>
  <c r="X879" i="17" s="1"/>
  <c r="V871" i="17"/>
  <c r="X871" i="17" s="1"/>
  <c r="V867" i="17"/>
  <c r="X867" i="17" s="1"/>
  <c r="V863" i="17"/>
  <c r="X863" i="17" s="1"/>
  <c r="V855" i="17"/>
  <c r="X855" i="17" s="1"/>
  <c r="V851" i="17"/>
  <c r="X851" i="17" s="1"/>
  <c r="V847" i="17"/>
  <c r="X847" i="17" s="1"/>
  <c r="V839" i="17"/>
  <c r="X839" i="17" s="1"/>
  <c r="V1111" i="17"/>
  <c r="X1111" i="17" s="1"/>
  <c r="V1104" i="17"/>
  <c r="X1104" i="17" s="1"/>
  <c r="V1092" i="17"/>
  <c r="X1092" i="17" s="1"/>
  <c r="V1126" i="17"/>
  <c r="X1126" i="17" s="1"/>
  <c r="V1114" i="17"/>
  <c r="X1114" i="17" s="1"/>
  <c r="V1098" i="17"/>
  <c r="X1098" i="17" s="1"/>
  <c r="V1049" i="17"/>
  <c r="X1049" i="17" s="1"/>
  <c r="V1030" i="17"/>
  <c r="X1030" i="17" s="1"/>
  <c r="V1019" i="17"/>
  <c r="X1019" i="17" s="1"/>
  <c r="V1006" i="17"/>
  <c r="X1006" i="17" s="1"/>
  <c r="V998" i="17"/>
  <c r="X998" i="17" s="1"/>
  <c r="V948" i="17"/>
  <c r="X948" i="17" s="1"/>
  <c r="V932" i="17"/>
  <c r="X932" i="17" s="1"/>
  <c r="X956" i="17"/>
  <c r="X940" i="17"/>
  <c r="X908" i="17"/>
  <c r="X924" i="17"/>
  <c r="V819" i="17"/>
  <c r="X819" i="17" s="1"/>
  <c r="V1095" i="17"/>
  <c r="X1095" i="17" s="1"/>
  <c r="V947" i="17"/>
  <c r="X947" i="17" s="1"/>
  <c r="V936" i="17"/>
  <c r="X936" i="17" s="1"/>
  <c r="V931" i="17"/>
  <c r="X931" i="17" s="1"/>
  <c r="V920" i="17"/>
  <c r="X920" i="17" s="1"/>
  <c r="X916" i="17"/>
  <c r="V915" i="17"/>
  <c r="X915" i="17" s="1"/>
  <c r="V904" i="17"/>
  <c r="X904" i="17" s="1"/>
  <c r="V1000" i="17"/>
  <c r="X1000" i="17" s="1"/>
  <c r="V803" i="17"/>
  <c r="X803" i="17" s="1"/>
  <c r="V827" i="17"/>
  <c r="X827" i="17" s="1"/>
  <c r="V725" i="17"/>
  <c r="X725" i="17" s="1"/>
  <c r="V864" i="17"/>
  <c r="X864" i="17" s="1"/>
  <c r="V721" i="17"/>
  <c r="X721" i="17" s="1"/>
  <c r="X622" i="17"/>
  <c r="X658" i="17"/>
  <c r="V637" i="17"/>
  <c r="X637" i="17" s="1"/>
  <c r="X626" i="17"/>
  <c r="V666" i="17"/>
  <c r="X666" i="17" s="1"/>
  <c r="V662" i="17"/>
  <c r="X662" i="17" s="1"/>
  <c r="V646" i="17"/>
  <c r="X646" i="17" s="1"/>
  <c r="X630" i="17"/>
  <c r="V410" i="17"/>
  <c r="X410" i="17" s="1"/>
  <c r="V650" i="17"/>
  <c r="X650" i="17" s="1"/>
  <c r="V529" i="17"/>
  <c r="X529" i="17" s="1"/>
  <c r="V525" i="17"/>
  <c r="X525" i="17" s="1"/>
  <c r="V473" i="17"/>
  <c r="X473" i="17" s="1"/>
  <c r="V421" i="17"/>
  <c r="X421" i="17" s="1"/>
  <c r="V405" i="17"/>
  <c r="X405" i="17" s="1"/>
  <c r="V397" i="17"/>
  <c r="X397" i="17" s="1"/>
  <c r="V389" i="17"/>
  <c r="X389" i="17" s="1"/>
  <c r="V434" i="17"/>
  <c r="X434" i="17" s="1"/>
  <c r="V394" i="17"/>
  <c r="X394" i="17" s="1"/>
  <c r="V367" i="17"/>
  <c r="X367" i="17" s="1"/>
  <c r="V294" i="17"/>
  <c r="X294" i="17" s="1"/>
  <c r="V1137" i="17"/>
  <c r="X1137" i="17" s="1"/>
  <c r="V1136" i="17"/>
  <c r="X1136" i="17" s="1"/>
  <c r="V1144" i="17"/>
  <c r="X1144" i="17" s="1"/>
  <c r="V1148" i="17"/>
  <c r="X1148" i="17" s="1"/>
  <c r="V1123" i="17"/>
  <c r="X1123" i="17" s="1"/>
  <c r="V1122" i="17"/>
  <c r="X1122" i="17" s="1"/>
  <c r="V1115" i="17"/>
  <c r="X1115" i="17" s="1"/>
  <c r="V1108" i="17"/>
  <c r="X1108" i="17" s="1"/>
  <c r="V1099" i="17"/>
  <c r="X1099" i="17" s="1"/>
  <c r="V1106" i="17"/>
  <c r="X1106" i="17" s="1"/>
  <c r="V1085" i="17"/>
  <c r="X1085" i="17" s="1"/>
  <c r="V1081" i="17"/>
  <c r="X1081" i="17" s="1"/>
  <c r="V1078" i="17"/>
  <c r="X1078" i="17" s="1"/>
  <c r="V1074" i="17"/>
  <c r="X1074" i="17" s="1"/>
  <c r="V1070" i="17"/>
  <c r="X1070" i="17" s="1"/>
  <c r="V1066" i="17"/>
  <c r="X1066" i="17" s="1"/>
  <c r="V1062" i="17"/>
  <c r="X1062" i="17" s="1"/>
  <c r="V1058" i="17"/>
  <c r="X1058" i="17" s="1"/>
  <c r="V1051" i="17"/>
  <c r="X1051" i="17" s="1"/>
  <c r="V1031" i="17"/>
  <c r="X1031" i="17" s="1"/>
  <c r="V1022" i="17"/>
  <c r="X1022" i="17" s="1"/>
  <c r="V1087" i="17"/>
  <c r="X1087" i="17" s="1"/>
  <c r="V1041" i="17"/>
  <c r="X1041" i="17" s="1"/>
  <c r="V1037" i="17"/>
  <c r="X1037" i="17" s="1"/>
  <c r="V1024" i="17"/>
  <c r="X1024" i="17" s="1"/>
  <c r="V1029" i="17"/>
  <c r="X1029" i="17" s="1"/>
  <c r="V953" i="17"/>
  <c r="X953" i="17" s="1"/>
  <c r="V901" i="17"/>
  <c r="X901" i="17" s="1"/>
  <c r="V900" i="17"/>
  <c r="X900" i="17" s="1"/>
  <c r="V893" i="17"/>
  <c r="X893" i="17" s="1"/>
  <c r="V892" i="17"/>
  <c r="X892" i="17" s="1"/>
  <c r="V925" i="17"/>
  <c r="X925" i="17" s="1"/>
  <c r="V1045" i="17"/>
  <c r="X1045" i="17" s="1"/>
  <c r="V913" i="17"/>
  <c r="X913" i="17" s="1"/>
  <c r="V881" i="17"/>
  <c r="X881" i="17" s="1"/>
  <c r="V877" i="17"/>
  <c r="X877" i="17" s="1"/>
  <c r="V873" i="17"/>
  <c r="X873" i="17" s="1"/>
  <c r="V869" i="17"/>
  <c r="X869" i="17" s="1"/>
  <c r="V865" i="17"/>
  <c r="X865" i="17" s="1"/>
  <c r="V861" i="17"/>
  <c r="X861" i="17" s="1"/>
  <c r="V857" i="17"/>
  <c r="X857" i="17" s="1"/>
  <c r="V853" i="17"/>
  <c r="X853" i="17" s="1"/>
  <c r="V849" i="17"/>
  <c r="X849" i="17" s="1"/>
  <c r="V845" i="17"/>
  <c r="X845" i="17" s="1"/>
  <c r="V841" i="17"/>
  <c r="X841" i="17" s="1"/>
  <c r="V1012" i="17"/>
  <c r="X1012" i="17" s="1"/>
  <c r="V831" i="17"/>
  <c r="X831" i="17" s="1"/>
  <c r="V825" i="17"/>
  <c r="X825" i="17" s="1"/>
  <c r="V817" i="17"/>
  <c r="X817" i="17" s="1"/>
  <c r="V809" i="17"/>
  <c r="X809" i="17" s="1"/>
  <c r="V801" i="17"/>
  <c r="X801" i="17" s="1"/>
  <c r="V789" i="17"/>
  <c r="X789" i="17" s="1"/>
  <c r="V773" i="17"/>
  <c r="X773" i="17" s="1"/>
  <c r="V757" i="17"/>
  <c r="X757" i="17" s="1"/>
  <c r="V741" i="17"/>
  <c r="X741" i="17" s="1"/>
  <c r="V872" i="17"/>
  <c r="X872" i="17" s="1"/>
  <c r="V835" i="17"/>
  <c r="X835" i="17" s="1"/>
  <c r="V723" i="17"/>
  <c r="X723" i="17" s="1"/>
  <c r="V917" i="17"/>
  <c r="X917" i="17" s="1"/>
  <c r="V837" i="17"/>
  <c r="X837" i="17" s="1"/>
  <c r="V713" i="17"/>
  <c r="X713" i="17" s="1"/>
  <c r="V717" i="17"/>
  <c r="X717" i="17" s="1"/>
  <c r="V767" i="17"/>
  <c r="X767" i="17" s="1"/>
  <c r="V735" i="17"/>
  <c r="X735" i="17" s="1"/>
  <c r="V719" i="17"/>
  <c r="X719" i="17" s="1"/>
  <c r="V702" i="17"/>
  <c r="X702" i="17" s="1"/>
  <c r="V619" i="17"/>
  <c r="X619" i="17" s="1"/>
  <c r="V610" i="17"/>
  <c r="X610" i="17" s="1"/>
  <c r="V603" i="17"/>
  <c r="X603" i="17" s="1"/>
  <c r="V594" i="17"/>
  <c r="X594" i="17" s="1"/>
  <c r="V587" i="17"/>
  <c r="X587" i="17" s="1"/>
  <c r="V578" i="17"/>
  <c r="X578" i="17" s="1"/>
  <c r="V571" i="17"/>
  <c r="X571" i="17" s="1"/>
  <c r="V562" i="17"/>
  <c r="X562" i="17" s="1"/>
  <c r="V555" i="17"/>
  <c r="X555" i="17" s="1"/>
  <c r="V546" i="17"/>
  <c r="X546" i="17" s="1"/>
  <c r="V539" i="17"/>
  <c r="X539" i="17" s="1"/>
  <c r="V531" i="17"/>
  <c r="X531" i="17" s="1"/>
  <c r="V523" i="17"/>
  <c r="X523" i="17" s="1"/>
  <c r="V515" i="17"/>
  <c r="X515" i="17" s="1"/>
  <c r="V507" i="17"/>
  <c r="X507" i="17" s="1"/>
  <c r="V499" i="17"/>
  <c r="X499" i="17" s="1"/>
  <c r="V491" i="17"/>
  <c r="X491" i="17" s="1"/>
  <c r="V483" i="17"/>
  <c r="X483" i="17" s="1"/>
  <c r="V475" i="17"/>
  <c r="X475" i="17" s="1"/>
  <c r="V467" i="17"/>
  <c r="X467" i="17" s="1"/>
  <c r="V459" i="17"/>
  <c r="X459" i="17" s="1"/>
  <c r="V451" i="17"/>
  <c r="X451" i="17" s="1"/>
  <c r="V443" i="17"/>
  <c r="X443" i="17" s="1"/>
  <c r="V435" i="17"/>
  <c r="X435" i="17" s="1"/>
  <c r="V427" i="17"/>
  <c r="X427" i="17" s="1"/>
  <c r="V419" i="17"/>
  <c r="X419" i="17" s="1"/>
  <c r="V411" i="17"/>
  <c r="X411" i="17" s="1"/>
  <c r="V403" i="17"/>
  <c r="X403" i="17" s="1"/>
  <c r="V395" i="17"/>
  <c r="X395" i="17" s="1"/>
  <c r="V387" i="17"/>
  <c r="X387" i="17" s="1"/>
  <c r="V379" i="17"/>
  <c r="X379" i="17" s="1"/>
  <c r="V787" i="17"/>
  <c r="X787" i="17" s="1"/>
  <c r="V755" i="17"/>
  <c r="X755" i="17" s="1"/>
  <c r="V682" i="17"/>
  <c r="X682" i="17" s="1"/>
  <c r="V694" i="17"/>
  <c r="X694" i="17" s="1"/>
  <c r="V538" i="17"/>
  <c r="X538" i="17" s="1"/>
  <c r="V522" i="17"/>
  <c r="X522" i="17" s="1"/>
  <c r="V506" i="17"/>
  <c r="X506" i="17" s="1"/>
  <c r="V490" i="17"/>
  <c r="X490" i="17" s="1"/>
  <c r="V474" i="17"/>
  <c r="X474" i="17" s="1"/>
  <c r="V458" i="17"/>
  <c r="X458" i="17" s="1"/>
  <c r="V609" i="17"/>
  <c r="X609" i="17" s="1"/>
  <c r="V577" i="17"/>
  <c r="X577" i="17" s="1"/>
  <c r="V545" i="17"/>
  <c r="X545" i="17" s="1"/>
  <c r="V344" i="17"/>
  <c r="X344" i="17" s="1"/>
  <c r="V339" i="17"/>
  <c r="X339" i="17" s="1"/>
  <c r="V328" i="17"/>
  <c r="X328" i="17" s="1"/>
  <c r="V323" i="17"/>
  <c r="X323" i="17" s="1"/>
  <c r="V312" i="17"/>
  <c r="X312" i="17" s="1"/>
  <c r="V307" i="17"/>
  <c r="X307" i="17" s="1"/>
  <c r="V296" i="17"/>
  <c r="X296" i="17" s="1"/>
  <c r="V291" i="17"/>
  <c r="X291" i="17" s="1"/>
  <c r="V280" i="17"/>
  <c r="X280" i="17" s="1"/>
  <c r="V275" i="17"/>
  <c r="X275" i="17" s="1"/>
  <c r="V264" i="17"/>
  <c r="X264" i="17" s="1"/>
  <c r="V259" i="17"/>
  <c r="X259" i="17" s="1"/>
  <c r="V248" i="17"/>
  <c r="X248" i="17" s="1"/>
  <c r="V243" i="17"/>
  <c r="X243" i="17" s="1"/>
  <c r="V232" i="17"/>
  <c r="X232" i="17" s="1"/>
  <c r="V227" i="17"/>
  <c r="X227" i="17" s="1"/>
  <c r="V216" i="17"/>
  <c r="X216" i="17" s="1"/>
  <c r="V211" i="17"/>
  <c r="X211" i="17" s="1"/>
  <c r="V200" i="17"/>
  <c r="X200" i="17" s="1"/>
  <c r="V195" i="17"/>
  <c r="X195" i="17" s="1"/>
  <c r="V184" i="17"/>
  <c r="X184" i="17" s="1"/>
  <c r="V179" i="17"/>
  <c r="X179" i="17" s="1"/>
  <c r="V168" i="17"/>
  <c r="X168" i="17" s="1"/>
  <c r="V163" i="17"/>
  <c r="X163" i="17" s="1"/>
  <c r="V152" i="17"/>
  <c r="X152" i="17" s="1"/>
  <c r="V147" i="17"/>
  <c r="X147" i="17" s="1"/>
  <c r="V136" i="17"/>
  <c r="X136" i="17" s="1"/>
  <c r="V131" i="17"/>
  <c r="X131" i="17" s="1"/>
  <c r="V120" i="17"/>
  <c r="X120" i="17" s="1"/>
  <c r="V115" i="17"/>
  <c r="X115" i="17" s="1"/>
  <c r="V104" i="17"/>
  <c r="X104" i="17" s="1"/>
  <c r="V99" i="17"/>
  <c r="X99" i="17" s="1"/>
  <c r="V88" i="17"/>
  <c r="X88" i="17" s="1"/>
  <c r="V83" i="17"/>
  <c r="X83" i="17" s="1"/>
  <c r="V72" i="17"/>
  <c r="X72" i="17" s="1"/>
  <c r="V67" i="17"/>
  <c r="X67" i="17" s="1"/>
  <c r="V56" i="17"/>
  <c r="X56" i="17" s="1"/>
  <c r="V51" i="17"/>
  <c r="X51" i="17" s="1"/>
  <c r="V40" i="17"/>
  <c r="X40" i="17" s="1"/>
  <c r="V35" i="17"/>
  <c r="X35" i="17" s="1"/>
  <c r="V24" i="17"/>
  <c r="X24" i="17" s="1"/>
  <c r="V19" i="17"/>
  <c r="X19" i="17" s="1"/>
  <c r="V418" i="17"/>
  <c r="X418" i="17" s="1"/>
  <c r="V641" i="17"/>
  <c r="X641" i="17" s="1"/>
  <c r="V537" i="17"/>
  <c r="X537" i="17" s="1"/>
  <c r="V533" i="17"/>
  <c r="X533" i="17" s="1"/>
  <c r="V477" i="17"/>
  <c r="X477" i="17" s="1"/>
  <c r="V445" i="17"/>
  <c r="X445" i="17" s="1"/>
  <c r="V437" i="17"/>
  <c r="X437" i="17" s="1"/>
  <c r="V429" i="17"/>
  <c r="X429" i="17" s="1"/>
  <c r="V375" i="17"/>
  <c r="X375" i="17" s="1"/>
  <c r="V314" i="17"/>
  <c r="X314" i="17" s="1"/>
  <c r="V250" i="17"/>
  <c r="X250" i="17" s="1"/>
  <c r="V186" i="17"/>
  <c r="X186" i="17" s="1"/>
  <c r="V371" i="17"/>
  <c r="X371" i="17" s="1"/>
  <c r="V355" i="17"/>
  <c r="X355" i="17" s="1"/>
  <c r="V206" i="17"/>
  <c r="X206" i="17" s="1"/>
  <c r="V138" i="17"/>
  <c r="X138" i="17" s="1"/>
  <c r="V122" i="17"/>
  <c r="X122" i="17" s="1"/>
  <c r="V106" i="17"/>
  <c r="X106" i="17" s="1"/>
  <c r="V90" i="17"/>
  <c r="X90" i="17" s="1"/>
  <c r="V74" i="17"/>
  <c r="X74" i="17" s="1"/>
  <c r="V58" i="17"/>
  <c r="X58" i="17" s="1"/>
  <c r="V42" i="17"/>
  <c r="X42" i="17" s="1"/>
  <c r="V26" i="17"/>
  <c r="X26" i="17" s="1"/>
  <c r="V359" i="17"/>
  <c r="X359" i="17" s="1"/>
  <c r="V274" i="17"/>
  <c r="X274" i="17" s="1"/>
  <c r="V226" i="17"/>
  <c r="X226" i="17" s="1"/>
  <c r="V342" i="17"/>
  <c r="X342" i="17" s="1"/>
  <c r="V310" i="17"/>
  <c r="X310" i="17" s="1"/>
  <c r="V166" i="17"/>
  <c r="X166" i="17" s="1"/>
  <c r="V1091" i="17"/>
  <c r="X1091" i="17" s="1"/>
  <c r="V1054" i="17"/>
  <c r="X1054" i="17" s="1"/>
  <c r="V1077" i="17"/>
  <c r="X1077" i="17" s="1"/>
  <c r="V1073" i="17"/>
  <c r="X1073" i="17" s="1"/>
  <c r="V1069" i="17"/>
  <c r="X1069" i="17" s="1"/>
  <c r="V1065" i="17"/>
  <c r="X1065" i="17" s="1"/>
  <c r="V1061" i="17"/>
  <c r="X1061" i="17" s="1"/>
  <c r="V1035" i="17"/>
  <c r="X1035" i="17" s="1"/>
  <c r="V1018" i="17"/>
  <c r="X1018" i="17" s="1"/>
  <c r="V1016" i="17"/>
  <c r="X1016" i="17" s="1"/>
  <c r="V927" i="17"/>
  <c r="X927" i="17" s="1"/>
  <c r="V911" i="17"/>
  <c r="X911" i="17" s="1"/>
  <c r="V921" i="17"/>
  <c r="X921" i="17" s="1"/>
  <c r="V957" i="17"/>
  <c r="X957" i="17" s="1"/>
  <c r="V909" i="17"/>
  <c r="X909" i="17" s="1"/>
  <c r="V875" i="17"/>
  <c r="X875" i="17" s="1"/>
  <c r="V859" i="17"/>
  <c r="X859" i="17" s="1"/>
  <c r="V843" i="17"/>
  <c r="X843" i="17" s="1"/>
  <c r="V884" i="17"/>
  <c r="X884" i="17" s="1"/>
  <c r="V852" i="17"/>
  <c r="X852" i="17" s="1"/>
  <c r="V793" i="17"/>
  <c r="X793" i="17" s="1"/>
  <c r="V777" i="17"/>
  <c r="X777" i="17" s="1"/>
  <c r="V761" i="17"/>
  <c r="X761" i="17" s="1"/>
  <c r="V745" i="17"/>
  <c r="X745" i="17" s="1"/>
  <c r="V856" i="17"/>
  <c r="X856" i="17" s="1"/>
  <c r="V823" i="17"/>
  <c r="X823" i="17" s="1"/>
  <c r="V815" i="17"/>
  <c r="X815" i="17" s="1"/>
  <c r="V807" i="17"/>
  <c r="X807" i="17" s="1"/>
  <c r="V799" i="17"/>
  <c r="X799" i="17" s="1"/>
  <c r="V844" i="17"/>
  <c r="X844" i="17" s="1"/>
  <c r="V880" i="17"/>
  <c r="X880" i="17" s="1"/>
  <c r="V848" i="17"/>
  <c r="X848" i="17" s="1"/>
  <c r="V729" i="17"/>
  <c r="X729" i="17" s="1"/>
  <c r="V696" i="17"/>
  <c r="X696" i="17" s="1"/>
  <c r="V692" i="17"/>
  <c r="X692" i="17" s="1"/>
  <c r="V680" i="17"/>
  <c r="X680" i="17" s="1"/>
  <c r="V676" i="17"/>
  <c r="X676" i="17" s="1"/>
  <c r="V1004" i="17"/>
  <c r="X1004" i="17" s="1"/>
  <c r="V715" i="17"/>
  <c r="X715" i="17" s="1"/>
  <c r="V791" i="17"/>
  <c r="X791" i="17" s="1"/>
  <c r="V759" i="17"/>
  <c r="X759" i="17" s="1"/>
  <c r="V706" i="17"/>
  <c r="X706" i="17" s="1"/>
  <c r="V690" i="17"/>
  <c r="X690" i="17" s="1"/>
  <c r="V674" i="17"/>
  <c r="X674" i="17" s="1"/>
  <c r="V654" i="17"/>
  <c r="X654" i="17" s="1"/>
  <c r="V686" i="17"/>
  <c r="X686" i="17" s="1"/>
  <c r="V653" i="17"/>
  <c r="X653" i="17" s="1"/>
  <c r="V642" i="17"/>
  <c r="X642" i="17" s="1"/>
  <c r="V621" i="17"/>
  <c r="X621" i="17" s="1"/>
  <c r="V615" i="17"/>
  <c r="X615" i="17" s="1"/>
  <c r="V606" i="17"/>
  <c r="X606" i="17" s="1"/>
  <c r="V599" i="17"/>
  <c r="X599" i="17" s="1"/>
  <c r="V590" i="17"/>
  <c r="X590" i="17" s="1"/>
  <c r="V583" i="17"/>
  <c r="X583" i="17" s="1"/>
  <c r="V574" i="17"/>
  <c r="X574" i="17" s="1"/>
  <c r="V567" i="17"/>
  <c r="X567" i="17" s="1"/>
  <c r="V558" i="17"/>
  <c r="X558" i="17" s="1"/>
  <c r="V551" i="17"/>
  <c r="X551" i="17" s="1"/>
  <c r="V542" i="17"/>
  <c r="X542" i="17" s="1"/>
  <c r="V779" i="17"/>
  <c r="X779" i="17" s="1"/>
  <c r="V747" i="17"/>
  <c r="X747" i="17" s="1"/>
  <c r="V698" i="17"/>
  <c r="X698" i="17" s="1"/>
  <c r="V678" i="17"/>
  <c r="X678" i="17" s="1"/>
  <c r="V526" i="17"/>
  <c r="X526" i="17" s="1"/>
  <c r="V510" i="17"/>
  <c r="X510" i="17" s="1"/>
  <c r="V494" i="17"/>
  <c r="X494" i="17" s="1"/>
  <c r="V478" i="17"/>
  <c r="X478" i="17" s="1"/>
  <c r="V462" i="17"/>
  <c r="X462" i="17" s="1"/>
  <c r="V601" i="17"/>
  <c r="X601" i="17" s="1"/>
  <c r="V569" i="17"/>
  <c r="X569" i="17" s="1"/>
  <c r="V446" i="17"/>
  <c r="X446" i="17" s="1"/>
  <c r="V351" i="17"/>
  <c r="X351" i="17" s="1"/>
  <c r="V335" i="17"/>
  <c r="X335" i="17" s="1"/>
  <c r="V319" i="17"/>
  <c r="X319" i="17" s="1"/>
  <c r="V303" i="17"/>
  <c r="X303" i="17" s="1"/>
  <c r="V287" i="17"/>
  <c r="X287" i="17" s="1"/>
  <c r="V271" i="17"/>
  <c r="X271" i="17" s="1"/>
  <c r="V255" i="17"/>
  <c r="X255" i="17" s="1"/>
  <c r="V239" i="17"/>
  <c r="X239" i="17" s="1"/>
  <c r="V223" i="17"/>
  <c r="X223" i="17" s="1"/>
  <c r="V207" i="17"/>
  <c r="X207" i="17" s="1"/>
  <c r="V191" i="17"/>
  <c r="X191" i="17" s="1"/>
  <c r="V175" i="17"/>
  <c r="X175" i="17" s="1"/>
  <c r="V159" i="17"/>
  <c r="X159" i="17" s="1"/>
  <c r="V143" i="17"/>
  <c r="X143" i="17" s="1"/>
  <c r="V127" i="17"/>
  <c r="X127" i="17" s="1"/>
  <c r="V111" i="17"/>
  <c r="X111" i="17" s="1"/>
  <c r="V95" i="17"/>
  <c r="X95" i="17" s="1"/>
  <c r="V79" i="17"/>
  <c r="X79" i="17" s="1"/>
  <c r="V63" i="17"/>
  <c r="X63" i="17" s="1"/>
  <c r="V47" i="17"/>
  <c r="X47" i="17" s="1"/>
  <c r="V31" i="17"/>
  <c r="X31" i="17" s="1"/>
  <c r="V15" i="17"/>
  <c r="X15" i="17" s="1"/>
  <c r="V442" i="17"/>
  <c r="X442" i="17" s="1"/>
  <c r="V426" i="17"/>
  <c r="X426" i="17" s="1"/>
  <c r="V386" i="17"/>
  <c r="X386" i="17" s="1"/>
  <c r="V710" i="17"/>
  <c r="X710" i="17" s="1"/>
  <c r="V634" i="17"/>
  <c r="X634" i="17" s="1"/>
  <c r="V505" i="17"/>
  <c r="X505" i="17" s="1"/>
  <c r="V501" i="17"/>
  <c r="X501" i="17" s="1"/>
  <c r="V497" i="17"/>
  <c r="X497" i="17" s="1"/>
  <c r="V493" i="17"/>
  <c r="X493" i="17" s="1"/>
  <c r="V489" i="17"/>
  <c r="X489" i="17" s="1"/>
  <c r="V485" i="17"/>
  <c r="X485" i="17" s="1"/>
  <c r="V481" i="17"/>
  <c r="X481" i="17" s="1"/>
  <c r="V453" i="17"/>
  <c r="X453" i="17" s="1"/>
  <c r="V449" i="17"/>
  <c r="X449" i="17" s="1"/>
  <c r="V378" i="17"/>
  <c r="X378" i="17" s="1"/>
  <c r="V298" i="17"/>
  <c r="X298" i="17" s="1"/>
  <c r="V234" i="17"/>
  <c r="X234" i="17" s="1"/>
  <c r="V170" i="17"/>
  <c r="X170" i="17" s="1"/>
  <c r="V350" i="17"/>
  <c r="X350" i="17" s="1"/>
  <c r="V318" i="17"/>
  <c r="X318" i="17" s="1"/>
  <c r="V286" i="17"/>
  <c r="X286" i="17" s="1"/>
  <c r="V254" i="17"/>
  <c r="X254" i="17" s="1"/>
  <c r="V190" i="17"/>
  <c r="X190" i="17" s="1"/>
  <c r="V174" i="17"/>
  <c r="X174" i="17" s="1"/>
  <c r="V134" i="17"/>
  <c r="X134" i="17" s="1"/>
  <c r="V118" i="17"/>
  <c r="X118" i="17" s="1"/>
  <c r="V102" i="17"/>
  <c r="X102" i="17" s="1"/>
  <c r="V86" i="17"/>
  <c r="X86" i="17" s="1"/>
  <c r="V70" i="17"/>
  <c r="X70" i="17" s="1"/>
  <c r="V54" i="17"/>
  <c r="X54" i="17" s="1"/>
  <c r="V38" i="17"/>
  <c r="X38" i="17" s="1"/>
  <c r="V22" i="17"/>
  <c r="X22" i="17" s="1"/>
  <c r="V246" i="17"/>
  <c r="X246" i="17" s="1"/>
  <c r="V214" i="17"/>
  <c r="X214" i="17" s="1"/>
  <c r="V306" i="17"/>
  <c r="X306" i="17" s="1"/>
  <c r="V258" i="17"/>
  <c r="X258" i="17" s="1"/>
  <c r="V210" i="17"/>
  <c r="X210" i="17" s="1"/>
  <c r="V178" i="17"/>
  <c r="X178" i="17" s="1"/>
  <c r="V146" i="17"/>
  <c r="X146" i="17" s="1"/>
  <c r="V230" i="17"/>
  <c r="X230" i="17" s="1"/>
  <c r="V198" i="17"/>
  <c r="X198" i="17" s="1"/>
  <c r="V1079" i="17"/>
  <c r="X1079" i="17" s="1"/>
  <c r="V1075" i="17"/>
  <c r="X1075" i="17" s="1"/>
  <c r="V1071" i="17"/>
  <c r="X1071" i="17" s="1"/>
  <c r="V1067" i="17"/>
  <c r="X1067" i="17" s="1"/>
  <c r="V1063" i="17"/>
  <c r="X1063" i="17" s="1"/>
  <c r="V1059" i="17"/>
  <c r="X1059" i="17" s="1"/>
  <c r="V1047" i="17"/>
  <c r="X1047" i="17" s="1"/>
  <c r="V1083" i="17"/>
  <c r="X1083" i="17" s="1"/>
  <c r="V1039" i="17"/>
  <c r="X1039" i="17" s="1"/>
  <c r="V1053" i="17"/>
  <c r="X1053" i="17" s="1"/>
  <c r="V1050" i="17"/>
  <c r="X1050" i="17" s="1"/>
  <c r="V955" i="17"/>
  <c r="X955" i="17" s="1"/>
  <c r="V939" i="17"/>
  <c r="X939" i="17" s="1"/>
  <c r="V923" i="17"/>
  <c r="X923" i="17" s="1"/>
  <c r="V907" i="17"/>
  <c r="X907" i="17" s="1"/>
  <c r="V1008" i="17"/>
  <c r="X1008" i="17" s="1"/>
  <c r="V897" i="17"/>
  <c r="X897" i="17" s="1"/>
  <c r="V896" i="17"/>
  <c r="X896" i="17" s="1"/>
  <c r="V889" i="17"/>
  <c r="X889" i="17" s="1"/>
  <c r="V888" i="17"/>
  <c r="X888" i="17" s="1"/>
  <c r="V996" i="17"/>
  <c r="X996" i="17" s="1"/>
  <c r="V992" i="17"/>
  <c r="X992" i="17" s="1"/>
  <c r="V988" i="17"/>
  <c r="X988" i="17" s="1"/>
  <c r="V984" i="17"/>
  <c r="X984" i="17" s="1"/>
  <c r="V980" i="17"/>
  <c r="X980" i="17" s="1"/>
  <c r="V976" i="17"/>
  <c r="X976" i="17" s="1"/>
  <c r="V972" i="17"/>
  <c r="X972" i="17" s="1"/>
  <c r="V968" i="17"/>
  <c r="X968" i="17" s="1"/>
  <c r="V964" i="17"/>
  <c r="X964" i="17" s="1"/>
  <c r="V960" i="17"/>
  <c r="X960" i="17" s="1"/>
  <c r="V945" i="17"/>
  <c r="X945" i="17" s="1"/>
  <c r="V821" i="17"/>
  <c r="X821" i="17" s="1"/>
  <c r="V813" i="17"/>
  <c r="X813" i="17" s="1"/>
  <c r="V805" i="17"/>
  <c r="X805" i="17" s="1"/>
  <c r="V797" i="17"/>
  <c r="X797" i="17" s="1"/>
  <c r="V781" i="17"/>
  <c r="X781" i="17" s="1"/>
  <c r="V765" i="17"/>
  <c r="X765" i="17" s="1"/>
  <c r="V749" i="17"/>
  <c r="X749" i="17" s="1"/>
  <c r="V733" i="17"/>
  <c r="X733" i="17" s="1"/>
  <c r="V840" i="17"/>
  <c r="X840" i="17" s="1"/>
  <c r="V860" i="17"/>
  <c r="X860" i="17" s="1"/>
  <c r="V727" i="17"/>
  <c r="X727" i="17" s="1"/>
  <c r="V783" i="17"/>
  <c r="X783" i="17" s="1"/>
  <c r="V751" i="17"/>
  <c r="X751" i="17" s="1"/>
  <c r="V638" i="17"/>
  <c r="X638" i="17" s="1"/>
  <c r="V670" i="17"/>
  <c r="X670" i="17" s="1"/>
  <c r="V618" i="17"/>
  <c r="X618" i="17" s="1"/>
  <c r="V611" i="17"/>
  <c r="X611" i="17" s="1"/>
  <c r="V602" i="17"/>
  <c r="X602" i="17" s="1"/>
  <c r="V595" i="17"/>
  <c r="X595" i="17" s="1"/>
  <c r="V586" i="17"/>
  <c r="X586" i="17" s="1"/>
  <c r="V579" i="17"/>
  <c r="X579" i="17" s="1"/>
  <c r="V570" i="17"/>
  <c r="X570" i="17" s="1"/>
  <c r="V563" i="17"/>
  <c r="X563" i="17" s="1"/>
  <c r="V554" i="17"/>
  <c r="X554" i="17" s="1"/>
  <c r="V547" i="17"/>
  <c r="X547" i="17" s="1"/>
  <c r="V535" i="17"/>
  <c r="X535" i="17" s="1"/>
  <c r="V527" i="17"/>
  <c r="X527" i="17" s="1"/>
  <c r="V519" i="17"/>
  <c r="X519" i="17" s="1"/>
  <c r="V511" i="17"/>
  <c r="X511" i="17" s="1"/>
  <c r="V503" i="17"/>
  <c r="X503" i="17" s="1"/>
  <c r="V495" i="17"/>
  <c r="X495" i="17" s="1"/>
  <c r="V487" i="17"/>
  <c r="X487" i="17" s="1"/>
  <c r="V479" i="17"/>
  <c r="X479" i="17" s="1"/>
  <c r="V471" i="17"/>
  <c r="X471" i="17" s="1"/>
  <c r="V463" i="17"/>
  <c r="X463" i="17" s="1"/>
  <c r="V455" i="17"/>
  <c r="X455" i="17" s="1"/>
  <c r="V447" i="17"/>
  <c r="X447" i="17" s="1"/>
  <c r="V439" i="17"/>
  <c r="X439" i="17" s="1"/>
  <c r="V431" i="17"/>
  <c r="X431" i="17" s="1"/>
  <c r="V423" i="17"/>
  <c r="X423" i="17" s="1"/>
  <c r="V415" i="17"/>
  <c r="X415" i="17" s="1"/>
  <c r="V407" i="17"/>
  <c r="X407" i="17" s="1"/>
  <c r="V399" i="17"/>
  <c r="X399" i="17" s="1"/>
  <c r="V391" i="17"/>
  <c r="X391" i="17" s="1"/>
  <c r="V383" i="17"/>
  <c r="X383" i="17" s="1"/>
  <c r="V771" i="17"/>
  <c r="X771" i="17" s="1"/>
  <c r="V739" i="17"/>
  <c r="X739" i="17" s="1"/>
  <c r="V530" i="17"/>
  <c r="X530" i="17" s="1"/>
  <c r="V514" i="17"/>
  <c r="X514" i="17" s="1"/>
  <c r="V498" i="17"/>
  <c r="X498" i="17" s="1"/>
  <c r="V482" i="17"/>
  <c r="X482" i="17" s="1"/>
  <c r="V466" i="17"/>
  <c r="X466" i="17" s="1"/>
  <c r="V450" i="17"/>
  <c r="X450" i="17" s="1"/>
  <c r="V593" i="17"/>
  <c r="X593" i="17" s="1"/>
  <c r="V561" i="17"/>
  <c r="X561" i="17" s="1"/>
  <c r="V347" i="17"/>
  <c r="X347" i="17" s="1"/>
  <c r="V331" i="17"/>
  <c r="X331" i="17" s="1"/>
  <c r="V315" i="17"/>
  <c r="X315" i="17" s="1"/>
  <c r="V299" i="17"/>
  <c r="X299" i="17" s="1"/>
  <c r="V283" i="17"/>
  <c r="X283" i="17" s="1"/>
  <c r="V267" i="17"/>
  <c r="X267" i="17" s="1"/>
  <c r="V251" i="17"/>
  <c r="X251" i="17" s="1"/>
  <c r="V235" i="17"/>
  <c r="X235" i="17" s="1"/>
  <c r="V219" i="17"/>
  <c r="X219" i="17" s="1"/>
  <c r="V203" i="17"/>
  <c r="X203" i="17" s="1"/>
  <c r="V187" i="17"/>
  <c r="X187" i="17" s="1"/>
  <c r="V171" i="17"/>
  <c r="X171" i="17" s="1"/>
  <c r="V155" i="17"/>
  <c r="X155" i="17" s="1"/>
  <c r="V139" i="17"/>
  <c r="X139" i="17" s="1"/>
  <c r="V123" i="17"/>
  <c r="X123" i="17" s="1"/>
  <c r="V107" i="17"/>
  <c r="X107" i="17" s="1"/>
  <c r="V91" i="17"/>
  <c r="X91" i="17" s="1"/>
  <c r="V75" i="17"/>
  <c r="X75" i="17" s="1"/>
  <c r="V59" i="17"/>
  <c r="X59" i="17" s="1"/>
  <c r="V43" i="17"/>
  <c r="X43" i="17" s="1"/>
  <c r="V27" i="17"/>
  <c r="X27" i="17" s="1"/>
  <c r="V597" i="17"/>
  <c r="X597" i="17" s="1"/>
  <c r="V573" i="17"/>
  <c r="X573" i="17" s="1"/>
  <c r="V557" i="17"/>
  <c r="X557" i="17" s="1"/>
  <c r="V549" i="17"/>
  <c r="X549" i="17" s="1"/>
  <c r="V541" i="17"/>
  <c r="X541" i="17" s="1"/>
  <c r="V402" i="17"/>
  <c r="X402" i="17" s="1"/>
  <c r="V657" i="17"/>
  <c r="X657" i="17" s="1"/>
  <c r="V625" i="17"/>
  <c r="X625" i="17" s="1"/>
  <c r="V521" i="17"/>
  <c r="X521" i="17" s="1"/>
  <c r="V517" i="17"/>
  <c r="X517" i="17" s="1"/>
  <c r="V513" i="17"/>
  <c r="X513" i="17" s="1"/>
  <c r="V509" i="17"/>
  <c r="X509" i="17" s="1"/>
  <c r="V469" i="17"/>
  <c r="X469" i="17" s="1"/>
  <c r="V465" i="17"/>
  <c r="X465" i="17" s="1"/>
  <c r="V461" i="17"/>
  <c r="X461" i="17" s="1"/>
  <c r="V457" i="17"/>
  <c r="X457" i="17" s="1"/>
  <c r="V613" i="17"/>
  <c r="X613" i="17" s="1"/>
  <c r="V605" i="17"/>
  <c r="X605" i="17" s="1"/>
  <c r="V589" i="17"/>
  <c r="X589" i="17" s="1"/>
  <c r="V581" i="17"/>
  <c r="X581" i="17" s="1"/>
  <c r="V565" i="17"/>
  <c r="X565" i="17" s="1"/>
  <c r="V346" i="17"/>
  <c r="X346" i="17" s="1"/>
  <c r="V282" i="17"/>
  <c r="X282" i="17" s="1"/>
  <c r="V218" i="17"/>
  <c r="X218" i="17" s="1"/>
  <c r="V154" i="17"/>
  <c r="X154" i="17" s="1"/>
  <c r="V363" i="17"/>
  <c r="X363" i="17" s="1"/>
  <c r="V238" i="17"/>
  <c r="X238" i="17" s="1"/>
  <c r="V158" i="17"/>
  <c r="X158" i="17" s="1"/>
  <c r="V130" i="17"/>
  <c r="X130" i="17" s="1"/>
  <c r="V114" i="17"/>
  <c r="X114" i="17" s="1"/>
  <c r="V98" i="17"/>
  <c r="X98" i="17" s="1"/>
  <c r="V82" i="17"/>
  <c r="X82" i="17" s="1"/>
  <c r="V66" i="17"/>
  <c r="X66" i="17" s="1"/>
  <c r="V50" i="17"/>
  <c r="X50" i="17" s="1"/>
  <c r="V34" i="17"/>
  <c r="X34" i="17" s="1"/>
  <c r="V18" i="17"/>
  <c r="X18" i="17" s="1"/>
  <c r="V326" i="17"/>
  <c r="X326" i="17" s="1"/>
  <c r="V262" i="17"/>
  <c r="X262" i="17" s="1"/>
  <c r="V338" i="17"/>
  <c r="X338" i="17" s="1"/>
  <c r="V242" i="17"/>
  <c r="X242" i="17" s="1"/>
  <c r="F26" i="14" l="1"/>
  <c r="F27" i="14" s="1"/>
  <c r="F17" i="14"/>
  <c r="F9" i="14"/>
  <c r="D30" i="12" l="1"/>
  <c r="M89" i="11"/>
  <c r="M87" i="11"/>
  <c r="N89" i="11" s="1"/>
  <c r="U63" i="11"/>
  <c r="S63" i="11"/>
  <c r="P63" i="11"/>
  <c r="M63" i="11"/>
  <c r="V62" i="11"/>
  <c r="Q62" i="11"/>
  <c r="R62" i="11" s="1"/>
  <c r="W62" i="11" s="1"/>
  <c r="O62" i="11"/>
  <c r="V61" i="11"/>
  <c r="Q61" i="11"/>
  <c r="N61" i="11"/>
  <c r="O61" i="11" s="1"/>
  <c r="V60" i="11"/>
  <c r="Q60" i="11"/>
  <c r="N60" i="11"/>
  <c r="V59" i="11"/>
  <c r="Q59" i="11"/>
  <c r="R59" i="11" s="1"/>
  <c r="W59" i="11" s="1"/>
  <c r="N59" i="11"/>
  <c r="O59" i="11" s="1"/>
  <c r="V58" i="11"/>
  <c r="Q58" i="11"/>
  <c r="N58" i="11"/>
  <c r="V57" i="11"/>
  <c r="Q57" i="11"/>
  <c r="N57" i="11"/>
  <c r="O57" i="11" s="1"/>
  <c r="V56" i="11"/>
  <c r="Q56" i="11"/>
  <c r="N56" i="11"/>
  <c r="V55" i="11"/>
  <c r="Q55" i="11"/>
  <c r="R55" i="11" s="1"/>
  <c r="W55" i="11" s="1"/>
  <c r="N55" i="11"/>
  <c r="O55" i="11" s="1"/>
  <c r="V54" i="11"/>
  <c r="Q54" i="11"/>
  <c r="N54" i="11"/>
  <c r="V53" i="11"/>
  <c r="Q53" i="11"/>
  <c r="N53" i="11"/>
  <c r="O53" i="11" s="1"/>
  <c r="V52" i="11"/>
  <c r="Q52" i="11"/>
  <c r="N52" i="11"/>
  <c r="V51" i="11"/>
  <c r="Q51" i="11"/>
  <c r="R51" i="11" s="1"/>
  <c r="W51" i="11" s="1"/>
  <c r="N51" i="11"/>
  <c r="O51" i="11" s="1"/>
  <c r="V50" i="11"/>
  <c r="Q50" i="11"/>
  <c r="N50" i="11"/>
  <c r="V49" i="11"/>
  <c r="Q49" i="11"/>
  <c r="N49" i="11"/>
  <c r="O49" i="11" s="1"/>
  <c r="V48" i="11"/>
  <c r="Q48" i="11"/>
  <c r="N48" i="11"/>
  <c r="V47" i="11"/>
  <c r="Q47" i="11"/>
  <c r="R47" i="11" s="1"/>
  <c r="W47" i="11" s="1"/>
  <c r="N47" i="11"/>
  <c r="O47" i="11" s="1"/>
  <c r="V46" i="11"/>
  <c r="Q46" i="11"/>
  <c r="N46" i="11"/>
  <c r="O46" i="11" s="1"/>
  <c r="L46" i="11"/>
  <c r="L63" i="11" s="1"/>
  <c r="V45" i="11"/>
  <c r="Q45" i="11"/>
  <c r="R45" i="11" s="1"/>
  <c r="W45" i="11" s="1"/>
  <c r="N45" i="11"/>
  <c r="O45" i="11" s="1"/>
  <c r="V44" i="11"/>
  <c r="Q44" i="11"/>
  <c r="R44" i="11" s="1"/>
  <c r="W44" i="11" s="1"/>
  <c r="O44" i="11"/>
  <c r="N44" i="11"/>
  <c r="V43" i="11"/>
  <c r="Q43" i="11"/>
  <c r="R43" i="11" s="1"/>
  <c r="W43" i="11" s="1"/>
  <c r="N43" i="11"/>
  <c r="O43" i="11" s="1"/>
  <c r="V42" i="11"/>
  <c r="Q42" i="11"/>
  <c r="R42" i="11" s="1"/>
  <c r="W42" i="11" s="1"/>
  <c r="O42" i="11"/>
  <c r="N42" i="11"/>
  <c r="V41" i="11"/>
  <c r="Q41" i="11"/>
  <c r="R41" i="11" s="1"/>
  <c r="W41" i="11" s="1"/>
  <c r="N41" i="11"/>
  <c r="O41" i="11" s="1"/>
  <c r="V40" i="11"/>
  <c r="Q40" i="11"/>
  <c r="R40" i="11" s="1"/>
  <c r="W40" i="11" s="1"/>
  <c r="O40" i="11"/>
  <c r="N40" i="11"/>
  <c r="V39" i="11"/>
  <c r="R39" i="11"/>
  <c r="W39" i="11" s="1"/>
  <c r="Q39" i="11"/>
  <c r="N39" i="11"/>
  <c r="O39" i="11" s="1"/>
  <c r="V38" i="11"/>
  <c r="Q38" i="11"/>
  <c r="N38" i="11"/>
  <c r="O38" i="11" s="1"/>
  <c r="V37" i="11"/>
  <c r="Q37" i="11"/>
  <c r="N37" i="11"/>
  <c r="O37" i="11" s="1"/>
  <c r="V36" i="11"/>
  <c r="Q36" i="11"/>
  <c r="N36" i="11"/>
  <c r="O36" i="11" s="1"/>
  <c r="V35" i="11"/>
  <c r="Q35" i="11"/>
  <c r="N35" i="11"/>
  <c r="O35" i="11" s="1"/>
  <c r="V34" i="11"/>
  <c r="Q34" i="11"/>
  <c r="N34" i="11"/>
  <c r="O34" i="11" s="1"/>
  <c r="V33" i="11"/>
  <c r="Q33" i="11"/>
  <c r="N33" i="11"/>
  <c r="O33" i="11" s="1"/>
  <c r="V32" i="11"/>
  <c r="Q32" i="11"/>
  <c r="N32" i="11"/>
  <c r="O32" i="11" s="1"/>
  <c r="V31" i="11"/>
  <c r="Q31" i="11"/>
  <c r="N31" i="11"/>
  <c r="O31" i="11" s="1"/>
  <c r="V30" i="11"/>
  <c r="Q30" i="11"/>
  <c r="R30" i="11" s="1"/>
  <c r="W30" i="11" s="1"/>
  <c r="O30" i="11"/>
  <c r="N30" i="11"/>
  <c r="V29" i="11"/>
  <c r="Q29" i="11"/>
  <c r="R29" i="11" s="1"/>
  <c r="W29" i="11" s="1"/>
  <c r="N29" i="11"/>
  <c r="O29" i="11" s="1"/>
  <c r="T28" i="11"/>
  <c r="V28" i="11" s="1"/>
  <c r="Q28" i="11"/>
  <c r="N28" i="11"/>
  <c r="O28" i="11" s="1"/>
  <c r="V27" i="11"/>
  <c r="Q27" i="11"/>
  <c r="N27" i="11"/>
  <c r="V26" i="11"/>
  <c r="Q26" i="11"/>
  <c r="R26" i="11" s="1"/>
  <c r="N26" i="11"/>
  <c r="O26" i="11" s="1"/>
  <c r="V25" i="11"/>
  <c r="Q25" i="11"/>
  <c r="N25" i="11"/>
  <c r="V24" i="11"/>
  <c r="Q24" i="11"/>
  <c r="N24" i="11"/>
  <c r="O24" i="11" s="1"/>
  <c r="V23" i="11"/>
  <c r="Q23" i="11"/>
  <c r="N23" i="11"/>
  <c r="V22" i="11"/>
  <c r="Q22" i="11"/>
  <c r="R22" i="11" s="1"/>
  <c r="N22" i="11"/>
  <c r="O22" i="11" s="1"/>
  <c r="V21" i="11"/>
  <c r="Q21" i="11"/>
  <c r="N21" i="11"/>
  <c r="V20" i="11"/>
  <c r="Q20" i="11"/>
  <c r="N20" i="11"/>
  <c r="O20" i="11" s="1"/>
  <c r="V19" i="11"/>
  <c r="Q19" i="11"/>
  <c r="N19" i="11"/>
  <c r="R19" i="11" s="1"/>
  <c r="W19" i="11" s="1"/>
  <c r="V18" i="11"/>
  <c r="Q18" i="11"/>
  <c r="N18" i="11"/>
  <c r="O18" i="11" s="1"/>
  <c r="V17" i="11"/>
  <c r="Q17" i="11"/>
  <c r="N17" i="11"/>
  <c r="R17" i="11" s="1"/>
  <c r="V16" i="11"/>
  <c r="Q16" i="11"/>
  <c r="R16" i="11" s="1"/>
  <c r="N16" i="11"/>
  <c r="O16" i="11" s="1"/>
  <c r="V15" i="11"/>
  <c r="Q15" i="11"/>
  <c r="N15" i="11"/>
  <c r="V14" i="11"/>
  <c r="Q14" i="11"/>
  <c r="R14" i="11" s="1"/>
  <c r="W14" i="11" s="1"/>
  <c r="N14" i="11"/>
  <c r="O14" i="11" s="1"/>
  <c r="V13" i="11"/>
  <c r="Q13" i="11"/>
  <c r="O13" i="11"/>
  <c r="N13" i="11"/>
  <c r="V12" i="11"/>
  <c r="Q12" i="11"/>
  <c r="N12" i="11"/>
  <c r="O12" i="11" s="1"/>
  <c r="V11" i="11"/>
  <c r="Q11" i="11"/>
  <c r="N11" i="11"/>
  <c r="R11" i="11" s="1"/>
  <c r="W11" i="11" s="1"/>
  <c r="V10" i="11"/>
  <c r="Q10" i="11"/>
  <c r="N10" i="11"/>
  <c r="O10" i="11" s="1"/>
  <c r="V9" i="11"/>
  <c r="Q9" i="11"/>
  <c r="N9" i="11"/>
  <c r="R9" i="11" s="1"/>
  <c r="V8" i="11"/>
  <c r="Q8" i="11"/>
  <c r="R8" i="11" s="1"/>
  <c r="N8" i="11"/>
  <c r="O8" i="11" s="1"/>
  <c r="V7" i="11"/>
  <c r="Q7" i="11"/>
  <c r="N7" i="11"/>
  <c r="V6" i="11"/>
  <c r="Q6" i="11"/>
  <c r="R6" i="11" s="1"/>
  <c r="W6" i="11" s="1"/>
  <c r="N6" i="11"/>
  <c r="O6" i="11" s="1"/>
  <c r="V5" i="11"/>
  <c r="Q5" i="11"/>
  <c r="O5" i="11"/>
  <c r="N5" i="11"/>
  <c r="V4" i="11"/>
  <c r="Q4" i="11"/>
  <c r="N4" i="11"/>
  <c r="Q63" i="11" l="1"/>
  <c r="W9" i="11"/>
  <c r="R12" i="11"/>
  <c r="W12" i="11" s="1"/>
  <c r="W17" i="11"/>
  <c r="R20" i="11"/>
  <c r="W20" i="11" s="1"/>
  <c r="O9" i="11"/>
  <c r="O17" i="11"/>
  <c r="R31" i="11"/>
  <c r="W31" i="11" s="1"/>
  <c r="R32" i="11"/>
  <c r="W32" i="11" s="1"/>
  <c r="R49" i="11"/>
  <c r="W49" i="11" s="1"/>
  <c r="R53" i="11"/>
  <c r="W53" i="11" s="1"/>
  <c r="R57" i="11"/>
  <c r="W57" i="11" s="1"/>
  <c r="R61" i="11"/>
  <c r="W61" i="11" s="1"/>
  <c r="R24" i="11"/>
  <c r="W24" i="11" s="1"/>
  <c r="R28" i="11"/>
  <c r="W28" i="11" s="1"/>
  <c r="R5" i="11"/>
  <c r="W5" i="11" s="1"/>
  <c r="R7" i="11"/>
  <c r="W7" i="11" s="1"/>
  <c r="W8" i="11"/>
  <c r="R10" i="11"/>
  <c r="W10" i="11" s="1"/>
  <c r="R13" i="11"/>
  <c r="W13" i="11" s="1"/>
  <c r="R15" i="11"/>
  <c r="W15" i="11" s="1"/>
  <c r="W16" i="11"/>
  <c r="R18" i="11"/>
  <c r="W18" i="11" s="1"/>
  <c r="W22" i="11"/>
  <c r="W26" i="11"/>
  <c r="R33" i="11"/>
  <c r="W33" i="11" s="1"/>
  <c r="R34" i="11"/>
  <c r="W34" i="11" s="1"/>
  <c r="R35" i="11"/>
  <c r="W35" i="11" s="1"/>
  <c r="R36" i="11"/>
  <c r="W36" i="11" s="1"/>
  <c r="R37" i="11"/>
  <c r="W37" i="11" s="1"/>
  <c r="R38" i="11"/>
  <c r="W38" i="11" s="1"/>
  <c r="T63" i="11"/>
  <c r="R23" i="11"/>
  <c r="W23" i="11" s="1"/>
  <c r="O23" i="11"/>
  <c r="R54" i="11"/>
  <c r="W54" i="11" s="1"/>
  <c r="O54" i="11"/>
  <c r="R58" i="11"/>
  <c r="W58" i="11" s="1"/>
  <c r="O58" i="11"/>
  <c r="R4" i="11"/>
  <c r="O7" i="11"/>
  <c r="O15" i="11"/>
  <c r="R27" i="11"/>
  <c r="W27" i="11" s="1"/>
  <c r="O27" i="11"/>
  <c r="R50" i="11"/>
  <c r="W50" i="11" s="1"/>
  <c r="O50" i="11"/>
  <c r="V63" i="11"/>
  <c r="R25" i="11"/>
  <c r="W25" i="11" s="1"/>
  <c r="O25" i="11"/>
  <c r="R48" i="11"/>
  <c r="W48" i="11" s="1"/>
  <c r="O48" i="11"/>
  <c r="R52" i="11"/>
  <c r="W52" i="11" s="1"/>
  <c r="O52" i="11"/>
  <c r="R56" i="11"/>
  <c r="W56" i="11" s="1"/>
  <c r="O56" i="11"/>
  <c r="R60" i="11"/>
  <c r="W60" i="11" s="1"/>
  <c r="O60" i="11"/>
  <c r="R21" i="11"/>
  <c r="W21" i="11" s="1"/>
  <c r="O21" i="11"/>
  <c r="N63" i="11"/>
  <c r="O11" i="11"/>
  <c r="O19" i="11"/>
  <c r="R46" i="11"/>
  <c r="W46" i="11" s="1"/>
  <c r="O4" i="11"/>
  <c r="U67" i="11" l="1"/>
  <c r="O63" i="11"/>
  <c r="U70" i="11"/>
  <c r="R63" i="11"/>
  <c r="W4" i="11"/>
  <c r="U69" i="11" l="1"/>
  <c r="U68" i="11"/>
  <c r="W63" i="11"/>
  <c r="H834" i="8" l="1"/>
  <c r="F834" i="8"/>
  <c r="J832" i="8"/>
  <c r="J831" i="8"/>
  <c r="J830" i="8"/>
  <c r="J829" i="8"/>
  <c r="J828" i="8"/>
  <c r="J827" i="8"/>
  <c r="J826" i="8"/>
  <c r="J825" i="8"/>
  <c r="J824" i="8"/>
  <c r="J823" i="8"/>
  <c r="J822" i="8"/>
  <c r="J821" i="8"/>
  <c r="J820" i="8"/>
  <c r="J819" i="8"/>
  <c r="J818" i="8"/>
  <c r="J817" i="8"/>
  <c r="J816" i="8"/>
  <c r="J815" i="8"/>
  <c r="J814" i="8"/>
  <c r="J813" i="8"/>
  <c r="J812" i="8"/>
  <c r="J811" i="8"/>
  <c r="J810" i="8"/>
  <c r="J809" i="8"/>
  <c r="J808" i="8"/>
  <c r="J807" i="8"/>
  <c r="J806" i="8"/>
  <c r="J805" i="8"/>
  <c r="J804" i="8"/>
  <c r="J803" i="8"/>
  <c r="J802" i="8"/>
  <c r="J801" i="8"/>
  <c r="J800" i="8"/>
  <c r="J799" i="8"/>
  <c r="J798" i="8"/>
  <c r="J797" i="8"/>
  <c r="J796" i="8"/>
  <c r="J795" i="8"/>
  <c r="J794" i="8"/>
  <c r="J793" i="8"/>
  <c r="J792" i="8"/>
  <c r="J791" i="8"/>
  <c r="J790" i="8"/>
  <c r="J789" i="8"/>
  <c r="J788" i="8"/>
  <c r="J787" i="8"/>
  <c r="J786" i="8"/>
  <c r="J785" i="8"/>
  <c r="J784" i="8"/>
  <c r="J783" i="8"/>
  <c r="J782" i="8"/>
  <c r="J781" i="8"/>
  <c r="J780" i="8"/>
  <c r="J779" i="8"/>
  <c r="J778" i="8"/>
  <c r="J777" i="8"/>
  <c r="J776" i="8"/>
  <c r="J775" i="8"/>
  <c r="J774" i="8"/>
  <c r="J773" i="8"/>
  <c r="J772" i="8"/>
  <c r="J771" i="8"/>
  <c r="J770" i="8"/>
  <c r="J769" i="8"/>
  <c r="J768" i="8"/>
  <c r="J767" i="8"/>
  <c r="J766" i="8"/>
  <c r="J765" i="8"/>
  <c r="J764" i="8"/>
  <c r="J763" i="8"/>
  <c r="J762" i="8"/>
  <c r="J761" i="8"/>
  <c r="J760" i="8"/>
  <c r="J759" i="8"/>
  <c r="J758" i="8"/>
  <c r="J757" i="8"/>
  <c r="J756" i="8"/>
  <c r="J755" i="8"/>
  <c r="J754" i="8"/>
  <c r="J753" i="8"/>
  <c r="J752" i="8"/>
  <c r="J751" i="8"/>
  <c r="J750" i="8"/>
  <c r="J749" i="8"/>
  <c r="J748" i="8"/>
  <c r="J747" i="8"/>
  <c r="J746" i="8"/>
  <c r="J745" i="8"/>
  <c r="J744" i="8"/>
  <c r="J743" i="8"/>
  <c r="J742" i="8"/>
  <c r="J741" i="8"/>
  <c r="J740" i="8"/>
  <c r="J739" i="8"/>
  <c r="J738" i="8"/>
  <c r="J737" i="8"/>
  <c r="J736" i="8"/>
  <c r="J735" i="8"/>
  <c r="J734" i="8"/>
  <c r="J733" i="8"/>
  <c r="J732" i="8"/>
  <c r="J731" i="8"/>
  <c r="J730" i="8"/>
  <c r="J729" i="8"/>
  <c r="J728" i="8"/>
  <c r="J727" i="8"/>
  <c r="J726" i="8"/>
  <c r="J725" i="8"/>
  <c r="J724" i="8"/>
  <c r="J723" i="8"/>
  <c r="J722" i="8"/>
  <c r="J721" i="8"/>
  <c r="J720" i="8"/>
  <c r="J719" i="8"/>
  <c r="J718" i="8"/>
  <c r="J717" i="8"/>
  <c r="J716" i="8"/>
  <c r="J715" i="8"/>
  <c r="J714" i="8"/>
  <c r="J713" i="8"/>
  <c r="J712" i="8"/>
  <c r="J711" i="8"/>
  <c r="J710" i="8"/>
  <c r="J709" i="8"/>
  <c r="J708" i="8"/>
  <c r="J707" i="8"/>
  <c r="J706" i="8"/>
  <c r="J705" i="8"/>
  <c r="J704" i="8"/>
  <c r="J703" i="8"/>
  <c r="J702" i="8"/>
  <c r="J701" i="8"/>
  <c r="J700" i="8"/>
  <c r="J699" i="8"/>
  <c r="J698" i="8"/>
  <c r="J697" i="8"/>
  <c r="J696" i="8"/>
  <c r="J695" i="8"/>
  <c r="J694" i="8"/>
  <c r="J693" i="8"/>
  <c r="J692" i="8"/>
  <c r="J691" i="8"/>
  <c r="J690" i="8"/>
  <c r="J689" i="8"/>
  <c r="J688" i="8"/>
  <c r="J687" i="8"/>
  <c r="J686" i="8"/>
  <c r="J685" i="8"/>
  <c r="J684" i="8"/>
  <c r="J683" i="8"/>
  <c r="J682" i="8"/>
  <c r="J681" i="8"/>
  <c r="J680" i="8"/>
  <c r="J679" i="8"/>
  <c r="J678" i="8"/>
  <c r="J677" i="8"/>
  <c r="J676" i="8"/>
  <c r="J675" i="8"/>
  <c r="J674" i="8"/>
  <c r="J673" i="8"/>
  <c r="J672" i="8"/>
  <c r="J671" i="8"/>
  <c r="J670" i="8"/>
  <c r="J669" i="8"/>
  <c r="J668" i="8"/>
  <c r="J667" i="8"/>
  <c r="J666" i="8"/>
  <c r="J665" i="8"/>
  <c r="J664" i="8"/>
  <c r="J663" i="8"/>
  <c r="J662" i="8"/>
  <c r="J661" i="8"/>
  <c r="J660" i="8"/>
  <c r="J659" i="8"/>
  <c r="J658" i="8"/>
  <c r="J657" i="8"/>
  <c r="J656" i="8"/>
  <c r="J655" i="8"/>
  <c r="J654" i="8"/>
  <c r="J653" i="8"/>
  <c r="J652" i="8"/>
  <c r="J651" i="8"/>
  <c r="J650" i="8"/>
  <c r="J649" i="8"/>
  <c r="J648" i="8"/>
  <c r="J647" i="8"/>
  <c r="J646" i="8"/>
  <c r="J645" i="8"/>
  <c r="J644" i="8"/>
  <c r="J643" i="8"/>
  <c r="J642" i="8"/>
  <c r="J641" i="8"/>
  <c r="J640" i="8"/>
  <c r="J639" i="8"/>
  <c r="J638" i="8"/>
  <c r="J637" i="8"/>
  <c r="J636" i="8"/>
  <c r="J635" i="8"/>
  <c r="J634" i="8"/>
  <c r="J633" i="8"/>
  <c r="J632" i="8"/>
  <c r="J631" i="8"/>
  <c r="J630" i="8"/>
  <c r="J629" i="8"/>
  <c r="J628" i="8"/>
  <c r="J627" i="8"/>
  <c r="J626" i="8"/>
  <c r="J625" i="8"/>
  <c r="J624" i="8"/>
  <c r="J623" i="8"/>
  <c r="J622" i="8"/>
  <c r="J621" i="8"/>
  <c r="J620" i="8"/>
  <c r="J619" i="8"/>
  <c r="J618" i="8"/>
  <c r="J617" i="8"/>
  <c r="J616" i="8"/>
  <c r="J615" i="8"/>
  <c r="J614" i="8"/>
  <c r="J613" i="8"/>
  <c r="J612" i="8"/>
  <c r="J611" i="8"/>
  <c r="J610" i="8"/>
  <c r="J609" i="8"/>
  <c r="J608" i="8"/>
  <c r="J607" i="8"/>
  <c r="J606" i="8"/>
  <c r="J605" i="8"/>
  <c r="J604" i="8"/>
  <c r="J603" i="8"/>
  <c r="J602" i="8"/>
  <c r="J601" i="8"/>
  <c r="J600" i="8"/>
  <c r="J599" i="8"/>
  <c r="J598" i="8"/>
  <c r="J597" i="8"/>
  <c r="J596" i="8"/>
  <c r="J595" i="8"/>
  <c r="J594" i="8"/>
  <c r="J593" i="8"/>
  <c r="J592" i="8"/>
  <c r="J591" i="8"/>
  <c r="J590" i="8"/>
  <c r="J589" i="8"/>
  <c r="J588" i="8"/>
  <c r="J587" i="8"/>
  <c r="J586" i="8"/>
  <c r="J585" i="8"/>
  <c r="J584" i="8"/>
  <c r="J583" i="8"/>
  <c r="J582" i="8"/>
  <c r="J581" i="8"/>
  <c r="J580" i="8"/>
  <c r="J579" i="8"/>
  <c r="J578" i="8"/>
  <c r="J577" i="8"/>
  <c r="J576" i="8"/>
  <c r="J575" i="8"/>
  <c r="J574" i="8"/>
  <c r="J573" i="8"/>
  <c r="J572" i="8"/>
  <c r="J571" i="8"/>
  <c r="J570" i="8"/>
  <c r="J569" i="8"/>
  <c r="J568" i="8"/>
  <c r="J567" i="8"/>
  <c r="J566" i="8"/>
  <c r="J565" i="8"/>
  <c r="J564" i="8"/>
  <c r="J563" i="8"/>
  <c r="J562" i="8"/>
  <c r="J561" i="8"/>
  <c r="J560" i="8"/>
  <c r="J559" i="8"/>
  <c r="J558" i="8"/>
  <c r="J557" i="8"/>
  <c r="J556" i="8"/>
  <c r="J555" i="8"/>
  <c r="J554" i="8"/>
  <c r="J553" i="8"/>
  <c r="J552" i="8"/>
  <c r="J551" i="8"/>
  <c r="J550" i="8"/>
  <c r="J549" i="8"/>
  <c r="J548" i="8"/>
  <c r="J547" i="8"/>
  <c r="J546" i="8"/>
  <c r="J545" i="8"/>
  <c r="J544" i="8"/>
  <c r="J543" i="8"/>
  <c r="J542" i="8"/>
  <c r="J541" i="8"/>
  <c r="J540" i="8"/>
  <c r="J539" i="8"/>
  <c r="J538" i="8"/>
  <c r="J537" i="8"/>
  <c r="J536" i="8"/>
  <c r="J535" i="8"/>
  <c r="J534" i="8"/>
  <c r="J533" i="8"/>
  <c r="J532" i="8"/>
  <c r="J531" i="8"/>
  <c r="J530" i="8"/>
  <c r="J529" i="8"/>
  <c r="J528" i="8"/>
  <c r="J527" i="8"/>
  <c r="J526" i="8"/>
  <c r="J525" i="8"/>
  <c r="J524" i="8"/>
  <c r="J523" i="8"/>
  <c r="J522" i="8"/>
  <c r="J521" i="8"/>
  <c r="J520" i="8"/>
  <c r="J519" i="8"/>
  <c r="J518" i="8"/>
  <c r="J517" i="8"/>
  <c r="J516" i="8"/>
  <c r="J515" i="8"/>
  <c r="J514" i="8"/>
  <c r="J513" i="8"/>
  <c r="J512" i="8"/>
  <c r="J511" i="8"/>
  <c r="J510" i="8"/>
  <c r="J509" i="8"/>
  <c r="J508" i="8"/>
  <c r="J507" i="8"/>
  <c r="J506" i="8"/>
  <c r="J505" i="8"/>
  <c r="J504" i="8"/>
  <c r="J503" i="8"/>
  <c r="J502" i="8"/>
  <c r="J501" i="8"/>
  <c r="J500" i="8"/>
  <c r="J499" i="8"/>
  <c r="J498" i="8"/>
  <c r="J497" i="8"/>
  <c r="J496" i="8"/>
  <c r="J495" i="8"/>
  <c r="J494" i="8"/>
  <c r="J493" i="8"/>
  <c r="J492" i="8"/>
  <c r="J491" i="8"/>
  <c r="J490" i="8"/>
  <c r="J489" i="8"/>
  <c r="J488" i="8"/>
  <c r="J487" i="8"/>
  <c r="J486" i="8"/>
  <c r="J485" i="8"/>
  <c r="J484" i="8"/>
  <c r="J483" i="8"/>
  <c r="J482" i="8"/>
  <c r="J481" i="8"/>
  <c r="J480" i="8"/>
  <c r="J479" i="8"/>
  <c r="J478" i="8"/>
  <c r="J477" i="8"/>
  <c r="J476" i="8"/>
  <c r="J475" i="8"/>
  <c r="J474" i="8"/>
  <c r="J473" i="8"/>
  <c r="J472" i="8"/>
  <c r="J471" i="8"/>
  <c r="J470" i="8"/>
  <c r="J469" i="8"/>
  <c r="J468" i="8"/>
  <c r="J467" i="8"/>
  <c r="J466" i="8"/>
  <c r="J465" i="8"/>
  <c r="J464" i="8"/>
  <c r="J463" i="8"/>
  <c r="J462" i="8"/>
  <c r="J461" i="8"/>
  <c r="J460" i="8"/>
  <c r="J459" i="8"/>
  <c r="J458" i="8"/>
  <c r="J457" i="8"/>
  <c r="J456" i="8"/>
  <c r="J455" i="8"/>
  <c r="J454" i="8"/>
  <c r="J453" i="8"/>
  <c r="J452" i="8"/>
  <c r="J451" i="8"/>
  <c r="J450" i="8"/>
  <c r="J449" i="8"/>
  <c r="J448" i="8"/>
  <c r="J447" i="8"/>
  <c r="J446" i="8"/>
  <c r="J445" i="8"/>
  <c r="J444" i="8"/>
  <c r="J443" i="8"/>
  <c r="J442" i="8"/>
  <c r="J441" i="8"/>
  <c r="J440" i="8"/>
  <c r="J439" i="8"/>
  <c r="J438" i="8"/>
  <c r="J437" i="8"/>
  <c r="J436" i="8"/>
  <c r="J435" i="8"/>
  <c r="J434" i="8"/>
  <c r="J433" i="8"/>
  <c r="J432" i="8"/>
  <c r="J431" i="8"/>
  <c r="J430" i="8"/>
  <c r="J429" i="8"/>
  <c r="J428" i="8"/>
  <c r="J427" i="8"/>
  <c r="J426" i="8"/>
  <c r="J425" i="8"/>
  <c r="J424" i="8"/>
  <c r="J423" i="8"/>
  <c r="J422" i="8"/>
  <c r="J421" i="8"/>
  <c r="J420" i="8"/>
  <c r="J419" i="8"/>
  <c r="J418" i="8"/>
  <c r="J417" i="8"/>
  <c r="J416" i="8"/>
  <c r="J415" i="8"/>
  <c r="J414" i="8"/>
  <c r="J413" i="8"/>
  <c r="J412" i="8"/>
  <c r="J411" i="8"/>
  <c r="J410" i="8"/>
  <c r="J409" i="8"/>
  <c r="J408" i="8"/>
  <c r="J407" i="8"/>
  <c r="J406" i="8"/>
  <c r="J405" i="8"/>
  <c r="J404" i="8"/>
  <c r="J403" i="8"/>
  <c r="J402" i="8"/>
  <c r="J401" i="8"/>
  <c r="J400" i="8"/>
  <c r="J399" i="8"/>
  <c r="J398" i="8"/>
  <c r="J397" i="8"/>
  <c r="J396" i="8"/>
  <c r="J395" i="8"/>
  <c r="J394" i="8"/>
  <c r="J393" i="8"/>
  <c r="J392" i="8"/>
  <c r="J391" i="8"/>
  <c r="J390" i="8"/>
  <c r="J389" i="8"/>
  <c r="J388" i="8"/>
  <c r="J387" i="8"/>
  <c r="J386" i="8"/>
  <c r="J385" i="8"/>
  <c r="J384" i="8"/>
  <c r="J383" i="8"/>
  <c r="J382" i="8"/>
  <c r="J381" i="8"/>
  <c r="J380" i="8"/>
  <c r="J379" i="8"/>
  <c r="J378" i="8"/>
  <c r="J377" i="8"/>
  <c r="J376" i="8"/>
  <c r="J375" i="8"/>
  <c r="J374" i="8"/>
  <c r="J373" i="8"/>
  <c r="J372" i="8"/>
  <c r="J371" i="8"/>
  <c r="J370" i="8"/>
  <c r="J369" i="8"/>
  <c r="J368" i="8"/>
  <c r="J367" i="8"/>
  <c r="J366" i="8"/>
  <c r="J365" i="8"/>
  <c r="J364" i="8"/>
  <c r="J363" i="8"/>
  <c r="J362" i="8"/>
  <c r="J361" i="8"/>
  <c r="J360" i="8"/>
  <c r="J359" i="8"/>
  <c r="J358" i="8"/>
  <c r="J357" i="8"/>
  <c r="J356" i="8"/>
  <c r="J355" i="8"/>
  <c r="J354" i="8"/>
  <c r="J353" i="8"/>
  <c r="J352" i="8"/>
  <c r="J351" i="8"/>
  <c r="J350" i="8"/>
  <c r="J349" i="8"/>
  <c r="J348" i="8"/>
  <c r="J347" i="8"/>
  <c r="J346" i="8"/>
  <c r="J345" i="8"/>
  <c r="J344" i="8"/>
  <c r="J343" i="8"/>
  <c r="J342" i="8"/>
  <c r="J341" i="8"/>
  <c r="J340" i="8"/>
  <c r="J339" i="8"/>
  <c r="J338" i="8"/>
  <c r="J337" i="8"/>
  <c r="J336" i="8"/>
  <c r="J335" i="8"/>
  <c r="J334" i="8"/>
  <c r="J333" i="8"/>
  <c r="J332" i="8"/>
  <c r="J331" i="8"/>
  <c r="J330" i="8"/>
  <c r="J329" i="8"/>
  <c r="J328" i="8"/>
  <c r="J327" i="8"/>
  <c r="J326" i="8"/>
  <c r="J325" i="8"/>
  <c r="J324" i="8"/>
  <c r="J323" i="8"/>
  <c r="J322" i="8"/>
  <c r="J321" i="8"/>
  <c r="J320" i="8"/>
  <c r="J319" i="8"/>
  <c r="J318" i="8"/>
  <c r="J317" i="8"/>
  <c r="J316" i="8"/>
  <c r="J315" i="8"/>
  <c r="J314" i="8"/>
  <c r="J313" i="8"/>
  <c r="J312" i="8"/>
  <c r="J311" i="8"/>
  <c r="J310" i="8"/>
  <c r="J309" i="8"/>
  <c r="J308" i="8"/>
  <c r="J307" i="8"/>
  <c r="J306" i="8"/>
  <c r="J305" i="8"/>
  <c r="J304" i="8"/>
  <c r="J303" i="8"/>
  <c r="J302" i="8"/>
  <c r="J301" i="8"/>
  <c r="J300" i="8"/>
  <c r="J299" i="8"/>
  <c r="J298" i="8"/>
  <c r="J297" i="8"/>
  <c r="J296" i="8"/>
  <c r="J295" i="8"/>
  <c r="J294" i="8"/>
  <c r="J293" i="8"/>
  <c r="J292" i="8"/>
  <c r="J291" i="8"/>
  <c r="J290" i="8"/>
  <c r="J289" i="8"/>
  <c r="J288" i="8"/>
  <c r="J287" i="8"/>
  <c r="J286" i="8"/>
  <c r="J285" i="8"/>
  <c r="J284" i="8"/>
  <c r="J283" i="8"/>
  <c r="J282" i="8"/>
  <c r="J281" i="8"/>
  <c r="J280" i="8"/>
  <c r="J279" i="8"/>
  <c r="J278" i="8"/>
  <c r="J277" i="8"/>
  <c r="J276" i="8"/>
  <c r="J275" i="8"/>
  <c r="J274" i="8"/>
  <c r="J273" i="8"/>
  <c r="J272" i="8"/>
  <c r="J271" i="8"/>
  <c r="J270" i="8"/>
  <c r="J269" i="8"/>
  <c r="J268" i="8"/>
  <c r="J267" i="8"/>
  <c r="J266" i="8"/>
  <c r="J265" i="8"/>
  <c r="J264" i="8"/>
  <c r="J263" i="8"/>
  <c r="J262" i="8"/>
  <c r="J261" i="8"/>
  <c r="J260" i="8"/>
  <c r="J259" i="8"/>
  <c r="J258" i="8"/>
  <c r="J257" i="8"/>
  <c r="J256" i="8"/>
  <c r="J255" i="8"/>
  <c r="J254" i="8"/>
  <c r="J253" i="8"/>
  <c r="J252" i="8"/>
  <c r="J251" i="8"/>
  <c r="J250" i="8"/>
  <c r="J249" i="8"/>
  <c r="J248" i="8"/>
  <c r="J247" i="8"/>
  <c r="J246" i="8"/>
  <c r="J245" i="8"/>
  <c r="J244" i="8"/>
  <c r="J243" i="8"/>
  <c r="J242" i="8"/>
  <c r="J241" i="8"/>
  <c r="J240" i="8"/>
  <c r="J239" i="8"/>
  <c r="J238" i="8"/>
  <c r="J237" i="8"/>
  <c r="J236" i="8"/>
  <c r="J235" i="8"/>
  <c r="J234" i="8"/>
  <c r="J233" i="8"/>
  <c r="J232" i="8"/>
  <c r="J231" i="8"/>
  <c r="J230" i="8"/>
  <c r="J229" i="8"/>
  <c r="J228" i="8"/>
  <c r="J227" i="8"/>
  <c r="J226" i="8"/>
  <c r="J225" i="8"/>
  <c r="J224" i="8"/>
  <c r="J223" i="8"/>
  <c r="J222" i="8"/>
  <c r="J221" i="8"/>
  <c r="J220" i="8"/>
  <c r="J219" i="8"/>
  <c r="J218" i="8"/>
  <c r="J217" i="8"/>
  <c r="J216" i="8"/>
  <c r="J215" i="8"/>
  <c r="J214" i="8"/>
  <c r="J213" i="8"/>
  <c r="J212" i="8"/>
  <c r="J211" i="8"/>
  <c r="J210" i="8"/>
  <c r="J209" i="8"/>
  <c r="J208" i="8"/>
  <c r="J207" i="8"/>
  <c r="J206" i="8"/>
  <c r="J205" i="8"/>
  <c r="J204" i="8"/>
  <c r="J203" i="8"/>
  <c r="J202" i="8"/>
  <c r="J201" i="8"/>
  <c r="J200" i="8"/>
  <c r="J199" i="8"/>
  <c r="J198" i="8"/>
  <c r="J197" i="8"/>
  <c r="J196" i="8"/>
  <c r="J195" i="8"/>
  <c r="J194" i="8"/>
  <c r="J193" i="8"/>
  <c r="J192" i="8"/>
  <c r="J191" i="8"/>
  <c r="J190" i="8"/>
  <c r="J189" i="8"/>
  <c r="J188" i="8"/>
  <c r="J187" i="8"/>
  <c r="J186" i="8"/>
  <c r="J185" i="8"/>
  <c r="J184" i="8"/>
  <c r="J183" i="8"/>
  <c r="J182" i="8"/>
  <c r="J181" i="8"/>
  <c r="J180" i="8"/>
  <c r="J179" i="8"/>
  <c r="J178" i="8"/>
  <c r="J177" i="8"/>
  <c r="J176" i="8"/>
  <c r="J175" i="8"/>
  <c r="J174" i="8"/>
  <c r="J173" i="8"/>
  <c r="J172" i="8"/>
  <c r="J171" i="8"/>
  <c r="J170" i="8"/>
  <c r="J169" i="8"/>
  <c r="J168" i="8"/>
  <c r="J167" i="8"/>
  <c r="J166" i="8"/>
  <c r="J165" i="8"/>
  <c r="J164" i="8"/>
  <c r="J163" i="8"/>
  <c r="J162" i="8"/>
  <c r="J161" i="8"/>
  <c r="J160" i="8"/>
  <c r="J159" i="8"/>
  <c r="J158" i="8"/>
  <c r="J157" i="8"/>
  <c r="J156" i="8"/>
  <c r="J155" i="8"/>
  <c r="J154" i="8"/>
  <c r="J153" i="8"/>
  <c r="J152" i="8"/>
  <c r="J151" i="8"/>
  <c r="J150" i="8"/>
  <c r="J149" i="8"/>
  <c r="J148" i="8"/>
  <c r="J147" i="8"/>
  <c r="J146" i="8"/>
  <c r="J145" i="8"/>
  <c r="J144" i="8"/>
  <c r="J143" i="8"/>
  <c r="J142" i="8"/>
  <c r="J141" i="8"/>
  <c r="J140" i="8"/>
  <c r="J139" i="8"/>
  <c r="J138" i="8"/>
  <c r="J137" i="8"/>
  <c r="J136" i="8"/>
  <c r="J135" i="8"/>
  <c r="J134" i="8"/>
  <c r="J133" i="8"/>
  <c r="J132" i="8"/>
  <c r="J131" i="8"/>
  <c r="J130" i="8"/>
  <c r="J129" i="8"/>
  <c r="J128" i="8"/>
  <c r="J127" i="8"/>
  <c r="J126" i="8"/>
  <c r="J125" i="8"/>
  <c r="J124" i="8"/>
  <c r="J123" i="8"/>
  <c r="J122" i="8"/>
  <c r="J121" i="8"/>
  <c r="J120" i="8"/>
  <c r="J119" i="8"/>
  <c r="J118" i="8"/>
  <c r="J117" i="8"/>
  <c r="J116" i="8"/>
  <c r="J115" i="8"/>
  <c r="J114" i="8"/>
  <c r="J113" i="8"/>
  <c r="J112" i="8"/>
  <c r="J111" i="8"/>
  <c r="J110" i="8"/>
  <c r="J109" i="8"/>
  <c r="J108" i="8"/>
  <c r="J107" i="8"/>
  <c r="J106" i="8"/>
  <c r="J105" i="8"/>
  <c r="J104" i="8"/>
  <c r="J103" i="8"/>
  <c r="J102" i="8"/>
  <c r="J101" i="8"/>
  <c r="J100" i="8"/>
  <c r="J99" i="8"/>
  <c r="J98" i="8"/>
  <c r="J97" i="8"/>
  <c r="J96" i="8"/>
  <c r="J95" i="8"/>
  <c r="J94" i="8"/>
  <c r="J93" i="8"/>
  <c r="J92" i="8"/>
  <c r="J91" i="8"/>
  <c r="J90" i="8"/>
  <c r="J89" i="8"/>
  <c r="J88" i="8"/>
  <c r="J87" i="8"/>
  <c r="J86" i="8"/>
  <c r="J85" i="8"/>
  <c r="J84" i="8"/>
  <c r="J83" i="8"/>
  <c r="J82" i="8"/>
  <c r="J81" i="8"/>
  <c r="J80" i="8"/>
  <c r="J79" i="8"/>
  <c r="J78" i="8"/>
  <c r="J77" i="8"/>
  <c r="J76" i="8"/>
  <c r="J75" i="8"/>
  <c r="J74" i="8"/>
  <c r="J73" i="8"/>
  <c r="J72" i="8"/>
  <c r="J71" i="8"/>
  <c r="J70" i="8"/>
  <c r="J69" i="8"/>
  <c r="J68" i="8"/>
  <c r="J67" i="8"/>
  <c r="J66" i="8"/>
  <c r="J65" i="8"/>
  <c r="J64" i="8"/>
  <c r="J63" i="8"/>
  <c r="J62" i="8"/>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J12" i="8"/>
  <c r="J11" i="8"/>
  <c r="J10" i="8"/>
  <c r="J9" i="8"/>
  <c r="J8" i="8"/>
  <c r="J7" i="8"/>
  <c r="J6" i="8"/>
  <c r="J5" i="8"/>
  <c r="J4" i="8"/>
  <c r="J3" i="8"/>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16" i="5" l="1"/>
  <c r="A454" i="5"/>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A1093" i="5" s="1"/>
  <c r="A1094" i="5" s="1"/>
  <c r="A1095" i="5" s="1"/>
  <c r="A1096" i="5" s="1"/>
  <c r="A1097" i="5" s="1"/>
  <c r="A1098" i="5" s="1"/>
  <c r="A1099" i="5" s="1"/>
  <c r="A1100" i="5" s="1"/>
  <c r="A1101" i="5" s="1"/>
  <c r="A1102" i="5" s="1"/>
  <c r="A1103" i="5" s="1"/>
  <c r="A1104" i="5" s="1"/>
  <c r="A1105" i="5" s="1"/>
  <c r="A1106" i="5" s="1"/>
  <c r="A1107" i="5" s="1"/>
  <c r="A1108" i="5" s="1"/>
  <c r="A1109" i="5" s="1"/>
  <c r="A1110" i="5" s="1"/>
  <c r="A1111" i="5" s="1"/>
  <c r="A1112" i="5" s="1"/>
  <c r="A1113" i="5" s="1"/>
  <c r="A1114" i="5" s="1"/>
  <c r="A1115" i="5" s="1"/>
  <c r="A1116" i="5" s="1"/>
  <c r="A1117" i="5" s="1"/>
  <c r="A1118" i="5" s="1"/>
  <c r="A1119" i="5" s="1"/>
  <c r="A1120" i="5" s="1"/>
  <c r="A1121" i="5" s="1"/>
  <c r="A1122" i="5" s="1"/>
  <c r="A1123" i="5" s="1"/>
  <c r="A1124" i="5" s="1"/>
  <c r="A1125" i="5" s="1"/>
  <c r="A1126" i="5" s="1"/>
  <c r="A1127" i="5" s="1"/>
  <c r="A1128"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0000000-0006-0000-0900-000001000000}">
      <text>
        <r>
          <rPr>
            <b/>
            <sz val="9"/>
            <color indexed="81"/>
            <rFont val="Tahoma"/>
            <family val="2"/>
          </rPr>
          <t>Author:</t>
        </r>
        <r>
          <rPr>
            <sz val="9"/>
            <color indexed="81"/>
            <rFont val="Tahoma"/>
            <family val="2"/>
          </rPr>
          <t xml:space="preserve">
MOL No#</t>
        </r>
      </text>
    </comment>
    <comment ref="P6" authorId="0" shapeId="0" xr:uid="{00000000-0006-0000-0900-000002000000}">
      <text>
        <r>
          <rPr>
            <b/>
            <sz val="9"/>
            <color indexed="81"/>
            <rFont val="Tahoma"/>
            <family val="2"/>
          </rPr>
          <t>Author:</t>
        </r>
        <r>
          <rPr>
            <sz val="9"/>
            <color indexed="81"/>
            <rFont val="Tahoma"/>
            <family val="2"/>
          </rPr>
          <t xml:space="preserve">
stock count and year end closing day</t>
        </r>
      </text>
    </comment>
    <comment ref="Q10" authorId="0" shapeId="0" xr:uid="{00000000-0006-0000-0900-000003000000}">
      <text>
        <r>
          <rPr>
            <b/>
            <sz val="9"/>
            <color indexed="81"/>
            <rFont val="Tahoma"/>
            <family val="2"/>
          </rPr>
          <t>Author:</t>
        </r>
        <r>
          <rPr>
            <sz val="9"/>
            <color indexed="81"/>
            <rFont val="Tahoma"/>
            <family val="2"/>
          </rPr>
          <t xml:space="preserve">
Total Salary for M.o May-15 (Including Hourly Ot of AED 195)         2,644 
4 Days Off Days                                                                       488 
Leave Quota Adjustment Against Leaves ( 5 from L.Q)                  610 
Leave Adjustment Against Annual Leaves ( 2 from A.L)                 244 
</t>
        </r>
      </text>
    </comment>
    <comment ref="T10" authorId="0" shapeId="0" xr:uid="{00000000-0006-0000-0900-000004000000}">
      <text>
        <r>
          <rPr>
            <b/>
            <sz val="9"/>
            <color indexed="81"/>
            <rFont val="Tahoma"/>
            <family val="2"/>
          </rPr>
          <t>Author:</t>
        </r>
        <r>
          <rPr>
            <sz val="9"/>
            <color indexed="81"/>
            <rFont val="Tahoma"/>
            <family val="2"/>
          </rPr>
          <t xml:space="preserve">
1050 Ticket to SLK
500   Advance Agst May Salary
</t>
        </r>
      </text>
    </comment>
    <comment ref="N13" authorId="0" shapeId="0" xr:uid="{00000000-0006-0000-0900-000005000000}">
      <text>
        <r>
          <rPr>
            <b/>
            <sz val="9"/>
            <color indexed="81"/>
            <rFont val="Tahoma"/>
            <family val="2"/>
          </rPr>
          <t>Author:</t>
        </r>
        <r>
          <rPr>
            <sz val="9"/>
            <color indexed="81"/>
            <rFont val="Tahoma"/>
            <family val="2"/>
          </rPr>
          <t xml:space="preserve">
deduction for less working hours 6,11,12,15</t>
        </r>
      </text>
    </comment>
    <comment ref="T24" authorId="0" shapeId="0" xr:uid="{00000000-0006-0000-0900-000006000000}">
      <text>
        <r>
          <rPr>
            <b/>
            <sz val="9"/>
            <color indexed="81"/>
            <rFont val="Tahoma"/>
            <family val="2"/>
          </rPr>
          <t>Author:</t>
        </r>
        <r>
          <rPr>
            <sz val="9"/>
            <color indexed="81"/>
            <rFont val="Tahoma"/>
            <family val="2"/>
          </rPr>
          <t xml:space="preserve">
travel ticket from Dxb-KTm</t>
        </r>
      </text>
    </comment>
    <comment ref="N27" authorId="0" shapeId="0" xr:uid="{00000000-0006-0000-0900-000007000000}">
      <text>
        <r>
          <rPr>
            <b/>
            <sz val="9"/>
            <color indexed="81"/>
            <rFont val="Tahoma"/>
            <family val="2"/>
          </rPr>
          <t>Author:</t>
        </r>
        <r>
          <rPr>
            <sz val="9"/>
            <color indexed="81"/>
            <rFont val="Tahoma"/>
            <family val="2"/>
          </rPr>
          <t xml:space="preserve">
1 off adjusted in leave quota
Less working hors 51</t>
        </r>
      </text>
    </comment>
    <comment ref="T28" authorId="0" shapeId="0" xr:uid="{00000000-0006-0000-0900-000008000000}">
      <text>
        <r>
          <rPr>
            <b/>
            <sz val="9"/>
            <color indexed="81"/>
            <rFont val="Tahoma"/>
            <family val="2"/>
          </rPr>
          <t>Author:</t>
        </r>
        <r>
          <rPr>
            <sz val="9"/>
            <color indexed="81"/>
            <rFont val="Tahoma"/>
            <family val="2"/>
          </rPr>
          <t xml:space="preserve">
272 Salik
330 RTA Fines
1646 Car EMI
2049 Cash Loan</t>
        </r>
      </text>
    </comment>
    <comment ref="Q30" authorId="0" shapeId="0" xr:uid="{00000000-0006-0000-0900-000009000000}">
      <text>
        <r>
          <rPr>
            <b/>
            <sz val="9"/>
            <color indexed="81"/>
            <rFont val="Tahoma"/>
            <family val="2"/>
          </rPr>
          <t>Author:</t>
        </r>
        <r>
          <rPr>
            <sz val="9"/>
            <color indexed="81"/>
            <rFont val="Tahoma"/>
            <family val="2"/>
          </rPr>
          <t xml:space="preserve">
3 days hourly OT</t>
        </r>
      </text>
    </comment>
    <comment ref="T30" authorId="0" shapeId="0" xr:uid="{00000000-0006-0000-0900-00000A000000}">
      <text>
        <r>
          <rPr>
            <b/>
            <sz val="9"/>
            <color indexed="81"/>
            <rFont val="Tahoma"/>
            <family val="2"/>
          </rPr>
          <t>Author:</t>
        </r>
        <r>
          <rPr>
            <sz val="9"/>
            <color indexed="81"/>
            <rFont val="Tahoma"/>
            <family val="2"/>
          </rPr>
          <t xml:space="preserve">
Agst Old Loan Payment</t>
        </r>
      </text>
    </comment>
    <comment ref="N32" authorId="0" shapeId="0" xr:uid="{00000000-0006-0000-0900-00000B000000}">
      <text>
        <r>
          <rPr>
            <b/>
            <sz val="9"/>
            <color indexed="81"/>
            <rFont val="Tahoma"/>
            <family val="2"/>
          </rPr>
          <t>Author:</t>
        </r>
        <r>
          <rPr>
            <sz val="9"/>
            <color indexed="81"/>
            <rFont val="Tahoma"/>
            <family val="2"/>
          </rPr>
          <t xml:space="preserve">
less than 10 working hours on 31</t>
        </r>
      </text>
    </comment>
    <comment ref="N35" authorId="0" shapeId="0" xr:uid="{00000000-0006-0000-0900-00000C000000}">
      <text>
        <r>
          <rPr>
            <b/>
            <sz val="9"/>
            <color indexed="81"/>
            <rFont val="Tahoma"/>
            <family val="2"/>
          </rPr>
          <t>Author:</t>
        </r>
        <r>
          <rPr>
            <sz val="9"/>
            <color indexed="81"/>
            <rFont val="Tahoma"/>
            <family val="2"/>
          </rPr>
          <t xml:space="preserve">
less working hours on 16,29,30</t>
        </r>
      </text>
    </comment>
    <comment ref="Q38" authorId="0" shapeId="0" xr:uid="{00000000-0006-0000-0900-00000D000000}">
      <text>
        <r>
          <rPr>
            <b/>
            <sz val="9"/>
            <color indexed="81"/>
            <rFont val="Tahoma"/>
            <family val="2"/>
          </rPr>
          <t>Author:</t>
        </r>
        <r>
          <rPr>
            <sz val="9"/>
            <color indexed="81"/>
            <rFont val="Tahoma"/>
            <family val="2"/>
          </rPr>
          <t xml:space="preserve">
adjustment of overtime pending from April-15</t>
        </r>
      </text>
    </comment>
    <comment ref="P41" authorId="0" shapeId="0" xr:uid="{00000000-0006-0000-0900-00000E000000}">
      <text>
        <r>
          <rPr>
            <b/>
            <sz val="9"/>
            <color indexed="81"/>
            <rFont val="Tahoma"/>
            <family val="2"/>
          </rPr>
          <t>Author:</t>
        </r>
        <r>
          <rPr>
            <sz val="9"/>
            <color indexed="81"/>
            <rFont val="Tahoma"/>
            <family val="2"/>
          </rPr>
          <t xml:space="preserve">
we pay him one day less as adjustment in last month , he was supposed to get 380 instead of 350.
Adjustments from last month and one sick leave this month</t>
        </r>
      </text>
    </comment>
    <comment ref="L45" authorId="0" shapeId="0" xr:uid="{00000000-0006-0000-0900-00000F000000}">
      <text>
        <r>
          <rPr>
            <b/>
            <sz val="9"/>
            <color indexed="81"/>
            <rFont val="Tahoma"/>
            <family val="2"/>
          </rPr>
          <t>Author:</t>
        </r>
        <r>
          <rPr>
            <sz val="9"/>
            <color indexed="81"/>
            <rFont val="Tahoma"/>
            <family val="2"/>
          </rPr>
          <t xml:space="preserve">
2500 from May-15
As per Mam Instructions</t>
        </r>
      </text>
    </comment>
    <comment ref="T46" authorId="0" shapeId="0" xr:uid="{00000000-0006-0000-0900-000010000000}">
      <text>
        <r>
          <rPr>
            <b/>
            <sz val="9"/>
            <color indexed="81"/>
            <rFont val="Tahoma"/>
            <family val="2"/>
          </rPr>
          <t>Author:</t>
        </r>
        <r>
          <rPr>
            <sz val="9"/>
            <color indexed="81"/>
            <rFont val="Tahoma"/>
            <family val="2"/>
          </rPr>
          <t xml:space="preserve">
A fine was issued on 04-05-2015 on vehicle # 25341 Private Q Total Tickets 2/400 dhs.  download our App.</t>
        </r>
      </text>
    </comment>
    <comment ref="S52" authorId="0" shapeId="0" xr:uid="{00000000-0006-0000-0900-000011000000}">
      <text>
        <r>
          <rPr>
            <b/>
            <sz val="9"/>
            <color indexed="81"/>
            <rFont val="Tahoma"/>
            <family val="2"/>
          </rPr>
          <t>Author:</t>
        </r>
        <r>
          <rPr>
            <sz val="9"/>
            <color indexed="81"/>
            <rFont val="Tahoma"/>
            <family val="2"/>
          </rPr>
          <t xml:space="preserve">
taking off without informing</t>
        </r>
      </text>
    </comment>
    <comment ref="T56" authorId="0" shapeId="0" xr:uid="{00000000-0006-0000-0900-000012000000}">
      <text>
        <r>
          <rPr>
            <b/>
            <sz val="9"/>
            <color indexed="81"/>
            <rFont val="Tahoma"/>
            <family val="2"/>
          </rPr>
          <t>Author:</t>
        </r>
        <r>
          <rPr>
            <sz val="9"/>
            <color indexed="81"/>
            <rFont val="Tahoma"/>
            <family val="2"/>
          </rPr>
          <t xml:space="preserve">
fine on month end</t>
        </r>
      </text>
    </comment>
    <comment ref="S59" authorId="0" shapeId="0" xr:uid="{00000000-0006-0000-0900-000013000000}">
      <text>
        <r>
          <rPr>
            <b/>
            <sz val="9"/>
            <color indexed="81"/>
            <rFont val="Tahoma"/>
            <family val="2"/>
          </rPr>
          <t>Author:</t>
        </r>
        <r>
          <rPr>
            <sz val="9"/>
            <color indexed="81"/>
            <rFont val="Tahoma"/>
            <family val="2"/>
          </rPr>
          <t xml:space="preserve">
taking off without informing</t>
        </r>
      </text>
    </comment>
  </commentList>
</comments>
</file>

<file path=xl/sharedStrings.xml><?xml version="1.0" encoding="utf-8"?>
<sst xmlns="http://schemas.openxmlformats.org/spreadsheetml/2006/main" count="14029" uniqueCount="5680">
  <si>
    <t>Excel Function Examples by Category</t>
  </si>
  <si>
    <t>Date &amp; Time Functions</t>
  </si>
  <si>
    <t>Level 1 Examples</t>
  </si>
  <si>
    <t>TODAY</t>
  </si>
  <si>
    <t>NOW</t>
  </si>
  <si>
    <t>MONTH</t>
  </si>
  <si>
    <t>HOUR</t>
  </si>
  <si>
    <t>DAY</t>
  </si>
  <si>
    <t>MINUTE</t>
  </si>
  <si>
    <t>YEAR</t>
  </si>
  <si>
    <t>SECOND</t>
  </si>
  <si>
    <t>DATE</t>
  </si>
  <si>
    <t>TIME</t>
  </si>
  <si>
    <t>DATEVALUE</t>
  </si>
  <si>
    <t>TIMEVALUE</t>
  </si>
  <si>
    <t>TEXT</t>
  </si>
  <si>
    <t>Text Functions</t>
  </si>
  <si>
    <t>Example Text:</t>
  </si>
  <si>
    <t>tHiS      bAnd            RuLeS!!!</t>
  </si>
  <si>
    <t>Function Examples</t>
  </si>
  <si>
    <t>TRIM</t>
  </si>
  <si>
    <t>LEFT</t>
  </si>
  <si>
    <t>PROPER</t>
  </si>
  <si>
    <t>MID</t>
  </si>
  <si>
    <t>SEARCH</t>
  </si>
  <si>
    <t>RIGHT</t>
  </si>
  <si>
    <t>SUBSTITUTE</t>
  </si>
  <si>
    <t>CONCATENATE</t>
  </si>
  <si>
    <t>UPPER</t>
  </si>
  <si>
    <t>&amp;</t>
  </si>
  <si>
    <t>LOWER</t>
  </si>
  <si>
    <t>EXACT</t>
  </si>
  <si>
    <t>LEN (Length)</t>
  </si>
  <si>
    <t>Data Filters</t>
  </si>
  <si>
    <t>exercise 1: Filter out all blank rows from this data set</t>
  </si>
  <si>
    <t>Player</t>
  </si>
  <si>
    <t>Position</t>
  </si>
  <si>
    <t>Team</t>
  </si>
  <si>
    <t>Catches</t>
  </si>
  <si>
    <t>Yards</t>
  </si>
  <si>
    <t>Santana Moss</t>
  </si>
  <si>
    <t>WR</t>
  </si>
  <si>
    <t>WAS</t>
  </si>
  <si>
    <t>David Patten</t>
  </si>
  <si>
    <t>Darnerien McCants</t>
  </si>
  <si>
    <t>James Thrash</t>
  </si>
  <si>
    <t>Taylor Jacobs</t>
  </si>
  <si>
    <t>Kevin Dyson</t>
  </si>
  <si>
    <t>Jimmy Farris</t>
  </si>
  <si>
    <t>Chris Cooley</t>
  </si>
  <si>
    <t>TE</t>
  </si>
  <si>
    <t>Robert Royal</t>
  </si>
  <si>
    <t>Jabari Holloway</t>
  </si>
  <si>
    <t>Mike Sellers</t>
  </si>
  <si>
    <t>Billy Baber</t>
  </si>
  <si>
    <t>Drew Bennett</t>
  </si>
  <si>
    <t>TEN</t>
  </si>
  <si>
    <t>Tyrone Calico</t>
  </si>
  <si>
    <t>Brandon Jones</t>
  </si>
  <si>
    <t>Courtney Roby</t>
  </si>
  <si>
    <t>Ben Troupe</t>
  </si>
  <si>
    <t>Erron Kinney</t>
  </si>
  <si>
    <t>Bo Scaife</t>
  </si>
  <si>
    <t>Ben Hall</t>
  </si>
  <si>
    <t>Steve Cucci</t>
  </si>
  <si>
    <t>Michael Clayton</t>
  </si>
  <si>
    <t>TB</t>
  </si>
  <si>
    <t>Joey Galloway</t>
  </si>
  <si>
    <t>Ike Hilliard</t>
  </si>
  <si>
    <t>Edell Shepherd</t>
  </si>
  <si>
    <t>Anthony DiCosmo</t>
  </si>
  <si>
    <t>Anthony Becht</t>
  </si>
  <si>
    <t>Alex Smith</t>
  </si>
  <si>
    <t>Will Heller</t>
  </si>
  <si>
    <t>Dave Moore</t>
  </si>
  <si>
    <t>Torry Holt</t>
  </si>
  <si>
    <t>STL</t>
  </si>
  <si>
    <t>Isaac Bruce</t>
  </si>
  <si>
    <t>Kevin Curtis</t>
  </si>
  <si>
    <t>Shaun McDonald</t>
  </si>
  <si>
    <t>Dane Looker</t>
  </si>
  <si>
    <t>Brandon Manumaleuna</t>
  </si>
  <si>
    <t>Roland Williams</t>
  </si>
  <si>
    <t>Dauntae Finger</t>
  </si>
  <si>
    <t>Mike Brake</t>
  </si>
  <si>
    <t>Erik Jensen</t>
  </si>
  <si>
    <t>Brandon Lloyd</t>
  </si>
  <si>
    <t>SF</t>
  </si>
  <si>
    <t>Johnnie Morton</t>
  </si>
  <si>
    <t>Arnaz Battle</t>
  </si>
  <si>
    <t>Rashaun Woods</t>
  </si>
  <si>
    <t>Jason McAddley</t>
  </si>
  <si>
    <t>P.J. Fleck</t>
  </si>
  <si>
    <t>Marcus Maxwell</t>
  </si>
  <si>
    <t>Javin Hunter</t>
  </si>
  <si>
    <t>Eric Johnson</t>
  </si>
  <si>
    <t>Steve Bush</t>
  </si>
  <si>
    <t>Aaron Walker</t>
  </si>
  <si>
    <t>Neil Johnson</t>
  </si>
  <si>
    <t>Patrick Estes</t>
  </si>
  <si>
    <t>Darrell Jackson</t>
  </si>
  <si>
    <t>SEA</t>
  </si>
  <si>
    <t>Bobby Engram</t>
  </si>
  <si>
    <t>Jerome Pathon</t>
  </si>
  <si>
    <t>Joe Jurevicius</t>
  </si>
  <si>
    <t>Jerheme Urban</t>
  </si>
  <si>
    <t>Alex Bannister</t>
  </si>
  <si>
    <t>Jerramy Stevens</t>
  </si>
  <si>
    <t>Itula Mili</t>
  </si>
  <si>
    <t>Ryan Hannam</t>
  </si>
  <si>
    <t>Brock Edwards</t>
  </si>
  <si>
    <t>Calen Powell</t>
  </si>
  <si>
    <t>Keenan McCardell</t>
  </si>
  <si>
    <t>SD</t>
  </si>
  <si>
    <t>Reche Caldwell</t>
  </si>
  <si>
    <t>Eric Parker</t>
  </si>
  <si>
    <t>Kassim Osgood</t>
  </si>
  <si>
    <t>Vincent Jackson</t>
  </si>
  <si>
    <t>Malcom Floyd</t>
  </si>
  <si>
    <t>Antonio Gates</t>
  </si>
  <si>
    <t>Ryan Krause</t>
  </si>
  <si>
    <t>Justin Peelle</t>
  </si>
  <si>
    <t>Danny Young</t>
  </si>
  <si>
    <t>Hines Ward</t>
  </si>
  <si>
    <t>PIT</t>
  </si>
  <si>
    <t>Antwaan Randle-El</t>
  </si>
  <si>
    <t>Cedrick Wilson</t>
  </si>
  <si>
    <t>Chris Doering</t>
  </si>
  <si>
    <t>Lee Mays</t>
  </si>
  <si>
    <t>Fred Gibson</t>
  </si>
  <si>
    <t>Heath Miller</t>
  </si>
  <si>
    <t>Matt Cushing</t>
  </si>
  <si>
    <t>Matt Kranchick</t>
  </si>
  <si>
    <t>Terrell Owens</t>
  </si>
  <si>
    <t>PHI</t>
  </si>
  <si>
    <t>Greg Lewis</t>
  </si>
  <si>
    <t>Reggie Brown</t>
  </si>
  <si>
    <t>Todd Pinkston</t>
  </si>
  <si>
    <t>Billy McMullen</t>
  </si>
  <si>
    <t>L.J. Smith</t>
  </si>
  <si>
    <t>Chad Lewis</t>
  </si>
  <si>
    <t>James Whalen</t>
  </si>
  <si>
    <t>Mike Bartrum</t>
  </si>
  <si>
    <t>Andy Thorn</t>
  </si>
  <si>
    <t>Randy Moss</t>
  </si>
  <si>
    <t>OAK</t>
  </si>
  <si>
    <t>Jerry Porter</t>
  </si>
  <si>
    <t>Ronald Curry</t>
  </si>
  <si>
    <t>Doug Gabriel</t>
  </si>
  <si>
    <t>Alvis Whitted</t>
  </si>
  <si>
    <t>John Stone</t>
  </si>
  <si>
    <t>Johnnie Morant</t>
  </si>
  <si>
    <t>Randal Williams</t>
  </si>
  <si>
    <t>Teyo Johnson</t>
  </si>
  <si>
    <t>Courtney Anderson</t>
  </si>
  <si>
    <t>Josh Norman</t>
  </si>
  <si>
    <t>Rickey Dudley</t>
  </si>
  <si>
    <t>John Paul Foschi</t>
  </si>
  <si>
    <t>Laveranues Coles</t>
  </si>
  <si>
    <t>NYJ</t>
  </si>
  <si>
    <t>Wayne Chrebet</t>
  </si>
  <si>
    <t>Jerricho Cotchery</t>
  </si>
  <si>
    <t>Jonathan Carter</t>
  </si>
  <si>
    <t>Doug Jolley</t>
  </si>
  <si>
    <t>Chris Baker</t>
  </si>
  <si>
    <t>Joel Dreessen</t>
  </si>
  <si>
    <t>Matthew Chila</t>
  </si>
  <si>
    <t>James Dearth</t>
  </si>
  <si>
    <t>Plaxico Burress</t>
  </si>
  <si>
    <t>NYG</t>
  </si>
  <si>
    <t>Amani Toomer</t>
  </si>
  <si>
    <t>Tim Carter</t>
  </si>
  <si>
    <t>Jamaar Taylor</t>
  </si>
  <si>
    <t>Zuriel Smith</t>
  </si>
  <si>
    <t>Jeremy Shockey</t>
  </si>
  <si>
    <t>Visanthe Shiancoe</t>
  </si>
  <si>
    <t>Chris Luzar</t>
  </si>
  <si>
    <t>Darius Williams</t>
  </si>
  <si>
    <t>Beau Fullerton</t>
  </si>
  <si>
    <t>Joe Horn</t>
  </si>
  <si>
    <t>NO</t>
  </si>
  <si>
    <t>Donte' Stallworth</t>
  </si>
  <si>
    <t>Az-Zahir Hakim</t>
  </si>
  <si>
    <t>Devery Henderson</t>
  </si>
  <si>
    <t>Talman Gardner</t>
  </si>
  <si>
    <t>Michael Lewis</t>
  </si>
  <si>
    <t>Nate Poole</t>
  </si>
  <si>
    <t>Boo Williams</t>
  </si>
  <si>
    <t>Ernie Conwell</t>
  </si>
  <si>
    <t>Shad Meier</t>
  </si>
  <si>
    <t>Zach Hilton</t>
  </si>
  <si>
    <t>Lamont Hall</t>
  </si>
  <si>
    <t>Deion Branch</t>
  </si>
  <si>
    <t>NE</t>
  </si>
  <si>
    <t>David Givens</t>
  </si>
  <si>
    <t>David Terrell</t>
  </si>
  <si>
    <t>Bethel Johnson</t>
  </si>
  <si>
    <t>Troy Brown</t>
  </si>
  <si>
    <t>Tim Dwight</t>
  </si>
  <si>
    <t>Cedric James</t>
  </si>
  <si>
    <t>Daniel Graham</t>
  </si>
  <si>
    <t>Christian Fauria</t>
  </si>
  <si>
    <t>Jed Weaver</t>
  </si>
  <si>
    <t>John Lumpkin</t>
  </si>
  <si>
    <t>Nate Burleson</t>
  </si>
  <si>
    <t>MIN</t>
  </si>
  <si>
    <t>Troy Williamson</t>
  </si>
  <si>
    <t>Marcus Robinson</t>
  </si>
  <si>
    <t>Travis Taylor</t>
  </si>
  <si>
    <t>Kelly Campbell</t>
  </si>
  <si>
    <t>Daryl Jones</t>
  </si>
  <si>
    <t>Avion Black</t>
  </si>
  <si>
    <t>Jermaine Wiggins</t>
  </si>
  <si>
    <t>Jimmy Kleinsasser</t>
  </si>
  <si>
    <t>Richard Owens</t>
  </si>
  <si>
    <t>Sean Berton</t>
  </si>
  <si>
    <t>Jeff Dugan</t>
  </si>
  <si>
    <t>Chris Chambers</t>
  </si>
  <si>
    <t>MIA</t>
  </si>
  <si>
    <t>Marty Booker</t>
  </si>
  <si>
    <t>David Boston</t>
  </si>
  <si>
    <t>Bryan Gilmore</t>
  </si>
  <si>
    <t>Danny Farmer</t>
  </si>
  <si>
    <t>Kendall Newson</t>
  </si>
  <si>
    <t>Randy McMichael</t>
  </si>
  <si>
    <t>Donald Lee</t>
  </si>
  <si>
    <t>Alex Holmes</t>
  </si>
  <si>
    <t>Ed Perry</t>
  </si>
  <si>
    <t>Jason Rader</t>
  </si>
  <si>
    <t>Eddie Kennison</t>
  </si>
  <si>
    <t>KC</t>
  </si>
  <si>
    <t>Samie Parker</t>
  </si>
  <si>
    <t>Marc Boerigter</t>
  </si>
  <si>
    <t>Freddie Mitchell</t>
  </si>
  <si>
    <t>Dante Hall</t>
  </si>
  <si>
    <t>Craphonso Thorpe</t>
  </si>
  <si>
    <t>Chris Horn</t>
  </si>
  <si>
    <t>Tony Gonzalez</t>
  </si>
  <si>
    <t>Kris Wilson</t>
  </si>
  <si>
    <t>Jason Dunn</t>
  </si>
  <si>
    <t>Mike Kallfelz</t>
  </si>
  <si>
    <t>Jimmy Smith</t>
  </si>
  <si>
    <t>JAC</t>
  </si>
  <si>
    <t>Reggie Williams</t>
  </si>
  <si>
    <t>Matt Jones</t>
  </si>
  <si>
    <t>Ernest Wilford</t>
  </si>
  <si>
    <t>Troy Edwards</t>
  </si>
  <si>
    <t>Cortez Hankton</t>
  </si>
  <si>
    <t>Chris Cole</t>
  </si>
  <si>
    <t>George Wrighster</t>
  </si>
  <si>
    <t>Kyle Brady</t>
  </si>
  <si>
    <t>Todd Yoder</t>
  </si>
  <si>
    <t>Brian Jones</t>
  </si>
  <si>
    <t>Cam Quayle</t>
  </si>
  <si>
    <t>Marvin Harrison</t>
  </si>
  <si>
    <t>IND</t>
  </si>
  <si>
    <t>Reggie Wayne</t>
  </si>
  <si>
    <t>Brandon Stokley</t>
  </si>
  <si>
    <t>Troy Walters</t>
  </si>
  <si>
    <t>Aaron Moorehead</t>
  </si>
  <si>
    <t>Brad Pyatt</t>
  </si>
  <si>
    <t>Dallas Clark</t>
  </si>
  <si>
    <t>Ben Utecht</t>
  </si>
  <si>
    <t>Joey Hawkins</t>
  </si>
  <si>
    <t>Joe Kuykendall</t>
  </si>
  <si>
    <t>Andre Johnson</t>
  </si>
  <si>
    <t>HOU</t>
  </si>
  <si>
    <t>Jabar Gaffney</t>
  </si>
  <si>
    <t>Corey Bradford</t>
  </si>
  <si>
    <t>Jerome Mathis</t>
  </si>
  <si>
    <t>Derick Armstrong</t>
  </si>
  <si>
    <t>Reggie Swinton</t>
  </si>
  <si>
    <t>Billy Miller</t>
  </si>
  <si>
    <t>Marcellus Rivers</t>
  </si>
  <si>
    <t>Mark Bruener</t>
  </si>
  <si>
    <t>Bennie Joppru</t>
  </si>
  <si>
    <t>Aaron Halterman</t>
  </si>
  <si>
    <t>Javon Walker</t>
  </si>
  <si>
    <t>GB</t>
  </si>
  <si>
    <t>Donald Driver</t>
  </si>
  <si>
    <t>Robert Ferguson</t>
  </si>
  <si>
    <t>Antonio Chatman</t>
  </si>
  <si>
    <t>Craig Bragg</t>
  </si>
  <si>
    <t>Andrae Thurman</t>
  </si>
  <si>
    <t>Bubba Franks</t>
  </si>
  <si>
    <t>David Martin</t>
  </si>
  <si>
    <t>Ben Steele</t>
  </si>
  <si>
    <t>Alphonso Collins</t>
  </si>
  <si>
    <t>Steve Fleming</t>
  </si>
  <si>
    <t>Roy Williams</t>
  </si>
  <si>
    <t>DET</t>
  </si>
  <si>
    <t>Charles Rogers</t>
  </si>
  <si>
    <t>Mike Williams</t>
  </si>
  <si>
    <t>Tai Streets</t>
  </si>
  <si>
    <t>Kevin Johnson</t>
  </si>
  <si>
    <t>Scott Vines</t>
  </si>
  <si>
    <t>David Kircus</t>
  </si>
  <si>
    <t>Eddie Drummond</t>
  </si>
  <si>
    <t>Marcus Pollard</t>
  </si>
  <si>
    <t>Casey Fitzsimmons</t>
  </si>
  <si>
    <t>Justin Swift</t>
  </si>
  <si>
    <t>Leonard Stephens</t>
  </si>
  <si>
    <t>Ashley Lelie</t>
  </si>
  <si>
    <t>DEN</t>
  </si>
  <si>
    <t>Rod Smith</t>
  </si>
  <si>
    <t>Darius Watts</t>
  </si>
  <si>
    <t>Jerry Rice</t>
  </si>
  <si>
    <t>Nate Jackson</t>
  </si>
  <si>
    <t>Triandos Luke</t>
  </si>
  <si>
    <t>Jeb Putzier</t>
  </si>
  <si>
    <t>Stephen Alexander</t>
  </si>
  <si>
    <t>Patrick Hape</t>
  </si>
  <si>
    <t>Dwayne Carswell</t>
  </si>
  <si>
    <t>Mike Leach</t>
  </si>
  <si>
    <t>Keyshawn Johnson</t>
  </si>
  <si>
    <t>DAL</t>
  </si>
  <si>
    <t>Ahmad Merritt</t>
  </si>
  <si>
    <t>Jason Witten</t>
  </si>
  <si>
    <t>Dan Campbell</t>
  </si>
  <si>
    <t>Tony Curtis</t>
  </si>
  <si>
    <t>Brett Pierce</t>
  </si>
  <si>
    <t>Antonio Bryant</t>
  </si>
  <si>
    <t>CLE</t>
  </si>
  <si>
    <t>Braylon Edwards</t>
  </si>
  <si>
    <t>Andre Davis</t>
  </si>
  <si>
    <t>Dennis Northcutt</t>
  </si>
  <si>
    <t>Frisman Jackson</t>
  </si>
  <si>
    <t>Steve Heiden</t>
  </si>
  <si>
    <t>Aaron Shea</t>
  </si>
  <si>
    <t>Keith Heinrich</t>
  </si>
  <si>
    <t>Keith Willis</t>
  </si>
  <si>
    <t>Ivory McCoy</t>
  </si>
  <si>
    <t>Chad Johnson</t>
  </si>
  <si>
    <t>CIN</t>
  </si>
  <si>
    <t>T.J. Houshmandzadeh</t>
  </si>
  <si>
    <t>Peter Warrick</t>
  </si>
  <si>
    <t>Kelley Washington</t>
  </si>
  <si>
    <t>Chris Henry</t>
  </si>
  <si>
    <t>Kevin Walter</t>
  </si>
  <si>
    <t>Matt Schobel</t>
  </si>
  <si>
    <t>Reggie Kelly</t>
  </si>
  <si>
    <t>Tony Stewart</t>
  </si>
  <si>
    <t>Brad St. Louis</t>
  </si>
  <si>
    <t>Michael Woolridge</t>
  </si>
  <si>
    <t>Muhsin Muhammad</t>
  </si>
  <si>
    <t>CHI</t>
  </si>
  <si>
    <t>Justin Gage</t>
  </si>
  <si>
    <t>Bernard Berrian</t>
  </si>
  <si>
    <t>Bobby Wade</t>
  </si>
  <si>
    <t>Eddie Berlin</t>
  </si>
  <si>
    <t>Mark Bradley</t>
  </si>
  <si>
    <t>Ron Johnson</t>
  </si>
  <si>
    <t>Desmond Clark</t>
  </si>
  <si>
    <t>Dustin Lyman</t>
  </si>
  <si>
    <t>Darnell Sanders</t>
  </si>
  <si>
    <t>John Owens</t>
  </si>
  <si>
    <t>Steve Smith</t>
  </si>
  <si>
    <t>CAR</t>
  </si>
  <si>
    <t>Keary Colbert</t>
  </si>
  <si>
    <t>Rod Gardner</t>
  </si>
  <si>
    <t>Ricky Proehl</t>
  </si>
  <si>
    <t>Drew Carter</t>
  </si>
  <si>
    <t>Karl Hankton</t>
  </si>
  <si>
    <t>Kris Mangum</t>
  </si>
  <si>
    <t>Mike Seidman</t>
  </si>
  <si>
    <t>Chad Mustard</t>
  </si>
  <si>
    <t>Michael Gaines</t>
  </si>
  <si>
    <t>Dan Curley</t>
  </si>
  <si>
    <t>Lee Evans</t>
  </si>
  <si>
    <t>BUF</t>
  </si>
  <si>
    <t>Eric Moulds</t>
  </si>
  <si>
    <t>Roscoe Parrish</t>
  </si>
  <si>
    <t>Sam Aiken</t>
  </si>
  <si>
    <t>Josh Reed</t>
  </si>
  <si>
    <t>Mark Campbell</t>
  </si>
  <si>
    <t>Tim Euhus</t>
  </si>
  <si>
    <t>Rod Trafford</t>
  </si>
  <si>
    <t>Kevin Everett</t>
  </si>
  <si>
    <t>Brad Cieslak</t>
  </si>
  <si>
    <t>Mark Clayton</t>
  </si>
  <si>
    <t>BAL</t>
  </si>
  <si>
    <t>Clarence Moore</t>
  </si>
  <si>
    <t>Randy Hymes</t>
  </si>
  <si>
    <t>Devard Darling</t>
  </si>
  <si>
    <t>Patrick Johnson</t>
  </si>
  <si>
    <t>Terry Jones</t>
  </si>
  <si>
    <t>Daniel Wilcox</t>
  </si>
  <si>
    <t>Darnell Dinkins</t>
  </si>
  <si>
    <t>Trent Smith</t>
  </si>
  <si>
    <t>Michael Jenkins</t>
  </si>
  <si>
    <t>ATL</t>
  </si>
  <si>
    <t>Peerless Price</t>
  </si>
  <si>
    <t>Brian Finneran</t>
  </si>
  <si>
    <t>Roddy White</t>
  </si>
  <si>
    <t>Dwayne Blakley</t>
  </si>
  <si>
    <t>Mark Anelli</t>
  </si>
  <si>
    <t>Derek Rackley</t>
  </si>
  <si>
    <t>David Rackley</t>
  </si>
  <si>
    <t>Larry Fitzgerald</t>
  </si>
  <si>
    <t>ARI</t>
  </si>
  <si>
    <t>Anquan Boldin</t>
  </si>
  <si>
    <t>Charles Lee</t>
  </si>
  <si>
    <t>Lawrence Hamilton</t>
  </si>
  <si>
    <t>Reggie Newhouse</t>
  </si>
  <si>
    <t>Eric Edwards</t>
  </si>
  <si>
    <t>Adam Bergen</t>
  </si>
  <si>
    <t>Robert Blizzard</t>
  </si>
  <si>
    <t>Andy Stokes</t>
  </si>
  <si>
    <t>John Bronson</t>
  </si>
  <si>
    <t>Date</t>
  </si>
  <si>
    <t>Transfer Account</t>
  </si>
  <si>
    <t>Description</t>
  </si>
  <si>
    <t>Clearing Ref</t>
  </si>
  <si>
    <t>Amount</t>
  </si>
  <si>
    <t>Status</t>
  </si>
  <si>
    <t>SALIK PAYMENT</t>
  </si>
  <si>
    <t>SB TRANSFER for Salik - Motorcycle</t>
  </si>
  <si>
    <t>Cleared</t>
  </si>
  <si>
    <t>SB TRANSFER for Salik - 4 Vehicles</t>
  </si>
  <si>
    <t>EMPIRE CHEFS AND CATERING SERVICE</t>
  </si>
  <si>
    <t>Against Purchases for Apr 2015</t>
  </si>
  <si>
    <t>Uncleared</t>
  </si>
  <si>
    <t>GOLDEN DUNES GENERAL TRADING LLC</t>
  </si>
  <si>
    <t>HI FOOD GENERAL TRADING LLC</t>
  </si>
  <si>
    <t>MODERN BAKERY LLC</t>
  </si>
  <si>
    <t>Against Purchases for Mar &amp; Apr 2015</t>
  </si>
  <si>
    <t>NORTH ROSE FOODSTUFF TRADING</t>
  </si>
  <si>
    <t>ONASHI TRADING LLC</t>
  </si>
  <si>
    <t>Against Purchases for Mar 2015</t>
  </si>
  <si>
    <t>MAS CHARCOAL CO. L.L.C</t>
  </si>
  <si>
    <t>EMIRATES SNACK FOOD LLC</t>
  </si>
  <si>
    <t>WJ TOWELL LLC</t>
  </si>
  <si>
    <t>FIRST GULF BANK</t>
  </si>
  <si>
    <t>BANK BOOK - CHEZ MICHEL RESTAURANT &amp; COFFEE SHOP LLC</t>
  </si>
  <si>
    <t>Issued PDCs</t>
  </si>
  <si>
    <t>Not yet Cleared from Bank</t>
  </si>
  <si>
    <t>Our Book</t>
  </si>
  <si>
    <t>Bank Book</t>
  </si>
  <si>
    <t>Sr.No</t>
  </si>
  <si>
    <t>PAID TO / RECEIVED FROM</t>
  </si>
  <si>
    <t>DESCRIPTION</t>
  </si>
  <si>
    <t>CHQ#</t>
  </si>
  <si>
    <t>DR</t>
  </si>
  <si>
    <t>CR</t>
  </si>
  <si>
    <t>BALANCE</t>
  </si>
  <si>
    <t>CLEARED</t>
  </si>
  <si>
    <t>opening balance</t>
  </si>
  <si>
    <t>KIRAN PRASAI</t>
  </si>
  <si>
    <t>Chq Paid Agst Villa Cleaning</t>
  </si>
  <si>
    <t>SUDIP BARDEWA</t>
  </si>
  <si>
    <t>MOHAMMAD NAIM</t>
  </si>
  <si>
    <t>Chq Paid Agst Advance Salary for M/o Oct-2014</t>
  </si>
  <si>
    <t>ARFAN MOHAMAD KHAIR HAMOU</t>
  </si>
  <si>
    <t>Chq Paid Agst Store repairs</t>
  </si>
  <si>
    <t>Chq Paid Agst Kitchen Repairs</t>
  </si>
  <si>
    <t>NATIONAL BANK OF ABU DHABI</t>
  </si>
  <si>
    <t>Credit Card Sale</t>
  </si>
  <si>
    <t>LOK BAHADUR ACHARYA</t>
  </si>
  <si>
    <t>Chq Paid Agst Office Cleaning</t>
  </si>
  <si>
    <t>Petty Cash For Expenses</t>
  </si>
  <si>
    <t>MOHAMED DULIP HASSAN</t>
  </si>
  <si>
    <t>Chq Issued Agst Petty Cash For Resturant</t>
  </si>
  <si>
    <t>ATUL RAJARAM KAMBLE</t>
  </si>
  <si>
    <t>Chq Paid Agst Salary For M/O October</t>
  </si>
  <si>
    <t>TALAL RIYAD AL ASMAR</t>
  </si>
  <si>
    <t>SANJAY VALIYAPARMBIL</t>
  </si>
  <si>
    <t>ALI ZAET</t>
  </si>
  <si>
    <t xml:space="preserve">MOHAMMED FAWAZ ALHAMWI </t>
  </si>
  <si>
    <t>CHARINA KAYE BASCO</t>
  </si>
  <si>
    <t>SAAD NADEEM</t>
  </si>
  <si>
    <t>ASHRAF ABDELKADER</t>
  </si>
  <si>
    <t>PRASAD KUMAR</t>
  </si>
  <si>
    <t>NAGESHWARA RAO</t>
  </si>
  <si>
    <t>KAMESH GUBBALA</t>
  </si>
  <si>
    <t>RAVI KUMAR</t>
  </si>
  <si>
    <t>SURESH THOTA</t>
  </si>
  <si>
    <t>MUHAMMAD AKRAM JAN</t>
  </si>
  <si>
    <t>ANNA QUIJANO</t>
  </si>
  <si>
    <t>KENNETH MANALANG ROMAN</t>
  </si>
  <si>
    <t>ALI AMGAD AHMED YOUSSEF ATWA</t>
  </si>
  <si>
    <t>Bank Charges</t>
  </si>
  <si>
    <t>Chq Book Issurance Charges</t>
  </si>
  <si>
    <t>AL AMANI</t>
  </si>
  <si>
    <t>Chq Paid Agst M/O Sep-14</t>
  </si>
  <si>
    <t>AL BAYAN</t>
  </si>
  <si>
    <t>Chq Paid Agst M/O Aug to Sep-14</t>
  </si>
  <si>
    <t>ABNA AL AZIZAH</t>
  </si>
  <si>
    <t>AL SANNA FOODSTUFF TRADING</t>
  </si>
  <si>
    <t>MAZAREE AL SHAM</t>
  </si>
  <si>
    <t>AHLAA JAW</t>
  </si>
  <si>
    <t>KHAYAL ADVERTISING</t>
  </si>
  <si>
    <t>Chq Paid Agst 3 Weeks Marketing Campaign</t>
  </si>
  <si>
    <t>CHEZ MICHEL</t>
  </si>
  <si>
    <t xml:space="preserve">Loan Amount Received From ENBD-C.M 1014492070801 </t>
  </si>
  <si>
    <t>Loan Repayment Business Loan 2nd Installment</t>
  </si>
  <si>
    <t>1C14310725</t>
  </si>
  <si>
    <t xml:space="preserve"> 1C14310741</t>
  </si>
  <si>
    <t>1C14312417</t>
  </si>
  <si>
    <t>1C14312418</t>
  </si>
  <si>
    <t>1C14312437</t>
  </si>
  <si>
    <t>Loan to Sarfraz Khan</t>
  </si>
  <si>
    <t>To Mekhail khan for Visa Expense of Ibrahim</t>
  </si>
  <si>
    <t>Issued to anna for Kish Expense</t>
  </si>
  <si>
    <t>1C14312466</t>
  </si>
  <si>
    <t xml:space="preserve">EMPIRE CHEFS </t>
  </si>
  <si>
    <t>Against Purchases for the month of september</t>
  </si>
  <si>
    <t>1C14313219</t>
  </si>
  <si>
    <t>1C4313363</t>
  </si>
  <si>
    <t>CROWN TRADING LLC</t>
  </si>
  <si>
    <t>Against Purchases for the month of september 2014</t>
  </si>
  <si>
    <t>NASHIL TRADING LLC</t>
  </si>
  <si>
    <t>Against Purchases for the month of october 2014</t>
  </si>
  <si>
    <t>CASTELLO KITCHEN EQUIPMENT LLC</t>
  </si>
  <si>
    <t>Against purchases</t>
  </si>
  <si>
    <t>1C14314108</t>
  </si>
  <si>
    <t xml:space="preserve"> 1C14314185</t>
  </si>
  <si>
    <t>1C14315966</t>
  </si>
  <si>
    <t>1C14315001</t>
  </si>
  <si>
    <t>1C14315154</t>
  </si>
  <si>
    <t>1C14316823</t>
  </si>
  <si>
    <t>1C14316856</t>
  </si>
  <si>
    <t>DAVINCI TECHNICAL WORKS</t>
  </si>
  <si>
    <t>Against Visa Process</t>
  </si>
  <si>
    <t>1C14317709</t>
  </si>
  <si>
    <t>1C14319325</t>
  </si>
  <si>
    <t>1C14319327</t>
  </si>
  <si>
    <t>1C14319329</t>
  </si>
  <si>
    <t>1C14319357</t>
  </si>
  <si>
    <t>1C14319387</t>
  </si>
  <si>
    <t>1C14320180</t>
  </si>
  <si>
    <t>1C14320238</t>
  </si>
  <si>
    <t>1C14321026</t>
  </si>
  <si>
    <t>1C14321086</t>
  </si>
  <si>
    <t>1C14322869</t>
  </si>
  <si>
    <t>1C14322912</t>
  </si>
  <si>
    <t>SAVED AKTHER</t>
  </si>
  <si>
    <t>SALARY FOR THE MONTH OF NOVEMER 19 DAYS</t>
  </si>
  <si>
    <t>Issued cash chq for the purchased of kitchen tools</t>
  </si>
  <si>
    <t>Penalty for overstay in UAE</t>
  </si>
  <si>
    <t>ATUL KAMBLE</t>
  </si>
  <si>
    <t>Against salary and leave salary for the manth of nov 24 days &amp; dec</t>
  </si>
  <si>
    <t>1C14323765</t>
  </si>
  <si>
    <t>1C14323809</t>
  </si>
  <si>
    <t>1C14324663</t>
  </si>
  <si>
    <t>1C14324792</t>
  </si>
  <si>
    <t>1C14326378</t>
  </si>
  <si>
    <t>1C14326380</t>
  </si>
  <si>
    <t>1C14326414</t>
  </si>
  <si>
    <t>1C14326445</t>
  </si>
  <si>
    <t>1C14327207</t>
  </si>
  <si>
    <t>1C14327259</t>
  </si>
  <si>
    <t>CM Petty cash for Office</t>
  </si>
  <si>
    <t>CASH</t>
  </si>
  <si>
    <t>Against repayable to AFAF MAM</t>
  </si>
  <si>
    <t>GOLDEN DUNES</t>
  </si>
  <si>
    <t>Against purchases for the month of august &amp;september</t>
  </si>
  <si>
    <t>HI FOODS</t>
  </si>
  <si>
    <t>Against purchases for the month of september</t>
  </si>
  <si>
    <t>ABDULLA SALEM TAILORING</t>
  </si>
  <si>
    <t>Against Pending Payment</t>
  </si>
  <si>
    <t>SPA FAERY MAGAZINE</t>
  </si>
  <si>
    <t>for online advt expense</t>
  </si>
  <si>
    <t xml:space="preserve"> 1C14328032</t>
  </si>
  <si>
    <t>1C14328074</t>
  </si>
  <si>
    <t>Bank charges</t>
  </si>
  <si>
    <t>BC</t>
  </si>
  <si>
    <t>Petty cash for CHEZ MICHEL RESTAURANT</t>
  </si>
  <si>
    <t>1C14329981</t>
  </si>
  <si>
    <t>1C14329008</t>
  </si>
  <si>
    <t>1C14330780</t>
  </si>
  <si>
    <t>1C14330904</t>
  </si>
  <si>
    <t>1C14331729</t>
  </si>
  <si>
    <t>1C14331740</t>
  </si>
  <si>
    <t>DAYVEN DE LA CRUZ</t>
  </si>
  <si>
    <t>SALARY ADVANCE</t>
  </si>
  <si>
    <t>GHASSAN YAHYAOUI</t>
  </si>
  <si>
    <t>AHMED DAWOOD</t>
  </si>
  <si>
    <t>1C14333394</t>
  </si>
  <si>
    <t>1C14333418</t>
  </si>
  <si>
    <t>1C14333452</t>
  </si>
  <si>
    <t>1C14333493</t>
  </si>
  <si>
    <t>1C14334231</t>
  </si>
  <si>
    <t>1C14334313</t>
  </si>
  <si>
    <t>TALAL RIYADH</t>
  </si>
  <si>
    <t>Against salary for the month of november</t>
  </si>
  <si>
    <t>FAWAZ AL HAMWI</t>
  </si>
  <si>
    <t>SAJID KHAN</t>
  </si>
  <si>
    <t>MOHAMMED IBRAHIM KHAN</t>
  </si>
  <si>
    <t>USMAN GANI</t>
  </si>
  <si>
    <t>ALAA GODAT</t>
  </si>
  <si>
    <t>IBRAHIM OSAMA</t>
  </si>
  <si>
    <t>1C14335183</t>
  </si>
  <si>
    <t>1C14335259</t>
  </si>
  <si>
    <t>1C14337828</t>
  </si>
  <si>
    <t>1C14337699</t>
  </si>
  <si>
    <t>1C14337803</t>
  </si>
  <si>
    <t>1C14337882</t>
  </si>
  <si>
    <t>1C14338729</t>
  </si>
  <si>
    <t>1C14338763</t>
  </si>
  <si>
    <t>1C14340432</t>
  </si>
  <si>
    <t>1C14340433</t>
  </si>
  <si>
    <t>1C14340462</t>
  </si>
  <si>
    <t>1C14340498</t>
  </si>
  <si>
    <t>EMIRATES NBD</t>
  </si>
  <si>
    <t>3RD Insstallment against loan</t>
  </si>
  <si>
    <t>loan rapayment</t>
  </si>
  <si>
    <t>1C14341311</t>
  </si>
  <si>
    <t>1C14341354</t>
  </si>
  <si>
    <t>1C14341459</t>
  </si>
  <si>
    <t>for Chez Michel</t>
  </si>
  <si>
    <t>Kiran Prasai</t>
  </si>
  <si>
    <t>Against overtime for villa cleaning</t>
  </si>
  <si>
    <t>1C14342124</t>
  </si>
  <si>
    <t>1C14342213</t>
  </si>
  <si>
    <t>CHQ IISSUANCE CHARGE</t>
  </si>
  <si>
    <t>1C14343032</t>
  </si>
  <si>
    <t>1C14343062</t>
  </si>
  <si>
    <t>1C14344844</t>
  </si>
  <si>
    <t>1C14344915</t>
  </si>
  <si>
    <t>for visa expense</t>
  </si>
  <si>
    <t>1C14345771</t>
  </si>
  <si>
    <t>1C14345851</t>
  </si>
  <si>
    <t>SHIRLEY DIMAGIBA CASTRO</t>
  </si>
  <si>
    <t>Salary advance for the month of december</t>
  </si>
  <si>
    <t>ANGURAJ</t>
  </si>
  <si>
    <t>MAYADUNNE</t>
  </si>
  <si>
    <t>1C14347481</t>
  </si>
  <si>
    <t>1C14347483</t>
  </si>
  <si>
    <t>1C14347545</t>
  </si>
  <si>
    <t>1C14347565</t>
  </si>
  <si>
    <t xml:space="preserve">Agsinst salary advance </t>
  </si>
  <si>
    <t>1C14348619</t>
  </si>
  <si>
    <t>1C14348531</t>
  </si>
  <si>
    <t>FOCUS GENERAL</t>
  </si>
  <si>
    <t>against purchases</t>
  </si>
  <si>
    <t>Petty cash fo rrestaurant reimbursement</t>
  </si>
  <si>
    <t>Against purchased by mr Eyad</t>
  </si>
  <si>
    <t>Renewal of immigration card</t>
  </si>
  <si>
    <t>1C14349363</t>
  </si>
  <si>
    <t>1C14349465</t>
  </si>
  <si>
    <t>WJ TOWELL</t>
  </si>
  <si>
    <t>Against purchases fopr the m/o Aug &amp; Sept</t>
  </si>
  <si>
    <t>EYAD OMRAN</t>
  </si>
  <si>
    <t>Against fuel bills</t>
  </si>
  <si>
    <t>Against visa expense</t>
  </si>
  <si>
    <t>Agaisnt purchases for the month of oct &amp; nov</t>
  </si>
  <si>
    <t>Agaisnt maintenance expense</t>
  </si>
  <si>
    <t>1C14350440</t>
  </si>
  <si>
    <t>1C14350333</t>
  </si>
  <si>
    <t>AGAINST PURCHASES OF FISH ON 22-11-14</t>
  </si>
  <si>
    <t>1C14351128</t>
  </si>
  <si>
    <t>1C14351164</t>
  </si>
  <si>
    <t>1C14352987</t>
  </si>
  <si>
    <t>1C14352058</t>
  </si>
  <si>
    <t>Against petty cash for CM Office</t>
  </si>
  <si>
    <t>Against petty cash for CM</t>
  </si>
  <si>
    <t>1C14354699</t>
  </si>
  <si>
    <t>1C14354701</t>
  </si>
  <si>
    <t>1C14354732</t>
  </si>
  <si>
    <t>1C14354792</t>
  </si>
  <si>
    <t>1C14355593</t>
  </si>
  <si>
    <t>1C14355631</t>
  </si>
  <si>
    <t>1C14356482</t>
  </si>
  <si>
    <t>1C14356569</t>
  </si>
  <si>
    <t>LAURENCE PAUL OTERO</t>
  </si>
  <si>
    <t>AGAINST ADVANCE FOR THE M/O DECEMBER</t>
  </si>
  <si>
    <t>1C14357402</t>
  </si>
  <si>
    <t>1C14357463</t>
  </si>
  <si>
    <t>FOR CM OFFICE EXPENSE</t>
  </si>
  <si>
    <t>1C14358176</t>
  </si>
  <si>
    <t>1C14358240</t>
  </si>
  <si>
    <t>1C14359983</t>
  </si>
  <si>
    <t>1C14359115</t>
  </si>
  <si>
    <t>1C14361769</t>
  </si>
  <si>
    <t>1C143617832</t>
  </si>
  <si>
    <t>1C14362711</t>
  </si>
  <si>
    <t>1C14363550</t>
  </si>
  <si>
    <t>1C14363630</t>
  </si>
  <si>
    <t>Petty cash restaurant</t>
  </si>
  <si>
    <t>1C14364420</t>
  </si>
  <si>
    <t>1C14364443</t>
  </si>
  <si>
    <t>Salary for the month of december 2014</t>
  </si>
  <si>
    <t>Talal Riyad</t>
  </si>
  <si>
    <t xml:space="preserve">IBRAHIM KHAN </t>
  </si>
  <si>
    <t>GULNARA VAYLANMATOVA</t>
  </si>
  <si>
    <t>MADONNA</t>
  </si>
  <si>
    <t>AWAD AL BASHI</t>
  </si>
  <si>
    <t>North rose</t>
  </si>
  <si>
    <t>Payment for the month of decemebr 2014</t>
  </si>
  <si>
    <t xml:space="preserve">Payment for the month of november and december </t>
  </si>
  <si>
    <t>Over time for the month of december 2014</t>
  </si>
  <si>
    <t>Overtime for the month of january 2015</t>
  </si>
  <si>
    <t>DULIP HASSAN</t>
  </si>
  <si>
    <t>petty cash for office</t>
  </si>
  <si>
    <t>Althaf Ahmed Mustak Ahmed</t>
  </si>
  <si>
    <t>Muhammed Irfan Saleem</t>
  </si>
  <si>
    <t>Salary for the month of january 2014</t>
  </si>
  <si>
    <t>SAAD ALI</t>
  </si>
  <si>
    <t>Payment for the month of march and nov 2014</t>
  </si>
  <si>
    <t>1C14365303</t>
  </si>
  <si>
    <t>1C14365319</t>
  </si>
  <si>
    <t>Petty cash CMR</t>
  </si>
  <si>
    <t>1C15004728</t>
  </si>
  <si>
    <t>1C150047691</t>
  </si>
  <si>
    <t>1C15004819</t>
  </si>
  <si>
    <t>1C15004652</t>
  </si>
  <si>
    <t>1C15004654</t>
  </si>
  <si>
    <t>1C150047692</t>
  </si>
  <si>
    <t>1C15004650</t>
  </si>
  <si>
    <t>1C15004656</t>
  </si>
  <si>
    <t>For villa cleaning</t>
  </si>
  <si>
    <t>1C15005580</t>
  </si>
  <si>
    <t>1C15005638</t>
  </si>
  <si>
    <t>CHQ DEPOSIT</t>
  </si>
  <si>
    <t>LOAN REPAYMENT</t>
  </si>
  <si>
    <t>1C15006421</t>
  </si>
  <si>
    <t>1C15006589</t>
  </si>
  <si>
    <t>1C15007294</t>
  </si>
  <si>
    <t>1C15007322</t>
  </si>
  <si>
    <t>1C15008122</t>
  </si>
  <si>
    <t>1C15008174</t>
  </si>
  <si>
    <t>1C15010863</t>
  </si>
  <si>
    <t>1C15010894</t>
  </si>
  <si>
    <t>1C15010828</t>
  </si>
  <si>
    <t>1C15010826</t>
  </si>
  <si>
    <t>1C15011738</t>
  </si>
  <si>
    <t>1C15011762</t>
  </si>
  <si>
    <t>1C15011835</t>
  </si>
  <si>
    <t>1C15012601</t>
  </si>
  <si>
    <t>petty cash office</t>
  </si>
  <si>
    <t>1C15012663</t>
  </si>
  <si>
    <t>1C15013483</t>
  </si>
  <si>
    <t>1C15013515</t>
  </si>
  <si>
    <t>credit card tip disbursement</t>
  </si>
  <si>
    <t>1C15014313</t>
  </si>
  <si>
    <t>1C15014334</t>
  </si>
  <si>
    <t>1C15015190</t>
  </si>
  <si>
    <t>1C15015243</t>
  </si>
  <si>
    <t>MOHAMMED NAIEEM</t>
  </si>
  <si>
    <t>Salary advance for the month of january</t>
  </si>
  <si>
    <t>1C15017899</t>
  </si>
  <si>
    <t>1C15017907</t>
  </si>
  <si>
    <t>1C15017937</t>
  </si>
  <si>
    <t>1C15017970</t>
  </si>
  <si>
    <t>1C15018764</t>
  </si>
  <si>
    <t>1C15018813</t>
  </si>
  <si>
    <t>1C15019618</t>
  </si>
  <si>
    <t>1C15019678</t>
  </si>
  <si>
    <t>1C15020529</t>
  </si>
  <si>
    <t>1C05020616</t>
  </si>
  <si>
    <t>1C05021347</t>
  </si>
  <si>
    <t>1C15021398</t>
  </si>
  <si>
    <t>salary for the month of january settlement</t>
  </si>
  <si>
    <t>1C15022226</t>
  </si>
  <si>
    <t>1C15022321</t>
  </si>
  <si>
    <t>Salary advance for the month of january.</t>
  </si>
  <si>
    <t>DEPOSIT CASH</t>
  </si>
  <si>
    <t>1C15024904</t>
  </si>
  <si>
    <t>1C15024937</t>
  </si>
  <si>
    <t>1C15024982</t>
  </si>
  <si>
    <t>1C15024906</t>
  </si>
  <si>
    <t>NG purcashes</t>
  </si>
  <si>
    <t>Agaisnt oil change and service for camry</t>
  </si>
  <si>
    <t>Final settlement</t>
  </si>
  <si>
    <t>1C15025800</t>
  </si>
  <si>
    <t>1C15025867</t>
  </si>
  <si>
    <t>Waleed Abdel Sadek</t>
  </si>
  <si>
    <t>1/2 leave salary</t>
  </si>
  <si>
    <t>1C15026730</t>
  </si>
  <si>
    <t>1C15026821</t>
  </si>
  <si>
    <t>Agasint purchases for CMR</t>
  </si>
  <si>
    <t>CMR expenses</t>
  </si>
  <si>
    <t>Credit card sale</t>
  </si>
  <si>
    <t>1C15027530</t>
  </si>
  <si>
    <t>1C15027655</t>
  </si>
  <si>
    <t>1C15028418</t>
  </si>
  <si>
    <t>1C15028471</t>
  </si>
  <si>
    <t>petty cash for restaurant</t>
  </si>
  <si>
    <t>1C15029266</t>
  </si>
  <si>
    <t>1C15029382</t>
  </si>
  <si>
    <t>1C15031967</t>
  </si>
  <si>
    <t>salary for january 2015</t>
  </si>
  <si>
    <t>salary for the month of january 2015</t>
  </si>
  <si>
    <t>TALAL AL ASMAR</t>
  </si>
  <si>
    <t>1C15031960</t>
  </si>
  <si>
    <t>1C15031022</t>
  </si>
  <si>
    <t>1C15032821</t>
  </si>
  <si>
    <t>Statement charges</t>
  </si>
  <si>
    <t>bc</t>
  </si>
  <si>
    <t>1C15032053</t>
  </si>
  <si>
    <t>1C15033813</t>
  </si>
  <si>
    <t>1C15034565</t>
  </si>
  <si>
    <t>nissan van registration charge</t>
  </si>
  <si>
    <t>Suzuki car registration cahrge</t>
  </si>
  <si>
    <t>Agaisnt RTA fines (arfan)</t>
  </si>
  <si>
    <t>RTA fines for Eyad</t>
  </si>
  <si>
    <t>RTA fines for camry</t>
  </si>
  <si>
    <t>1C15034630</t>
  </si>
  <si>
    <t>ENIGINEERING TECH SERVICE</t>
  </si>
  <si>
    <t>Pest control for the month of fecbruary</t>
  </si>
  <si>
    <t>1C15035435</t>
  </si>
  <si>
    <t>1C15035517</t>
  </si>
  <si>
    <t>1C15035489</t>
  </si>
  <si>
    <t>AL MARAYA</t>
  </si>
  <si>
    <t>Tip disbursement for the month of january</t>
  </si>
  <si>
    <t>Petty cash for CMR</t>
  </si>
  <si>
    <t>1C15036353</t>
  </si>
  <si>
    <t>Petty cash for office</t>
  </si>
  <si>
    <t>LAON REPAYMENT</t>
  </si>
  <si>
    <t>Mohammed Bassama Mohammed</t>
  </si>
  <si>
    <t>Agasint karaoke from 4-2-15 to 13-1-15</t>
  </si>
  <si>
    <t>Pending Paymrent  for Boss</t>
  </si>
  <si>
    <t>1C15038012</t>
  </si>
  <si>
    <t>1C15038065</t>
  </si>
  <si>
    <t>1C15038096</t>
  </si>
  <si>
    <t>1C15038014</t>
  </si>
  <si>
    <t>OT for Ossama Chef</t>
  </si>
  <si>
    <t>1C15039852</t>
  </si>
  <si>
    <t>1C15039967</t>
  </si>
  <si>
    <t>Royal Development For Gas</t>
  </si>
  <si>
    <t>Remaining due</t>
  </si>
  <si>
    <t>Advance for seat cover change for van</t>
  </si>
  <si>
    <t>FIRST TRAVEL LLC</t>
  </si>
  <si>
    <t>loan to FT agasint DIB loan</t>
  </si>
  <si>
    <t>1C15040852</t>
  </si>
  <si>
    <t>1C15040870</t>
  </si>
  <si>
    <t>1C15041608</t>
  </si>
  <si>
    <t>1C15041706</t>
  </si>
  <si>
    <t>1C15042467</t>
  </si>
  <si>
    <t>FARM FRESH LLC</t>
  </si>
  <si>
    <t>Paid Advance for Purchases</t>
  </si>
  <si>
    <t>1C15042579</t>
  </si>
  <si>
    <t>1C15043332</t>
  </si>
  <si>
    <t>1C15043497</t>
  </si>
  <si>
    <t>Against viilla expense,restaurant exponse and barsha exp</t>
  </si>
  <si>
    <t>Madam</t>
  </si>
  <si>
    <t>Misc expense (paid by boss)</t>
  </si>
  <si>
    <t>OUMAIMA AL HALIMI</t>
  </si>
  <si>
    <t>Final settlement of salaries</t>
  </si>
  <si>
    <t>1C15045041</t>
  </si>
  <si>
    <t>1C15045043</t>
  </si>
  <si>
    <t>1C15045109</t>
  </si>
  <si>
    <t>1C15046077</t>
  </si>
  <si>
    <t>1C15047803</t>
  </si>
  <si>
    <t>1C15047865</t>
  </si>
  <si>
    <t>Against service and maintenance for camry</t>
  </si>
  <si>
    <t>CHANDRA DANUVAR</t>
  </si>
  <si>
    <t>For villa cleaning for the month of january</t>
  </si>
  <si>
    <t>1C15048661</t>
  </si>
  <si>
    <t>1C15048751</t>
  </si>
  <si>
    <t>1C15049496</t>
  </si>
  <si>
    <t>1C15049582</t>
  </si>
  <si>
    <t>1C15050407</t>
  </si>
  <si>
    <t>1C15050468</t>
  </si>
  <si>
    <t>Received advance salary</t>
  </si>
  <si>
    <t>1C15052115</t>
  </si>
  <si>
    <t>1C15052113</t>
  </si>
  <si>
    <t>1C15052177</t>
  </si>
  <si>
    <t>1C15052211</t>
  </si>
  <si>
    <t>1C15053071</t>
  </si>
  <si>
    <t>VISA expense</t>
  </si>
  <si>
    <t>OSSAMA ELMAHDI ALI</t>
  </si>
  <si>
    <t>final clearenc salary for the month of february</t>
  </si>
  <si>
    <t>ABDEL AZIZ</t>
  </si>
  <si>
    <t>BILEL TRABELSI</t>
  </si>
  <si>
    <t>Against tip disbursement</t>
  </si>
  <si>
    <t>tip for gulf food for remaining employees</t>
  </si>
  <si>
    <t>Repair and maintenance for CMR</t>
  </si>
  <si>
    <t>visa expense and legal expenses</t>
  </si>
  <si>
    <t>FRESH EXPRESS</t>
  </si>
  <si>
    <t>1C15054962</t>
  </si>
  <si>
    <t>1C15055807</t>
  </si>
  <si>
    <t>1C15055871</t>
  </si>
  <si>
    <t>1C15056603</t>
  </si>
  <si>
    <t>1C15056644</t>
  </si>
  <si>
    <t>1C15057480</t>
  </si>
  <si>
    <t>1C15057553</t>
  </si>
  <si>
    <t>1C15059192</t>
  </si>
  <si>
    <t>1C15059228</t>
  </si>
  <si>
    <t>1C15059154</t>
  </si>
  <si>
    <t>1C15059168</t>
  </si>
  <si>
    <t>1C15060106</t>
  </si>
  <si>
    <t>1C15061993</t>
  </si>
  <si>
    <t>1C15061012</t>
  </si>
  <si>
    <t>TUV SUD MIDDLE EAST</t>
  </si>
  <si>
    <t>Agaisnt audit for nov 2014</t>
  </si>
  <si>
    <t>Long Due</t>
  </si>
  <si>
    <t>Payment for the month of january</t>
  </si>
  <si>
    <t>IFFCO DIST SERVICE</t>
  </si>
  <si>
    <t>Lancer auto loan against Chef Arfan Advance</t>
  </si>
  <si>
    <t>Advance agaisnt sarfraz and gulnara visa</t>
  </si>
  <si>
    <t>rosemin visa expense</t>
  </si>
  <si>
    <t>salary for the month of february</t>
  </si>
  <si>
    <t>pety cash office</t>
  </si>
  <si>
    <t>1C15062798</t>
  </si>
  <si>
    <t>1C15062832</t>
  </si>
  <si>
    <t>1C15062965</t>
  </si>
  <si>
    <t>1C15063590</t>
  </si>
  <si>
    <t>1C16063699</t>
  </si>
  <si>
    <t>chq book issuance charge</t>
  </si>
  <si>
    <t>credit card sale</t>
  </si>
  <si>
    <t>1C15064513</t>
  </si>
  <si>
    <t>1C15064550</t>
  </si>
  <si>
    <t>credit card tip payable</t>
  </si>
  <si>
    <t>Loan repayment</t>
  </si>
  <si>
    <t>Paid Salary for Feb 2015</t>
  </si>
  <si>
    <t>SHADY AHMED HASSAN</t>
  </si>
  <si>
    <t>Salary for the month of february 2015</t>
  </si>
  <si>
    <t>BASSEM MOHAMMED WEZA</t>
  </si>
  <si>
    <t>ABDEL HADI</t>
  </si>
  <si>
    <t>SARFRAZ KHAN</t>
  </si>
  <si>
    <t>MARIA HELEN</t>
  </si>
  <si>
    <t>JAMEEL AZZAM</t>
  </si>
  <si>
    <t>AMRO NASIER</t>
  </si>
  <si>
    <t>1C15066274</t>
  </si>
  <si>
    <t>1C15066305</t>
  </si>
  <si>
    <t>1C15066324</t>
  </si>
  <si>
    <t>1C15067121</t>
  </si>
  <si>
    <t>1C15067168</t>
  </si>
  <si>
    <t>Petty cash Office</t>
  </si>
  <si>
    <t>1C15068024</t>
  </si>
  <si>
    <t>salary for the month of february 2015</t>
  </si>
  <si>
    <t>1C15069831</t>
  </si>
  <si>
    <t>1C15069869</t>
  </si>
  <si>
    <t>Petty cash office</t>
  </si>
  <si>
    <t>1C15070669</t>
  </si>
  <si>
    <t>1C15070751</t>
  </si>
  <si>
    <t>Focus General Maintenance</t>
  </si>
  <si>
    <t>Paid Agst Ac Unit Service and Minatenance</t>
  </si>
  <si>
    <t xml:space="preserve">Paid Against AM Charges for M/o </t>
  </si>
  <si>
    <t>Salary for the month of February 2015</t>
  </si>
  <si>
    <t>Against carwash for Mekail (service)</t>
  </si>
  <si>
    <t>MEKAIL KHAN</t>
  </si>
  <si>
    <t>1C15071543</t>
  </si>
  <si>
    <t>1C15071621</t>
  </si>
  <si>
    <t>1c15073265</t>
  </si>
  <si>
    <t>1C15073303</t>
  </si>
  <si>
    <t>1C15073337</t>
  </si>
  <si>
    <t>1C15074187</t>
  </si>
  <si>
    <t>IRFAN SALEEM</t>
  </si>
  <si>
    <t>Salary for the month of feb15</t>
  </si>
  <si>
    <t>1C15075080</t>
  </si>
  <si>
    <t>Salary adjustment for the month of february</t>
  </si>
  <si>
    <t>Paid 15% Increment of Salary for Feb 2015</t>
  </si>
  <si>
    <t xml:space="preserve">Etisalat </t>
  </si>
  <si>
    <t>For the month of feb 2015</t>
  </si>
  <si>
    <t>Transferred to RAK bank FT</t>
  </si>
  <si>
    <t>Paid Cash Chq# against Etisalat Bills for Feb 15</t>
  </si>
  <si>
    <t>1C15076878</t>
  </si>
  <si>
    <t>1C15076903</t>
  </si>
  <si>
    <t>1C15077716</t>
  </si>
  <si>
    <t>1C15077782</t>
  </si>
  <si>
    <t>1C15078615</t>
  </si>
  <si>
    <t>1C15078665</t>
  </si>
  <si>
    <t>1C15080306</t>
  </si>
  <si>
    <t>1C15080348</t>
  </si>
  <si>
    <t>1C15080402</t>
  </si>
  <si>
    <t>MOHAMMED NAEEM</t>
  </si>
  <si>
    <t xml:space="preserve">Salary Advance for the month of march </t>
  </si>
  <si>
    <t>RIO INTERNATIONAL</t>
  </si>
  <si>
    <t>Theme Night Purchases</t>
  </si>
  <si>
    <t>1C15081200</t>
  </si>
  <si>
    <t>1C15081244</t>
  </si>
  <si>
    <t>Against purchases of moroccan tea</t>
  </si>
  <si>
    <t>Against employee visit for Marriot Hotel</t>
  </si>
  <si>
    <t>NAVEEN GERA</t>
  </si>
  <si>
    <t>CC payment</t>
  </si>
  <si>
    <t>1C15082068</t>
  </si>
  <si>
    <t>1C15082120</t>
  </si>
  <si>
    <t>1C15083929</t>
  </si>
  <si>
    <t>1C15083002</t>
  </si>
  <si>
    <t>Petty cash for restaurant</t>
  </si>
  <si>
    <t>Staff Tips (From 1-15 Mar 2015)</t>
  </si>
  <si>
    <t>Against Purchases Kitchen Material</t>
  </si>
  <si>
    <t>FGB</t>
  </si>
  <si>
    <t>Chq book issuance charge</t>
  </si>
  <si>
    <t>1C15084838</t>
  </si>
  <si>
    <t>1C15084874</t>
  </si>
  <si>
    <t>Against visa fund reimbursement</t>
  </si>
  <si>
    <t>1C15085630</t>
  </si>
  <si>
    <t>1C15085714</t>
  </si>
  <si>
    <t>Paid to Surinder Pal AED 20000</t>
  </si>
  <si>
    <t>Against stationary purchase for restaurant</t>
  </si>
  <si>
    <t>1C15087389</t>
  </si>
  <si>
    <t>1C15087475</t>
  </si>
  <si>
    <t>1C15087346</t>
  </si>
  <si>
    <t>1C15087408</t>
  </si>
  <si>
    <t>Salary for the month of march 2015</t>
  </si>
  <si>
    <t>Petty casf restaurant</t>
  </si>
  <si>
    <t>Against furniture purchases(outdoor)</t>
  </si>
  <si>
    <t>Purchase glass model</t>
  </si>
  <si>
    <t>Paid Tips from 16-31 Mar 2015</t>
  </si>
  <si>
    <t>Aagainst purchases</t>
  </si>
  <si>
    <t>1C15095916</t>
  </si>
  <si>
    <t>1C15095058</t>
  </si>
  <si>
    <t>Staff Salary for Mar 2015</t>
  </si>
  <si>
    <t>MUHAMMAD IBRAHIM KHAN</t>
  </si>
  <si>
    <t>MUHAMMAD USMAN</t>
  </si>
  <si>
    <t>MOHAMMED IRFAN SALEEM</t>
  </si>
  <si>
    <t>ALTAF AHMED MUSTAK AHMED</t>
  </si>
  <si>
    <t>RAFAEL GULOV</t>
  </si>
  <si>
    <t>JENNIFER MERCADO BODAL</t>
  </si>
  <si>
    <t>VINUDULA CHANDIMAL</t>
  </si>
  <si>
    <t>AL GHURAIR EXCHANGE</t>
  </si>
  <si>
    <t>Cash Chq against Purchase CPU</t>
  </si>
  <si>
    <t>Paid DEWA bill of Villa on behalf of Javed</t>
  </si>
  <si>
    <t>Paid to Marino Kitchen from Restaurant</t>
  </si>
  <si>
    <t>1C15099381</t>
  </si>
  <si>
    <t>1C15099414</t>
  </si>
  <si>
    <t>Paid against Purchases for Restaurant</t>
  </si>
  <si>
    <t>Cash</t>
  </si>
  <si>
    <t>Maintenance for new camry</t>
  </si>
  <si>
    <t>1C15013852</t>
  </si>
  <si>
    <t>Agaisnt visa expense</t>
  </si>
  <si>
    <t>Anguraj Perumal</t>
  </si>
  <si>
    <t>OT for the month of feb and march</t>
  </si>
  <si>
    <t>SAFAN MOHAMMED</t>
  </si>
  <si>
    <t>1C15105599</t>
  </si>
  <si>
    <t>1C15106401</t>
  </si>
  <si>
    <t>1C15106470</t>
  </si>
  <si>
    <t>Tip for the period of 1 to 15 march</t>
  </si>
  <si>
    <t>Against fines and clearence</t>
  </si>
  <si>
    <t>Petty cash Restaurant</t>
  </si>
  <si>
    <t>AC Work in Restaurant</t>
  </si>
  <si>
    <t>Petty cash for Office</t>
  </si>
  <si>
    <t>CHAUDHRY SHAHID AZEEM</t>
  </si>
  <si>
    <t>ADV. AGNST AC INSTALLATION</t>
  </si>
  <si>
    <t>Cheque Book Charges</t>
  </si>
  <si>
    <t>Petty cash for Restaurant</t>
  </si>
  <si>
    <t>Paid to Mekail against AC Repairing Expense</t>
  </si>
  <si>
    <t>Pestokill LLC</t>
  </si>
  <si>
    <t>Paid against Service from Dec14-Mar14</t>
  </si>
  <si>
    <t>Hafiz Muhammed Irfan</t>
  </si>
  <si>
    <t>Paid Adv. (Will be deducted 750/- monthly</t>
  </si>
  <si>
    <t>Paid for Villa Expenses</t>
  </si>
  <si>
    <t>Paid against Purchase T-Shirts for Staff</t>
  </si>
  <si>
    <t>Paid against Bal for April 2015</t>
  </si>
  <si>
    <t>ADNAN AYADAH</t>
  </si>
  <si>
    <t>Paid against Repairing Work</t>
  </si>
  <si>
    <t>Paid against Fuel Expenses (9/3 - 27/4)</t>
  </si>
  <si>
    <t>villa expense</t>
  </si>
  <si>
    <t>1C15119738</t>
  </si>
  <si>
    <t>1C15119673</t>
  </si>
  <si>
    <t>15 Seconds</t>
  </si>
  <si>
    <t>Paid Remaining Balance</t>
  </si>
  <si>
    <t>1C15120620</t>
  </si>
  <si>
    <t>DUBAI REFRESHMENT</t>
  </si>
  <si>
    <t>Against purchases for the month of march</t>
  </si>
  <si>
    <t>Hi Foods</t>
  </si>
  <si>
    <t>Paid for Salik from Jan-Apr 2015</t>
  </si>
  <si>
    <t xml:space="preserve">                                                                                       </t>
  </si>
  <si>
    <t>1C15122271</t>
  </si>
  <si>
    <t>1C15122346</t>
  </si>
  <si>
    <t>1C15122386</t>
  </si>
  <si>
    <t>1C15123257</t>
  </si>
  <si>
    <t>CM CC payment (Eyad)</t>
  </si>
  <si>
    <t>1C15124058</t>
  </si>
  <si>
    <t>Against purchasing</t>
  </si>
  <si>
    <t>Gulab kumar</t>
  </si>
  <si>
    <t>Salary against theme night</t>
  </si>
  <si>
    <t>Salary for the month of april 15</t>
  </si>
  <si>
    <t>Tip for the period of 16 to 30 April 2015</t>
  </si>
  <si>
    <t>Paid to Shafique (kitchen) Salary - April 15</t>
  </si>
  <si>
    <t>Agst Loan Repayment</t>
  </si>
  <si>
    <t>1C15126697</t>
  </si>
  <si>
    <t>1C15126805</t>
  </si>
  <si>
    <t>1C15127557</t>
  </si>
  <si>
    <t>1C15127653</t>
  </si>
  <si>
    <t>1C15129275</t>
  </si>
  <si>
    <t>1C15129277</t>
  </si>
  <si>
    <t>1C15129330</t>
  </si>
  <si>
    <t>1C15129387</t>
  </si>
  <si>
    <t>1C15130126</t>
  </si>
  <si>
    <t xml:space="preserve">REDA ABDEL RAZAK </t>
  </si>
  <si>
    <t>Extra salary for the m /o april</t>
  </si>
  <si>
    <t>1C15130312</t>
  </si>
  <si>
    <t>Car service and Printing and stationary</t>
  </si>
  <si>
    <t>1C15131091</t>
  </si>
  <si>
    <t>1C15132974</t>
  </si>
  <si>
    <t>1C15132059</t>
  </si>
  <si>
    <t>Against NG Camry &amp; Other Assets Purchase for Resaurant</t>
  </si>
  <si>
    <t>1C15133725</t>
  </si>
  <si>
    <t>1C15133872</t>
  </si>
  <si>
    <t>TASWAR MAHMOUD</t>
  </si>
  <si>
    <t>Old balance of purchases</t>
  </si>
  <si>
    <t xml:space="preserve">tip distribution from 1-5 to 15-5 </t>
  </si>
  <si>
    <t>1C15137200</t>
  </si>
  <si>
    <t>1C15137197</t>
  </si>
  <si>
    <t>1C15137251</t>
  </si>
  <si>
    <t>1C15137288</t>
  </si>
  <si>
    <t>1C15137199</t>
  </si>
  <si>
    <t>1C15137330</t>
  </si>
  <si>
    <t>Adv agst Visa Expense &amp; Fine for Gulnara</t>
  </si>
  <si>
    <t>1C15138070</t>
  </si>
  <si>
    <t>1C15138160</t>
  </si>
  <si>
    <t>1C15139881</t>
  </si>
  <si>
    <t>1C15139004</t>
  </si>
  <si>
    <t>Aditional salary for the m/o april 15</t>
  </si>
  <si>
    <t>1C15140775</t>
  </si>
  <si>
    <t>1C15140887</t>
  </si>
  <si>
    <t>1C15141646</t>
  </si>
  <si>
    <t>1C15141736</t>
  </si>
  <si>
    <t>1C15143433</t>
  </si>
  <si>
    <t>1C15143434</t>
  </si>
  <si>
    <t>1C15143479</t>
  </si>
  <si>
    <t>1C15143508</t>
  </si>
  <si>
    <t>Paid to AK Solutions against Domains</t>
  </si>
  <si>
    <t>TRISHUL OVERSEAS FZC</t>
  </si>
  <si>
    <t>Paid against Loan Taken</t>
  </si>
  <si>
    <t>1C15144616</t>
  </si>
  <si>
    <t>1C15145565</t>
  </si>
  <si>
    <t>Salary advance for the month of may 15</t>
  </si>
  <si>
    <t>against villa cleaning for the month of april</t>
  </si>
  <si>
    <t>against villa cleaning for the month of march</t>
  </si>
  <si>
    <t>1C15146494</t>
  </si>
  <si>
    <t>1C15147295</t>
  </si>
  <si>
    <t>1C15148227</t>
  </si>
  <si>
    <t>1C15148259</t>
  </si>
  <si>
    <t>1C15150867</t>
  </si>
  <si>
    <t>1C15150869</t>
  </si>
  <si>
    <t>1C15150951</t>
  </si>
  <si>
    <t>1C15150910</t>
  </si>
  <si>
    <t>1C15151803</t>
  </si>
  <si>
    <t>tips for staff(16/05/15 to31/05/15)</t>
  </si>
  <si>
    <t>1C15152528</t>
  </si>
  <si>
    <t>1C15152668</t>
  </si>
  <si>
    <t>Against Paid Salary For The M/O Of May-15</t>
  </si>
  <si>
    <t>1C15153367</t>
  </si>
  <si>
    <t>1C15153537</t>
  </si>
  <si>
    <t>Agaainst Paid Salary For The MO Of May-15</t>
  </si>
  <si>
    <t>MOLHAM AZZAM</t>
  </si>
  <si>
    <t>Against Paid For Purchases</t>
  </si>
  <si>
    <t>AHMED MOHAMED ELSABBAGH</t>
  </si>
  <si>
    <t>GULNARA</t>
  </si>
  <si>
    <t>Against Paid Advance Salary</t>
  </si>
  <si>
    <t>Salary adjustment for the month of april</t>
  </si>
  <si>
    <t>1C15154284</t>
  </si>
  <si>
    <t>1C15154426</t>
  </si>
  <si>
    <t>1C15155225</t>
  </si>
  <si>
    <t>1C15157871</t>
  </si>
  <si>
    <t>1C15157918</t>
  </si>
  <si>
    <t>1C15157869</t>
  </si>
  <si>
    <t>1C15157064</t>
  </si>
  <si>
    <t>CASH DEPOSIT</t>
  </si>
  <si>
    <t>1C15158872</t>
  </si>
  <si>
    <t>Funds Transfer from ENBD-CMR A/c</t>
  </si>
  <si>
    <t>Paid Overtime for May 2015</t>
  </si>
  <si>
    <t>Paid Mobile recharge for June 2015</t>
  </si>
  <si>
    <t>1C15159689</t>
  </si>
  <si>
    <t>Paid against VISA Expenses</t>
  </si>
  <si>
    <t>Paid Advance for VISA Processing</t>
  </si>
  <si>
    <t>1C15160585</t>
  </si>
  <si>
    <t>1C15161394</t>
  </si>
  <si>
    <t>Chq Book Issuance Charge</t>
  </si>
  <si>
    <t>1C15162309</t>
  </si>
  <si>
    <t>1C15164947</t>
  </si>
  <si>
    <t>1C15164991</t>
  </si>
  <si>
    <t>1C15165898</t>
  </si>
  <si>
    <t>1C15166750</t>
  </si>
  <si>
    <t>Paid against Purchase for Restaurant</t>
  </si>
  <si>
    <t>Paid Tips from 1-15 June 2015</t>
  </si>
  <si>
    <t>1C15167619</t>
  </si>
  <si>
    <t>Paid against Car Service for New Camry</t>
  </si>
  <si>
    <t>1C15168499</t>
  </si>
  <si>
    <t>Paid Advance Salary for June 2015</t>
  </si>
  <si>
    <t>QAMAR ABBAS</t>
  </si>
  <si>
    <t>AWAD AHMED ALBASHI</t>
  </si>
  <si>
    <t>AHMED ABDEL HUSSAIN</t>
  </si>
  <si>
    <t>Paid against Service for AC Units</t>
  </si>
  <si>
    <t>1C15169302</t>
  </si>
  <si>
    <t>1C15171995</t>
  </si>
  <si>
    <t>1C15171054</t>
  </si>
  <si>
    <t>1C15172931</t>
  </si>
  <si>
    <t>1C15173748</t>
  </si>
  <si>
    <t>Paid to Mekail against Tyres Change Old Camry</t>
  </si>
  <si>
    <t>1C15174680</t>
  </si>
  <si>
    <t>salary advance for the month iof june 15</t>
  </si>
  <si>
    <t>SABRI JEDDA</t>
  </si>
  <si>
    <t>Salary for the month of june 15</t>
  </si>
  <si>
    <t>MICHEAL EDORA</t>
  </si>
  <si>
    <t>visa advance deposit in imigration</t>
  </si>
  <si>
    <t>Advance against visa expense</t>
  </si>
  <si>
    <t>visa expense</t>
  </si>
  <si>
    <t>1C15175393</t>
  </si>
  <si>
    <t>1C15175494</t>
  </si>
  <si>
    <t>1C15176374</t>
  </si>
  <si>
    <t>1C15178079</t>
  </si>
  <si>
    <t>1C15178035</t>
  </si>
  <si>
    <t>MOHAMMED SABRI</t>
  </si>
  <si>
    <t>Paid Salary for June 2015</t>
  </si>
  <si>
    <t>1C15179968</t>
  </si>
  <si>
    <t>Salary advance for the month of June 15</t>
  </si>
  <si>
    <t>Villa cleaning for the month of May 15</t>
  </si>
  <si>
    <t>1C15180878</t>
  </si>
  <si>
    <t>1C15181719</t>
  </si>
  <si>
    <t>A.K SOLUTION</t>
  </si>
  <si>
    <t>Against reneval of domains</t>
  </si>
  <si>
    <t>1C15182576</t>
  </si>
  <si>
    <t>1C15182696</t>
  </si>
  <si>
    <t>1C15183400</t>
  </si>
  <si>
    <t>1C15185089</t>
  </si>
  <si>
    <t>1C15185131</t>
  </si>
  <si>
    <t>Tips payable from 16-30 June 2015</t>
  </si>
  <si>
    <t>Against purchahses</t>
  </si>
  <si>
    <t>Salaryt for the month of June 2015</t>
  </si>
  <si>
    <t>GHASSAN</t>
  </si>
  <si>
    <t>Salaryt for the month of May 2015</t>
  </si>
  <si>
    <t>1C15186026</t>
  </si>
  <si>
    <t>WPS - STAFF SALARIES FOR JUNE 2015</t>
  </si>
  <si>
    <t>1C15187863</t>
  </si>
  <si>
    <t>1C15188654</t>
  </si>
  <si>
    <t>1C15188735</t>
  </si>
  <si>
    <t>ALAA GODAT MHFOUD</t>
  </si>
  <si>
    <t>AMRO ALNASIER</t>
  </si>
  <si>
    <t>AHMED MOHAMED MAHMOUD ELSABBAGH</t>
  </si>
  <si>
    <t>IBRAHIM MOHAMED ISMAEIL MAHMOUD</t>
  </si>
  <si>
    <t>1C15189595</t>
  </si>
  <si>
    <t>1C15190383</t>
  </si>
  <si>
    <t>1C15190473</t>
  </si>
  <si>
    <t>1C15192477</t>
  </si>
  <si>
    <t>1C15192522</t>
  </si>
  <si>
    <t>1C15193404</t>
  </si>
  <si>
    <t>Paid Salary for May 2015</t>
  </si>
  <si>
    <t>Processing Fee on Loan</t>
  </si>
  <si>
    <t>FGB LOAN</t>
  </si>
  <si>
    <t>Rcvd Topup on Loan</t>
  </si>
  <si>
    <t>1C15194262</t>
  </si>
  <si>
    <t>Loan Repayment</t>
  </si>
  <si>
    <t>Paid Advance against Salary (Deducted 2 M)</t>
  </si>
  <si>
    <t>LHISIE D. SAN JOSE</t>
  </si>
  <si>
    <t>Paid Advance against Salary for July 2015</t>
  </si>
  <si>
    <t>Paid Advance against Purchase for Restaurant</t>
  </si>
  <si>
    <t>1C15195113</t>
  </si>
  <si>
    <t>1C15196457</t>
  </si>
  <si>
    <t>Paid 20 Days Salary for July 2015</t>
  </si>
  <si>
    <t>Paid Advance against Shisha Aproval</t>
  </si>
  <si>
    <t>Paid against Motorcyle Fine</t>
  </si>
  <si>
    <t>1C15197327</t>
  </si>
  <si>
    <t>AL AMANI HOTELS REQUISITES TR</t>
  </si>
  <si>
    <t>Paid against Purchases for May 2015</t>
  </si>
  <si>
    <t>Paid against Villa DEWA Bill for Jun 2015</t>
  </si>
  <si>
    <t>1C15201717</t>
  </si>
  <si>
    <t>1C15201808</t>
  </si>
  <si>
    <t>1C15201769</t>
  </si>
  <si>
    <t>1C15202685</t>
  </si>
  <si>
    <t>1C15203484</t>
  </si>
  <si>
    <t>HAMDI ARFA</t>
  </si>
  <si>
    <t>Paid 23 Days Salary for July 2015</t>
  </si>
  <si>
    <t>1C15204404</t>
  </si>
  <si>
    <t>1C15207888</t>
  </si>
  <si>
    <t>AL DOBOWI BIKES SERVICE CENTER</t>
  </si>
  <si>
    <t>Paid against Motorcyle Repair</t>
  </si>
  <si>
    <t>1C15208798</t>
  </si>
  <si>
    <t>1C15209732</t>
  </si>
  <si>
    <t>1C15210524</t>
  </si>
  <si>
    <t>Chq against 1st installment for loan</t>
  </si>
  <si>
    <t>Chq against 2nd installment for loan</t>
  </si>
  <si>
    <t>Chq against 3rd installment for loan</t>
  </si>
  <si>
    <t>Chq against 4th installment for loan</t>
  </si>
  <si>
    <t>Chq against 5th installment for loan</t>
  </si>
  <si>
    <t>Chq against 6th installment for loan</t>
  </si>
  <si>
    <t>Chq against 7th installment for loan</t>
  </si>
  <si>
    <t>Chq against 8th installment for loan</t>
  </si>
  <si>
    <t>Chq against 9th installment for loan</t>
  </si>
  <si>
    <t>Chq against 10th installment for loan</t>
  </si>
  <si>
    <t>Chq against 11th installment for loan</t>
  </si>
  <si>
    <t>Chq against 12th installment for loan</t>
  </si>
  <si>
    <t>Chq against 13th installment for loan</t>
  </si>
  <si>
    <t>Chq against 14th installment for loan</t>
  </si>
  <si>
    <t>Chq against 15th installment for loan</t>
  </si>
  <si>
    <t>Chq against 16th installment for loan</t>
  </si>
  <si>
    <t>Chq against 17th installment for loan</t>
  </si>
  <si>
    <t>Chq against 18th installment for loan</t>
  </si>
  <si>
    <t>Chq against 19th installment for loan</t>
  </si>
  <si>
    <t>Chq against 20th installment for loan</t>
  </si>
  <si>
    <t>Chq against 21st installment for loan</t>
  </si>
  <si>
    <t>Chq against 22nd installment for loan</t>
  </si>
  <si>
    <t>Chq against 23rd installment for loan</t>
  </si>
  <si>
    <t>Chq against 24th installment for loan</t>
  </si>
  <si>
    <t>Chq against 25th installment for loan</t>
  </si>
  <si>
    <t>Chq against 26th installment for loan</t>
  </si>
  <si>
    <t>Chq against 27th installment for loan</t>
  </si>
  <si>
    <t>Chq against 28th installment for loan</t>
  </si>
  <si>
    <t>Chq against 29th installment for loan</t>
  </si>
  <si>
    <t>Chq against 30th installment for loan</t>
  </si>
  <si>
    <t>Chq against 31st installment for loan</t>
  </si>
  <si>
    <t>Chq against 32nd installment for loan</t>
  </si>
  <si>
    <t>Chq against 33rd installment for loan</t>
  </si>
  <si>
    <t>Chq against 35th installment for loan</t>
  </si>
  <si>
    <t>Chq against 36th installment for loan</t>
  </si>
  <si>
    <t>without date</t>
  </si>
  <si>
    <t>Security chq on loan</t>
  </si>
  <si>
    <t>SalesMan</t>
  </si>
  <si>
    <t>Units Sold</t>
  </si>
  <si>
    <t>Customer</t>
  </si>
  <si>
    <t>Sales</t>
  </si>
  <si>
    <t>Qualify</t>
  </si>
  <si>
    <t>Bonus Amount</t>
  </si>
  <si>
    <t>Umar</t>
  </si>
  <si>
    <t>Criteria</t>
  </si>
  <si>
    <t>Usman</t>
  </si>
  <si>
    <t>Moaz</t>
  </si>
  <si>
    <t>Rate</t>
  </si>
  <si>
    <t>Waqas</t>
  </si>
  <si>
    <t>Khurram</t>
  </si>
  <si>
    <t>Asif</t>
  </si>
  <si>
    <t>Criteria (Both Meet)</t>
  </si>
  <si>
    <t>Criteria (Any One)</t>
  </si>
  <si>
    <t>Addresses</t>
  </si>
  <si>
    <t>Address</t>
  </si>
  <si>
    <t>City</t>
  </si>
  <si>
    <t>State</t>
  </si>
  <si>
    <t>Zip</t>
  </si>
  <si>
    <t>313 173rd Blvd, Kent, WA 981215</t>
  </si>
  <si>
    <t>316 66th Blvd, Kent, WA 981244</t>
  </si>
  <si>
    <t>4358 23rd St, Kent, WA 981225</t>
  </si>
  <si>
    <t>965 151st St, Kent, WA 981162</t>
  </si>
  <si>
    <t>7900 173rd Lane, Kent, WA 981266</t>
  </si>
  <si>
    <t>4047 15th Ave, Kent, WA 981228</t>
  </si>
  <si>
    <t>4907 13th Ave, Kent, WA 981232</t>
  </si>
  <si>
    <t>3789 4th Blvd, Seattle, WA 981152</t>
  </si>
  <si>
    <t>2977 66th Lane, Seattle, WA 981171</t>
  </si>
  <si>
    <t>3392 23rd St, Seattle, WA 981131</t>
  </si>
  <si>
    <t>Invoice No.</t>
  </si>
  <si>
    <t>Card Number</t>
  </si>
  <si>
    <t>Full Name</t>
  </si>
  <si>
    <t>Staff Nbr.</t>
  </si>
  <si>
    <t>Grade</t>
  </si>
  <si>
    <t>Gross Premium</t>
  </si>
  <si>
    <t>Dependency</t>
  </si>
  <si>
    <t>Staff Prem Cont</t>
  </si>
  <si>
    <t>DOB</t>
  </si>
  <si>
    <t>age</t>
  </si>
  <si>
    <t>Gender</t>
  </si>
  <si>
    <t>Category</t>
  </si>
  <si>
    <t>Criteria Hurdle for Staff Prem Cont</t>
  </si>
  <si>
    <t>F0E2FD34BE1E5429</t>
  </si>
  <si>
    <t>ARFAN KAYE WAHBA</t>
  </si>
  <si>
    <t>0S00001</t>
  </si>
  <si>
    <t>Principal</t>
  </si>
  <si>
    <t>Male</t>
  </si>
  <si>
    <t>CAT A-VIP</t>
  </si>
  <si>
    <t>F6518EB95060A6C8</t>
  </si>
  <si>
    <t>ARFAN SALEEMI TAWODROUS</t>
  </si>
  <si>
    <t>Spouse</t>
  </si>
  <si>
    <t>3944A452CE1AB13E</t>
  </si>
  <si>
    <t>MEHMOOD ALHAMWI ZAYOUT</t>
  </si>
  <si>
    <t>0S00018</t>
  </si>
  <si>
    <t>CAT B+</t>
  </si>
  <si>
    <t>Child</t>
  </si>
  <si>
    <t>A77E33C555A192F7</t>
  </si>
  <si>
    <t>ABDUL KAYE GHANEM</t>
  </si>
  <si>
    <t>273C6D614CD8F7B1</t>
  </si>
  <si>
    <t>GHANI HAMOU ZAYOUT</t>
  </si>
  <si>
    <t>FFBE224ACB6B4382</t>
  </si>
  <si>
    <t>ABDUL ALHAMWI ZAYOUT</t>
  </si>
  <si>
    <t>0C88E1DFE6C4AAA3</t>
  </si>
  <si>
    <t>FAWAZ KAYE ZAYOUT</t>
  </si>
  <si>
    <t>2F69CC0CAFCB9274</t>
  </si>
  <si>
    <t>GHANI ALHAMWI YOUSEF</t>
  </si>
  <si>
    <t>0S00020</t>
  </si>
  <si>
    <t>CAT B</t>
  </si>
  <si>
    <t>1BF30D947FE910D8</t>
  </si>
  <si>
    <t>ARFAN KAYE NASSRALLA</t>
  </si>
  <si>
    <t>B6F170088F4A50EF</t>
  </si>
  <si>
    <t>ARFAN HAMOU ISKANDAR</t>
  </si>
  <si>
    <t>791382909588B340</t>
  </si>
  <si>
    <t>GHANI SALEEMI ISKANDAR</t>
  </si>
  <si>
    <t>8CE3A5A0FA5E009D</t>
  </si>
  <si>
    <t>FAWAZ ALHAMWI ALHAMAKEY</t>
  </si>
  <si>
    <t>0S00035</t>
  </si>
  <si>
    <t>775610BF3570483C</t>
  </si>
  <si>
    <t>FAWAZ ALHAMWI ABDELALL</t>
  </si>
  <si>
    <t>9F2A0306B3EB650A</t>
  </si>
  <si>
    <t>2F9291369AC37FA7</t>
  </si>
  <si>
    <t>ARFAN SALEEMI ALHAMAKEY</t>
  </si>
  <si>
    <t>D8168BEE7E488D56</t>
  </si>
  <si>
    <t>MEHMOOD HAMOU ABDELRAHMAN</t>
  </si>
  <si>
    <t>0S00038</t>
  </si>
  <si>
    <t>94167057DB72884B</t>
  </si>
  <si>
    <t>FAWAZ HAMOU ELSHAFEY</t>
  </si>
  <si>
    <t>56C7E98CCEA02432</t>
  </si>
  <si>
    <t>FAWAZ SALEEMI ABDELRAHMAN</t>
  </si>
  <si>
    <t>CBA1B32FB087B713</t>
  </si>
  <si>
    <t>GHANI ALHAMWI ABDELRAHMAN</t>
  </si>
  <si>
    <t>B62EF00011C2C60E</t>
  </si>
  <si>
    <t>ABDUL ELSABAGH ABDELRAHMAN</t>
  </si>
  <si>
    <t>00B094073D942793</t>
  </si>
  <si>
    <t>ARFAN ELSABAGH ALMARRI</t>
  </si>
  <si>
    <t>0S00047</t>
  </si>
  <si>
    <t>A7153BCFBC0734B5</t>
  </si>
  <si>
    <t>MEHMOOD ALHAMWI ALSHAFAR</t>
  </si>
  <si>
    <t>FE45AD895F56CDE7</t>
  </si>
  <si>
    <t>MEHMOOD HAMOU SHAFAR</t>
  </si>
  <si>
    <t>0100F1EF169CC245</t>
  </si>
  <si>
    <t>ARFAN SALEEMI SHAFAR</t>
  </si>
  <si>
    <t>BC4C42A6D6A7DDD4</t>
  </si>
  <si>
    <t>MEHMOOD ELSABAGH SHAFAR</t>
  </si>
  <si>
    <t>3F31AA4DFE7CA2F4</t>
  </si>
  <si>
    <t>ABDUL ALHAMWI SHAFAR</t>
  </si>
  <si>
    <t>DD6BC1DCC5A4FFA4</t>
  </si>
  <si>
    <t>GHANI ALHAMWI ALMARRI</t>
  </si>
  <si>
    <t>21F5C8C95FAB138F</t>
  </si>
  <si>
    <t>MEHMOOD KAYE ALMARRI</t>
  </si>
  <si>
    <t>SHAFAR-01</t>
  </si>
  <si>
    <t>76611EAD280F9925</t>
  </si>
  <si>
    <t>ABDUL HAMOU BUAMIM</t>
  </si>
  <si>
    <t>3A1906B0095E171A</t>
  </si>
  <si>
    <t>ABDUL ELSABAGH SHAFAR</t>
  </si>
  <si>
    <t>SHAFAR-03</t>
  </si>
  <si>
    <t>099FEB757B408071</t>
  </si>
  <si>
    <t>FAWAZ ALHAMWI ALMARRI</t>
  </si>
  <si>
    <t>SHAFAR-04</t>
  </si>
  <si>
    <t>9A03FFE8EB69CFF9</t>
  </si>
  <si>
    <t>GHANI ALHAMWI SHAFAR</t>
  </si>
  <si>
    <t>SHAFAR-05</t>
  </si>
  <si>
    <t>CAT A-VIP-F</t>
  </si>
  <si>
    <t>24F33D328F9C273C</t>
  </si>
  <si>
    <t>ABDUL ELSABAGH ALMARRI</t>
  </si>
  <si>
    <t>SHAFAR-06</t>
  </si>
  <si>
    <t>18D004DD22732467</t>
  </si>
  <si>
    <t>ABDUL ELSABAGH ALFALASI</t>
  </si>
  <si>
    <t>AD50AB687E56CE14</t>
  </si>
  <si>
    <t>ARFAN SALEEMI ALFALASI</t>
  </si>
  <si>
    <t>0DAE06BF5A322BB2</t>
  </si>
  <si>
    <t>ARFAN HAMOU ALFALASI</t>
  </si>
  <si>
    <t>A68300F9C20C45AD</t>
  </si>
  <si>
    <t>GHANI SALEEMI BINSHAFAR</t>
  </si>
  <si>
    <t>SHAFAR-07</t>
  </si>
  <si>
    <t>C6155FA40811B3F6</t>
  </si>
  <si>
    <t>GHANI ELSABAGH BINSHAFAR</t>
  </si>
  <si>
    <t>SHAFAR-08</t>
  </si>
  <si>
    <t>7BE94AD7B2EAD136</t>
  </si>
  <si>
    <t>ARFAN HAMOU ALMALIK</t>
  </si>
  <si>
    <t>807AD245EF1ED27A</t>
  </si>
  <si>
    <t>ABDUL KAYE ALMALIK</t>
  </si>
  <si>
    <t>832FB055A14FD417</t>
  </si>
  <si>
    <t>7A94E138D0238673</t>
  </si>
  <si>
    <t>ABDUL ALHAMWI BINSHAFAR</t>
  </si>
  <si>
    <t>SHAFAR-10</t>
  </si>
  <si>
    <t>70F4D63B2E1E3BD4</t>
  </si>
  <si>
    <t>ABDUL HAMOU ALMEHAIRI</t>
  </si>
  <si>
    <t>FD8911F57FD8BA42</t>
  </si>
  <si>
    <t>FAWAZ ELSABAGH BINSHAFAR</t>
  </si>
  <si>
    <t>D0979652A1377E06</t>
  </si>
  <si>
    <t>ARFAN SALEEMI BINSHAFAR</t>
  </si>
  <si>
    <t>F266BE27FEDED0AA</t>
  </si>
  <si>
    <t>MEHMOOD SALEEMI BINSHAFAR</t>
  </si>
  <si>
    <t>FDBF51D0C42276D7</t>
  </si>
  <si>
    <t>SHAFAR-11</t>
  </si>
  <si>
    <t>2D8A2B8396195E8D</t>
  </si>
  <si>
    <t>ARFAN ELSABAGH ALSUBOUSI</t>
  </si>
  <si>
    <t>3DA2F002C4DDDDD2</t>
  </si>
  <si>
    <t>GHANI HAMOU HANNAALLA</t>
  </si>
  <si>
    <t>0S00053</t>
  </si>
  <si>
    <t>B9FF82A1674887F5</t>
  </si>
  <si>
    <t>FAWAZ ALHAMWI BOTROS</t>
  </si>
  <si>
    <t>742CF7D2E368CCD4</t>
  </si>
  <si>
    <t>ARFAN KAYE MIKHAIL</t>
  </si>
  <si>
    <t>7BF9A05457A1721C</t>
  </si>
  <si>
    <t>GHANI KAYE MIKHAIL</t>
  </si>
  <si>
    <t>6D801C5FE0227F70</t>
  </si>
  <si>
    <t>FAWAZ HAMOU AHMED</t>
  </si>
  <si>
    <t>0S00115</t>
  </si>
  <si>
    <t>5DFB82EA265E3E9B</t>
  </si>
  <si>
    <t>GHANI KAYE ATIA</t>
  </si>
  <si>
    <t>A62DCFA4696EA5CD</t>
  </si>
  <si>
    <t>MEHMOOD ELSABAGH MOHAMED</t>
  </si>
  <si>
    <t>017C3F8F553FB12C</t>
  </si>
  <si>
    <t>GHANI KAYE MOHAMED</t>
  </si>
  <si>
    <t>42057088E80130A9</t>
  </si>
  <si>
    <t>FAWAZ HAMOU MOHAMED</t>
  </si>
  <si>
    <t>947693E3257585E0</t>
  </si>
  <si>
    <t>GHANI HAMOU AHMED</t>
  </si>
  <si>
    <t>088AA71F0075F58B</t>
  </si>
  <si>
    <t>FAWAZ SALEEMI GENDI</t>
  </si>
  <si>
    <t>0S00155</t>
  </si>
  <si>
    <t>48A840EEAE8497AA</t>
  </si>
  <si>
    <t>GHANI ALHAMWI SAMAAN</t>
  </si>
  <si>
    <t>711A65EA70046D8D</t>
  </si>
  <si>
    <t>ABDUL SALEEMI AZMY</t>
  </si>
  <si>
    <t>4FD633D9137E56CB</t>
  </si>
  <si>
    <t>MEHMOOD KAYE AZMY</t>
  </si>
  <si>
    <t>A151B847B2AA1419</t>
  </si>
  <si>
    <t>MEHMOOD KAYE GURGIS</t>
  </si>
  <si>
    <t>0S00163</t>
  </si>
  <si>
    <t>F629FBC5C8AE808F</t>
  </si>
  <si>
    <t>ARFAN SALEEMI SAAD</t>
  </si>
  <si>
    <t>15CD8A75F41C26FD</t>
  </si>
  <si>
    <t>MEHMOOD ALHAMWI LOUKA</t>
  </si>
  <si>
    <t>0C919C10F5D9DEBC</t>
  </si>
  <si>
    <t>MEHMOOD SALEEMI IBRAHIM</t>
  </si>
  <si>
    <t>0S00173</t>
  </si>
  <si>
    <t>467BFF78FCFF91B0</t>
  </si>
  <si>
    <t>FAWAZ ELSABAGH SEKRIYA</t>
  </si>
  <si>
    <t>97AF48C57EA4CC6C</t>
  </si>
  <si>
    <t>ARFAN ELSABAGH SEKRIA</t>
  </si>
  <si>
    <t>63831D33B63AB5B4</t>
  </si>
  <si>
    <t>MEHMOOD KAYE SAKARIYA</t>
  </si>
  <si>
    <t>E9FF53C63C94BD3A</t>
  </si>
  <si>
    <t>GHANI SALEEMI SATHAR</t>
  </si>
  <si>
    <t>0S00176</t>
  </si>
  <si>
    <t>00FC66303C123C30</t>
  </si>
  <si>
    <t>ABDUL ALHAMWI JAFFAR</t>
  </si>
  <si>
    <t>F10934A1CF4F9B35</t>
  </si>
  <si>
    <t>FAWAZ SALEEMI NIAS</t>
  </si>
  <si>
    <t>E47446DE491E7A5C</t>
  </si>
  <si>
    <t>GHANI ALHAMWI IBRAHIM</t>
  </si>
  <si>
    <t>0S00199</t>
  </si>
  <si>
    <t>2AAF6589291FE7BA</t>
  </si>
  <si>
    <t>ARFAN SALEEMI GIRGIS</t>
  </si>
  <si>
    <t>0C1854163203F9A6</t>
  </si>
  <si>
    <t>MEHMOOD SALEEMI SALIB</t>
  </si>
  <si>
    <t>4D3D72230032016A</t>
  </si>
  <si>
    <t>GHANI ELSABAGH IBRAHIM</t>
  </si>
  <si>
    <t>B02B5C0808B3219B</t>
  </si>
  <si>
    <t>MEHMOOD ALHAMWI ARMAS</t>
  </si>
  <si>
    <t>0S00220</t>
  </si>
  <si>
    <t>CAT C</t>
  </si>
  <si>
    <t>164F49D4F827D573</t>
  </si>
  <si>
    <t>FAWAZ ALHAMWI PRASAD</t>
  </si>
  <si>
    <t>0S00226</t>
  </si>
  <si>
    <t>30E4E515D4315704</t>
  </si>
  <si>
    <t>ARFAN HAMOU ELIA</t>
  </si>
  <si>
    <t>0S00242</t>
  </si>
  <si>
    <t>F9955B6CC348AB69</t>
  </si>
  <si>
    <t>MEHMOOD KAYE LOUKE</t>
  </si>
  <si>
    <t>32ED4081EFDB5B93</t>
  </si>
  <si>
    <t>GHANI KAYE KHAIL</t>
  </si>
  <si>
    <t>BC543B16CE2260AB</t>
  </si>
  <si>
    <t>MEHMOOD KAYE KHAIL</t>
  </si>
  <si>
    <t>6352F8C672FE1ECF</t>
  </si>
  <si>
    <t>GHANI ALHAMWI JUMAAN</t>
  </si>
  <si>
    <t>0S00262</t>
  </si>
  <si>
    <t>37CEBC285372F343</t>
  </si>
  <si>
    <t>MEHMOOD ELSABAGH RAMADHAN</t>
  </si>
  <si>
    <t>31450077E585A45C</t>
  </si>
  <si>
    <t>ARFAN ALHAMWI MAHRAQ</t>
  </si>
  <si>
    <t>FC181AF649685FB0</t>
  </si>
  <si>
    <t>FAWAZ KAYE MAHRAQ</t>
  </si>
  <si>
    <t>412D21CADDAA734F</t>
  </si>
  <si>
    <t>ABDUL ALHAMWI MAHRAQ</t>
  </si>
  <si>
    <t>039AAAEF527ABFA6</t>
  </si>
  <si>
    <t>ABDUL ELSABAGH MAHRAQ</t>
  </si>
  <si>
    <t>29707F52ED2BAF98</t>
  </si>
  <si>
    <t>FAWAZ SALEEMI MAHRAQ</t>
  </si>
  <si>
    <t>9F4D2AEB15101F99</t>
  </si>
  <si>
    <t>MEHMOOD SALEEMI GENDY</t>
  </si>
  <si>
    <t>0S00296</t>
  </si>
  <si>
    <t>4353E2A4067CE017</t>
  </si>
  <si>
    <t>ARFAN ELSABAGH HABIB</t>
  </si>
  <si>
    <t>F228BCD8C5A2E66E</t>
  </si>
  <si>
    <t>GHANI HAMOU HABIB</t>
  </si>
  <si>
    <t>82D28CF31BF191EA</t>
  </si>
  <si>
    <t>ABDUL SALEEMI SINGH</t>
  </si>
  <si>
    <t>0S00305</t>
  </si>
  <si>
    <t>B534988EE486AA24</t>
  </si>
  <si>
    <t>MEHMOOD SALEEMI VITASA</t>
  </si>
  <si>
    <t>0S00318</t>
  </si>
  <si>
    <t>CA5848CCA4FCA8BD</t>
  </si>
  <si>
    <t>FAWAZ ELSABAGH VITASA</t>
  </si>
  <si>
    <t>72E6AF6CCDF13049</t>
  </si>
  <si>
    <t>4FF74B46F1B654B7</t>
  </si>
  <si>
    <t>FAWAZ HAMOU VITASA</t>
  </si>
  <si>
    <t>D1FDD8AE94A8527B</t>
  </si>
  <si>
    <t>ARFAN ALHAMWI MATHAI</t>
  </si>
  <si>
    <t>0S00371</t>
  </si>
  <si>
    <t>CAT D</t>
  </si>
  <si>
    <t>6E352A7B588A7339</t>
  </si>
  <si>
    <t>FAWAZ HAMOU BOTROSS</t>
  </si>
  <si>
    <t>0S00398</t>
  </si>
  <si>
    <t>812BF0C0219AAEC2</t>
  </si>
  <si>
    <t>ARFAN ALHAMWI NAKHLA</t>
  </si>
  <si>
    <t>32215796114CF210</t>
  </si>
  <si>
    <t>ARFAN HAMOU HELMY</t>
  </si>
  <si>
    <t>3A3D95A8C4FE1574</t>
  </si>
  <si>
    <t>MEHMOOD KAYE BOTROS</t>
  </si>
  <si>
    <t>B1A578BEF9F05542</t>
  </si>
  <si>
    <t>GHANI SALEEMI NAIR</t>
  </si>
  <si>
    <t>0S00416</t>
  </si>
  <si>
    <t>B5B1530C1689ABF1</t>
  </si>
  <si>
    <t>ABDUL ALHAMWI GAMBA</t>
  </si>
  <si>
    <t>0S00431</t>
  </si>
  <si>
    <t>71E8E1D819F38B6D</t>
  </si>
  <si>
    <t>FAWAZ ALHAMWI GAMBA</t>
  </si>
  <si>
    <t>6E20C29284F41586</t>
  </si>
  <si>
    <t>FAWAZ ELSABAGH GAMBA</t>
  </si>
  <si>
    <t>C3C46F95207F094C</t>
  </si>
  <si>
    <t>ABDUL ELSABAGH GAMBA</t>
  </si>
  <si>
    <t>801F3E7D1EB2BA1F</t>
  </si>
  <si>
    <t>FAWAZ HAMOU BAHNAN</t>
  </si>
  <si>
    <t>0S00464</t>
  </si>
  <si>
    <t>49EA11B60D3A72B0</t>
  </si>
  <si>
    <t>MEHMOOD KAYE ASHAK</t>
  </si>
  <si>
    <t>B1B3235B4FACA3E5</t>
  </si>
  <si>
    <t>ARFAN SALEEMI BAHNAN</t>
  </si>
  <si>
    <t>1FAE791A98D80957</t>
  </si>
  <si>
    <t>GHANI HAMOU BAHNAN</t>
  </si>
  <si>
    <t>41515683B2F0D598</t>
  </si>
  <si>
    <t>ARFAN KAYE GUIRGUIS</t>
  </si>
  <si>
    <t>0S00475</t>
  </si>
  <si>
    <t>58CDC2CB73EF7F36</t>
  </si>
  <si>
    <t>FAWAZ SALEEMI WASSEF</t>
  </si>
  <si>
    <t>35138686E4F22705</t>
  </si>
  <si>
    <t>GHANI KAYE GUIRGUIS</t>
  </si>
  <si>
    <t>A8112CE937C8A468</t>
  </si>
  <si>
    <t>ABDUL KAYE GUIRGUIS</t>
  </si>
  <si>
    <t>11698020316D90A9</t>
  </si>
  <si>
    <t>ARFAN ELSABAGH GERGES</t>
  </si>
  <si>
    <t>0S00482</t>
  </si>
  <si>
    <t>7A8869EB43797344</t>
  </si>
  <si>
    <t>GHANI KAYE JOSEPH</t>
  </si>
  <si>
    <t>0S00545</t>
  </si>
  <si>
    <t>1BF41B364F8A2245</t>
  </si>
  <si>
    <t>ARFAN SALEEMI JOY</t>
  </si>
  <si>
    <t>8E40D252CEEFDB77</t>
  </si>
  <si>
    <t>MEHMOOD HAMOU JOY</t>
  </si>
  <si>
    <t>CE636768268835C2</t>
  </si>
  <si>
    <t>GHANI ELSABAGH JOY</t>
  </si>
  <si>
    <t>F8B07A72371FEA50</t>
  </si>
  <si>
    <t>ARFAN KAYE JOY</t>
  </si>
  <si>
    <t>940938D6EA38646F</t>
  </si>
  <si>
    <t>ABDUL KAYE KHALIL</t>
  </si>
  <si>
    <t>0S00589</t>
  </si>
  <si>
    <t>6FDC08BAB1E1D5F1</t>
  </si>
  <si>
    <t>ARFAN KAYE ATAALLA</t>
  </si>
  <si>
    <t>FEC5114F7F9B7B62</t>
  </si>
  <si>
    <t>FAWAZ HAMOU KHALIL</t>
  </si>
  <si>
    <t>EBE621ED5DE2C21F</t>
  </si>
  <si>
    <t>FAWAZ KAYE KHALIL</t>
  </si>
  <si>
    <t>726996FEC706CAA0</t>
  </si>
  <si>
    <t>MEHMOOD HAMOU BARAKAT</t>
  </si>
  <si>
    <t>0S00596</t>
  </si>
  <si>
    <t>884EDCBD4BFA526E</t>
  </si>
  <si>
    <t>ARFAN ALHAMWI QUASBAOUI</t>
  </si>
  <si>
    <t>C7EAE848C649B821</t>
  </si>
  <si>
    <t>ABDUL ALHAMWI ELKOWIS</t>
  </si>
  <si>
    <t>0S00614</t>
  </si>
  <si>
    <t>003B11D05B6CABB2</t>
  </si>
  <si>
    <t>ARFAN SALEEMI ATTIA</t>
  </si>
  <si>
    <t>1A8C74341E0B9DC5</t>
  </si>
  <si>
    <t>ARFAN ALHAMWI NAZIER</t>
  </si>
  <si>
    <t>1608B31D8DC3C5B0</t>
  </si>
  <si>
    <t>MEHMOOD KAYE ROSTOM</t>
  </si>
  <si>
    <t>F98B8EED9ACB41CB</t>
  </si>
  <si>
    <t>FAWAZ ELSABAGH ROSTOM</t>
  </si>
  <si>
    <t>4A72B4EE55CE8110</t>
  </si>
  <si>
    <t>GHANI HAMOU IBRAHIM</t>
  </si>
  <si>
    <t>0S00617</t>
  </si>
  <si>
    <t>FFE4995FC8E4215A</t>
  </si>
  <si>
    <t>FAWAZ ALHAMWI GABOB</t>
  </si>
  <si>
    <t>7E75F8A20CB3FC0B</t>
  </si>
  <si>
    <t>ARFAN ALHAMWI ABBAS</t>
  </si>
  <si>
    <t>E20AB949DFA4B36C</t>
  </si>
  <si>
    <t>ARFAN ALHAMWI KAMEL</t>
  </si>
  <si>
    <t>A6EE75F97F26A8AD</t>
  </si>
  <si>
    <t>GHANI ELSABAGH KAMEL</t>
  </si>
  <si>
    <t>9B1751FC6F0EC355</t>
  </si>
  <si>
    <t>GHANI KAYE MATHEW</t>
  </si>
  <si>
    <t>0S00645</t>
  </si>
  <si>
    <t>3E185E53EF74BB87</t>
  </si>
  <si>
    <t>GHANI KAYE KUMAR</t>
  </si>
  <si>
    <t>0S00687</t>
  </si>
  <si>
    <t>3EF0F38E852C5789</t>
  </si>
  <si>
    <t>MEHMOOD SALEEMI GERGES</t>
  </si>
  <si>
    <t>0S00690</t>
  </si>
  <si>
    <t>B11B7381FA1E55B6</t>
  </si>
  <si>
    <t>FAWAZ SALEEMI FANOUS</t>
  </si>
  <si>
    <t>9CAC92EF35AD30E5</t>
  </si>
  <si>
    <t>MEHMOOD ELSABAGH GERGES</t>
  </si>
  <si>
    <t>E92B3BCEDD8608FF</t>
  </si>
  <si>
    <t>18C35FFD00DD0F74</t>
  </si>
  <si>
    <t>FAWAZ SALEEMI JOSEPH</t>
  </si>
  <si>
    <t>0S00708</t>
  </si>
  <si>
    <t>537819C7EBF10F01</t>
  </si>
  <si>
    <t>ABDUL HAMOU ANEESH</t>
  </si>
  <si>
    <t>89347C60F90CBB23</t>
  </si>
  <si>
    <t>GHANI ALHAMWI TADROSS</t>
  </si>
  <si>
    <t>0S00710</t>
  </si>
  <si>
    <t>C1FF0F9DD7057249</t>
  </si>
  <si>
    <t>MEHMOOD ELSABAGH AZER</t>
  </si>
  <si>
    <t>E444496BF1DA9BA6</t>
  </si>
  <si>
    <t>GHANI SALEEMI TADROSS</t>
  </si>
  <si>
    <t>759B2F6EE75D1BBD</t>
  </si>
  <si>
    <t>FAWAZ SALEEMI TADROSS</t>
  </si>
  <si>
    <t>6F56E8652A39FBBB</t>
  </si>
  <si>
    <t>FAWAZ ALHAMWI ROMANO</t>
  </si>
  <si>
    <t>0S00756</t>
  </si>
  <si>
    <t>C1DC231FF93B4E44</t>
  </si>
  <si>
    <t>ARFAN SALEEMI PANICKER</t>
  </si>
  <si>
    <t>0S00758</t>
  </si>
  <si>
    <t>3B79879AF1DDECBC</t>
  </si>
  <si>
    <t>FAWAZ KAYE PRAKASH</t>
  </si>
  <si>
    <t>5675EDC43AA17F45</t>
  </si>
  <si>
    <t>FAWAZ ALHAMWI PRAKASH</t>
  </si>
  <si>
    <t>65A66853E8AF9739</t>
  </si>
  <si>
    <t>ABDUL ALHAMWI TANYOUS</t>
  </si>
  <si>
    <t>0S00762</t>
  </si>
  <si>
    <t>C1367F8FB87F389E</t>
  </si>
  <si>
    <t>ARFAN ELSABAGH ISTAFANOUS</t>
  </si>
  <si>
    <t>790E05DE08DE9B18</t>
  </si>
  <si>
    <t>GHANI ALHAMWI ZAKHARY</t>
  </si>
  <si>
    <t>08B60F059A6782F5</t>
  </si>
  <si>
    <t>FAWAZ HAMOU TANYOUS</t>
  </si>
  <si>
    <t>2C79B42A12B78695</t>
  </si>
  <si>
    <t>GHANI ALHAMWI TANYOUS</t>
  </si>
  <si>
    <t>FEF9361F56E33D6D</t>
  </si>
  <si>
    <t>GHANI ELSABAGH MOUSSA</t>
  </si>
  <si>
    <t>0S00780</t>
  </si>
  <si>
    <t>69A4711C1E6C4A81</t>
  </si>
  <si>
    <t>MEHMOOD ALHAMWI CHACKO</t>
  </si>
  <si>
    <t>0S00804</t>
  </si>
  <si>
    <t>38D321FEB1C67739</t>
  </si>
  <si>
    <t>ABDUL SALEEMI MARTIN</t>
  </si>
  <si>
    <t>058D882156A3C275</t>
  </si>
  <si>
    <t>ABDUL ALHAMWI NAIR</t>
  </si>
  <si>
    <t>0S00805</t>
  </si>
  <si>
    <t>4C90027C4A68F2F7</t>
  </si>
  <si>
    <t>MEHMOOD HAMOU PARRENAS</t>
  </si>
  <si>
    <t>0S00833</t>
  </si>
  <si>
    <t>386578E6D8E30B6F</t>
  </si>
  <si>
    <t>GHANI KAYE SALEH</t>
  </si>
  <si>
    <t>0S00865</t>
  </si>
  <si>
    <t>4687CFD28D4A9C3B</t>
  </si>
  <si>
    <t>FAWAZ HAMOU MORCOS</t>
  </si>
  <si>
    <t>D5576632FCD2A952</t>
  </si>
  <si>
    <t>ARFAN SALEEMI NADER</t>
  </si>
  <si>
    <t>2C87E6C6BC2B8B7C</t>
  </si>
  <si>
    <t>ABDUL SALEEMI LARA</t>
  </si>
  <si>
    <t>0S00894</t>
  </si>
  <si>
    <t>44068CA2910ABA06</t>
  </si>
  <si>
    <t>4F7B0B8930FADA25</t>
  </si>
  <si>
    <t>MEHMOOD ALHAMWI LARA</t>
  </si>
  <si>
    <t>42A3FD911EF49406</t>
  </si>
  <si>
    <t>ABDUL HAMOU LARA</t>
  </si>
  <si>
    <t>34AD17F5D4C99108</t>
  </si>
  <si>
    <t>GHANI HAMOU LARA</t>
  </si>
  <si>
    <t>9493A831702BDC29</t>
  </si>
  <si>
    <t>ARFAN KAYE MAHESHWARI</t>
  </si>
  <si>
    <t>0S00902</t>
  </si>
  <si>
    <t>50A98216911C8B44</t>
  </si>
  <si>
    <t>GHANI HAMOU MAHESHWARI</t>
  </si>
  <si>
    <t>6C07EBB8FF69683C</t>
  </si>
  <si>
    <t>ARFAN ALHAMWI MAHESHWARI</t>
  </si>
  <si>
    <t>EF226C2E5A7D4BE8</t>
  </si>
  <si>
    <t>GHANI SALEEMI MAHESHWARI</t>
  </si>
  <si>
    <t>81B10657DFCF9CCA</t>
  </si>
  <si>
    <t>GHANI ALHAMWI REYES</t>
  </si>
  <si>
    <t>0S00907</t>
  </si>
  <si>
    <t>01CC4B3EBCAC9A61</t>
  </si>
  <si>
    <t>GHANI ELSABAGH MUNDO</t>
  </si>
  <si>
    <t>D5AAAC6620A0E68C</t>
  </si>
  <si>
    <t>FAWAZ HAMOU REYES</t>
  </si>
  <si>
    <t>4D1B3D4DFD34AB4D</t>
  </si>
  <si>
    <t>MEHMOOD KAYE REYES</t>
  </si>
  <si>
    <t>D5C58466FDD192AA</t>
  </si>
  <si>
    <t>ABDUL SALEEMI MATHEW</t>
  </si>
  <si>
    <t>0S00918</t>
  </si>
  <si>
    <t>E81D8937BB1B9735</t>
  </si>
  <si>
    <t>MEHMOOD ALHAMWI VARGHESE</t>
  </si>
  <si>
    <t>7A21199257376CB1</t>
  </si>
  <si>
    <t>ARFAN ALHAMWI VARGHESE</t>
  </si>
  <si>
    <t>649FD6BFED8607B9</t>
  </si>
  <si>
    <t>MEHMOOD ALHAMWI MATHEW</t>
  </si>
  <si>
    <t>87F385226701F5C7</t>
  </si>
  <si>
    <t>ARFAN KAYE SAAD</t>
  </si>
  <si>
    <t>0S00960</t>
  </si>
  <si>
    <t>FF7AE129EA0F1888</t>
  </si>
  <si>
    <t>FAWAZ KAYE HENEEN</t>
  </si>
  <si>
    <t>07C911148CEEB4A9</t>
  </si>
  <si>
    <t>ARFAN HAMOU AYAD</t>
  </si>
  <si>
    <t>DDF609BCDDB10400</t>
  </si>
  <si>
    <t>MEHMOOD KAYE AYAD</t>
  </si>
  <si>
    <t>31695E5B06D8FBA3</t>
  </si>
  <si>
    <t>ABDUL HAMOU SAAD</t>
  </si>
  <si>
    <t>D87DC1804C1A1C59</t>
  </si>
  <si>
    <t>ARFAN ELSABAGH NARAYANAN</t>
  </si>
  <si>
    <t>0S00971</t>
  </si>
  <si>
    <t>08C5C3694A0F4847</t>
  </si>
  <si>
    <t>ABDUL KAYE PARAYARUTHODUKAYIL</t>
  </si>
  <si>
    <t>0S00978</t>
  </si>
  <si>
    <t>139485D0F15BD245</t>
  </si>
  <si>
    <t>MEHMOOD SALEEMI SANTHA</t>
  </si>
  <si>
    <t>AA0F71221A01BA4E</t>
  </si>
  <si>
    <t>FAWAZ ELSABAGH JAMINI</t>
  </si>
  <si>
    <t>12059FF7AA9A86E3</t>
  </si>
  <si>
    <t>ARFAN KAYE ABDALLA</t>
  </si>
  <si>
    <t>0S00981</t>
  </si>
  <si>
    <t>31162A7D75F85F4B</t>
  </si>
  <si>
    <t>GHANI HAMOU ELBARBARY</t>
  </si>
  <si>
    <t>A1C8EA1449EA5E95</t>
  </si>
  <si>
    <t>ARFAN SALEEMI ABDALLA</t>
  </si>
  <si>
    <t>CF141838A7F34D9B</t>
  </si>
  <si>
    <t>ARFAN ELSABAGH ABDALLA</t>
  </si>
  <si>
    <t>DAFC343030894769</t>
  </si>
  <si>
    <t>MEHMOOD SALEEMI SAWERIS</t>
  </si>
  <si>
    <t>0S00983</t>
  </si>
  <si>
    <t>CE51E2C8B30060D6</t>
  </si>
  <si>
    <t>GHANI KAYE SAWIRSS</t>
  </si>
  <si>
    <t>2B6D398F8F390C9F</t>
  </si>
  <si>
    <t>FAWAZ SALEEMI NASR</t>
  </si>
  <si>
    <t>A4F8691389D2B13D</t>
  </si>
  <si>
    <t>ARFAN ALHAMWI NASR</t>
  </si>
  <si>
    <t>191A5EE66DFC5D25</t>
  </si>
  <si>
    <t>MEHMOOD ALHAMWI WANISS</t>
  </si>
  <si>
    <t>0S00990</t>
  </si>
  <si>
    <t>598F3D916B9645BA</t>
  </si>
  <si>
    <t>GHANI HAMOU LOKA</t>
  </si>
  <si>
    <t>0F525F6973F4EBA6</t>
  </si>
  <si>
    <t>MEHMOOD HAMOU BOSHRA</t>
  </si>
  <si>
    <t>B792C5A462D1421D</t>
  </si>
  <si>
    <t>FAWAZ KAYE WANIS</t>
  </si>
  <si>
    <t>463ECDCC76EA4DF0</t>
  </si>
  <si>
    <t>ARFAN KAYE WANISS</t>
  </si>
  <si>
    <t>3E405BB23B2247BF</t>
  </si>
  <si>
    <t>GHANI HAMOU SEDRAK</t>
  </si>
  <si>
    <t>0S01019</t>
  </si>
  <si>
    <t>7DB68DFBE949B1A7</t>
  </si>
  <si>
    <t>GHANI HAMOU KHALIL</t>
  </si>
  <si>
    <t>608CFF03F17A74D9</t>
  </si>
  <si>
    <t>FAWAZ SALEEMI ZAKI</t>
  </si>
  <si>
    <t>DB4CD12F765FE3C7</t>
  </si>
  <si>
    <t>GHANI ALHAMWI SEDRAK</t>
  </si>
  <si>
    <t>AC79DB0141B54935</t>
  </si>
  <si>
    <t>FAWAZ ELSABAGH RAMAN</t>
  </si>
  <si>
    <t>0S01044</t>
  </si>
  <si>
    <t>90A26D8B3AA97586</t>
  </si>
  <si>
    <t>GHANI ELSABAGH GERIO</t>
  </si>
  <si>
    <t>0S01111</t>
  </si>
  <si>
    <t>CAT D-F</t>
  </si>
  <si>
    <t>34444AE5D94AEA17</t>
  </si>
  <si>
    <t>FAWAZ HAMOU PAUL</t>
  </si>
  <si>
    <t>0S01136</t>
  </si>
  <si>
    <t>469FE06B0BD71407</t>
  </si>
  <si>
    <t>FAWAZ SALEEMI KARUKULAYAM</t>
  </si>
  <si>
    <t>0S01163</t>
  </si>
  <si>
    <t>33ADEC60A4D7FFDB</t>
  </si>
  <si>
    <t>MEHMOOD KAYE NIWAS</t>
  </si>
  <si>
    <t>0S01164</t>
  </si>
  <si>
    <t>036BB19404FE5631</t>
  </si>
  <si>
    <t>FAWAZ ALHAMWI FATHALLA</t>
  </si>
  <si>
    <t>0S01179</t>
  </si>
  <si>
    <t>011542B6D479A8DA</t>
  </si>
  <si>
    <t>MEHMOOD KAYE MAGNO</t>
  </si>
  <si>
    <t>0S01183</t>
  </si>
  <si>
    <t>FB54C1FE8547BED4</t>
  </si>
  <si>
    <t>GHANI KAYE MAGNO</t>
  </si>
  <si>
    <t>D9C6CA8FBB600932</t>
  </si>
  <si>
    <t>ARFAN HAMOU RIZK</t>
  </si>
  <si>
    <t>9B9C77996D3658B1</t>
  </si>
  <si>
    <t>GHANI KAYE KODAKKUNNATH</t>
  </si>
  <si>
    <t>0S01266</t>
  </si>
  <si>
    <t>FE93C428C5469156</t>
  </si>
  <si>
    <t>MEHMOOD SALEEMI THOMAS</t>
  </si>
  <si>
    <t>0S01373</t>
  </si>
  <si>
    <t>96B1FEADF8E3706E</t>
  </si>
  <si>
    <t>ARFAN ALHAMWI BESHAY</t>
  </si>
  <si>
    <t>0S01374</t>
  </si>
  <si>
    <t>FE1A5D3164E6F23B</t>
  </si>
  <si>
    <t>ABDUL HAMOU ABRAHAM</t>
  </si>
  <si>
    <t>0S01379</t>
  </si>
  <si>
    <t>0927C13F7B41106D</t>
  </si>
  <si>
    <t>ARFAN ALHAMWI MOHAMMED</t>
  </si>
  <si>
    <t>CA3CFA06C927FAE7</t>
  </si>
  <si>
    <t>ABDUL ELSABAGH BIJU</t>
  </si>
  <si>
    <t>0A1BD2423A80D561</t>
  </si>
  <si>
    <t>ABDUL SALEEMI BHASKAR</t>
  </si>
  <si>
    <t>0S01394</t>
  </si>
  <si>
    <t>6DA1205F944E57FE</t>
  </si>
  <si>
    <t>FAWAZ KAYE NAIR</t>
  </si>
  <si>
    <t>671683C3FF100866</t>
  </si>
  <si>
    <t>MEHMOOD SALEEMI SEFAIN</t>
  </si>
  <si>
    <t>0S01415</t>
  </si>
  <si>
    <t>51C1DB6741C0B791</t>
  </si>
  <si>
    <t>ARFAN SALEEMI GAWARGIEOS</t>
  </si>
  <si>
    <t>570B425A21246E60</t>
  </si>
  <si>
    <t>ABDUL SALEEMI GHALY</t>
  </si>
  <si>
    <t>F93FDF192A33AF8C</t>
  </si>
  <si>
    <t>GHANI ELSABAGH NAIR</t>
  </si>
  <si>
    <t>0S01479</t>
  </si>
  <si>
    <t>7D17CD169A0EBAE7</t>
  </si>
  <si>
    <t>MEHMOOD ALHAMWI RADHAKRISHNAN</t>
  </si>
  <si>
    <t>91086BEECFFF67CB</t>
  </si>
  <si>
    <t>ARFAN ALHAMWI NAIR</t>
  </si>
  <si>
    <t>7B6CF6F244D646E8</t>
  </si>
  <si>
    <t>FAWAZ KAYE AHMAD</t>
  </si>
  <si>
    <t>0S01496</t>
  </si>
  <si>
    <t>E9C52AA2A18A9459</t>
  </si>
  <si>
    <t>FAWAZ ALHAMWI MOHAMMAD</t>
  </si>
  <si>
    <t>291BE5176B02BAB0</t>
  </si>
  <si>
    <t>GHANI ELSABAGH AHMAD</t>
  </si>
  <si>
    <t>60E12BBBA871175A</t>
  </si>
  <si>
    <t>ARFAN KAYE AHMAD</t>
  </si>
  <si>
    <t>42441983B9EFF8F4</t>
  </si>
  <si>
    <t>ARFAN HAMOU ABDALLAH</t>
  </si>
  <si>
    <t>0S01510</t>
  </si>
  <si>
    <t>43B07E7FBCF6F419</t>
  </si>
  <si>
    <t>ABDUL KAYE VALANGHAT</t>
  </si>
  <si>
    <t>0S01567</t>
  </si>
  <si>
    <t>F85FB44CEE5396B7</t>
  </si>
  <si>
    <t>MEHMOOD ALHAMWI SHOEIB</t>
  </si>
  <si>
    <t>0S01594</t>
  </si>
  <si>
    <t>28A7C9E92BE01FA6</t>
  </si>
  <si>
    <t>ARFAN SALEEMI ELSAADANY</t>
  </si>
  <si>
    <t>BA9E8F96B5F87876</t>
  </si>
  <si>
    <t>ABDUL KAYE SHOEIB</t>
  </si>
  <si>
    <t>5B575D70CC2B03D2</t>
  </si>
  <si>
    <t>GHANI SALEEMI SHOEIB</t>
  </si>
  <si>
    <t>3D874E4770D67551</t>
  </si>
  <si>
    <t>ABDUL SALEEMI SEBASTIAN</t>
  </si>
  <si>
    <t>0S01603</t>
  </si>
  <si>
    <t>482C78C25C862549</t>
  </si>
  <si>
    <t>ABDUL KAYE MESSIHA</t>
  </si>
  <si>
    <t>0S01644</t>
  </si>
  <si>
    <t>911D47AA4177AB91</t>
  </si>
  <si>
    <t>ARFAN SALEEMI MIKHAIL</t>
  </si>
  <si>
    <t>5E30E756BFB6ECCA</t>
  </si>
  <si>
    <t>ARFAN HAMOU GUIRGES</t>
  </si>
  <si>
    <t>C85698C2ACCA27E3</t>
  </si>
  <si>
    <t>FAWAZ KAYE GUIRGES</t>
  </si>
  <si>
    <t>E7291B359A8D3AF4</t>
  </si>
  <si>
    <t>FAWAZ KAYE ESKANDAR</t>
  </si>
  <si>
    <t>0S01649</t>
  </si>
  <si>
    <t>544246A682266481</t>
  </si>
  <si>
    <t>ABDUL ALHAMWI ABDALNOR</t>
  </si>
  <si>
    <t>CEFDF06970F21143</t>
  </si>
  <si>
    <t>FAWAZ KAYE PANICKER</t>
  </si>
  <si>
    <t>0S01681</t>
  </si>
  <si>
    <t>F2B9C4B63BA60D3D</t>
  </si>
  <si>
    <t>ABDUL HAMOU IRMAL</t>
  </si>
  <si>
    <t>0S01697</t>
  </si>
  <si>
    <t>1554D459A94E2F62</t>
  </si>
  <si>
    <t>FAWAZ HAMOU AZIZ</t>
  </si>
  <si>
    <t>0S01716</t>
  </si>
  <si>
    <t>AC0A5E0C5597C5B8</t>
  </si>
  <si>
    <t>GHANI KAYE VARGHESE</t>
  </si>
  <si>
    <t>0S01731</t>
  </si>
  <si>
    <t>04F832AA5664D956</t>
  </si>
  <si>
    <t>ABDUL KAYE OMMACHAN</t>
  </si>
  <si>
    <t>0S01788</t>
  </si>
  <si>
    <t>AECD61A3925C2080</t>
  </si>
  <si>
    <t>MEHMOOD KAYE DAVID</t>
  </si>
  <si>
    <t>41CF7F64CF14381E</t>
  </si>
  <si>
    <t>ABDUL KAYE DAVID</t>
  </si>
  <si>
    <t>6D3810F8D6072096</t>
  </si>
  <si>
    <t>GHANI HAMOU DAVID</t>
  </si>
  <si>
    <t>731C04ADA1210310</t>
  </si>
  <si>
    <t>ABDUL HAMOU VARGHESE</t>
  </si>
  <si>
    <t>0S01850</t>
  </si>
  <si>
    <t>72D78DF3538ECFEF</t>
  </si>
  <si>
    <t>GHANI SALEEMI ANTONY</t>
  </si>
  <si>
    <t>0S01895</t>
  </si>
  <si>
    <t>E17B0D9ABC58A9D3</t>
  </si>
  <si>
    <t>MEHMOOD ELSABAGH BASIJAN</t>
  </si>
  <si>
    <t>0S01952</t>
  </si>
  <si>
    <t>538697809E84299E</t>
  </si>
  <si>
    <t>MEHMOOD KAYE TOMS</t>
  </si>
  <si>
    <t>0S01973</t>
  </si>
  <si>
    <t>8422B7AB7C8B9683</t>
  </si>
  <si>
    <t>GHANI SALEEMI MALLAIAH</t>
  </si>
  <si>
    <t>0S01980</t>
  </si>
  <si>
    <t>DBF704BAD8C0EE8A</t>
  </si>
  <si>
    <t>MEHMOOD SALEEMI PARAMBATH</t>
  </si>
  <si>
    <t>0S01997</t>
  </si>
  <si>
    <t>A25362E6113AA280</t>
  </si>
  <si>
    <t>ABDUL ELSABAGH RELESH</t>
  </si>
  <si>
    <t>91700BF26A304F80</t>
  </si>
  <si>
    <t>MEHMOOD SALEEMI RELESH</t>
  </si>
  <si>
    <t>9A88B68ECAD3F4CA</t>
  </si>
  <si>
    <t>FAWAZ ALHAMWI RELESH</t>
  </si>
  <si>
    <t>17D7921F0E8C1653</t>
  </si>
  <si>
    <t>ABDUL ALHAMWI ROBLES</t>
  </si>
  <si>
    <t>0S02069</t>
  </si>
  <si>
    <t>CAT C-F</t>
  </si>
  <si>
    <t>830060CE9EF784D6</t>
  </si>
  <si>
    <t>ARFAN ALHAMWI KAIMAL</t>
  </si>
  <si>
    <t>0S02117</t>
  </si>
  <si>
    <t>92BC82A7C4232EA5</t>
  </si>
  <si>
    <t>ARFAN SALEEMI BADROUS</t>
  </si>
  <si>
    <t>0S02132</t>
  </si>
  <si>
    <t>9FADD3FE1CAFE8E5</t>
  </si>
  <si>
    <t>MEHMOOD ELSABAGH SAMAAN</t>
  </si>
  <si>
    <t>CD11B152AA94B94B</t>
  </si>
  <si>
    <t>FAWAZ HAMOU SINGH</t>
  </si>
  <si>
    <t>0S02149</t>
  </si>
  <si>
    <t>D71A675FF73659E2</t>
  </si>
  <si>
    <t>MEHMOOD HAMOU AWAD</t>
  </si>
  <si>
    <t>0S02214</t>
  </si>
  <si>
    <t>5F7B7D6B1758689D</t>
  </si>
  <si>
    <t>ABDUL ELSABAGH YAKOUP</t>
  </si>
  <si>
    <t>2EE3B887C58FD6AF</t>
  </si>
  <si>
    <t>FAWAZ KAYE AWAD</t>
  </si>
  <si>
    <t>32B3A72191C73226</t>
  </si>
  <si>
    <t>ARFAN HAMOU SASI</t>
  </si>
  <si>
    <t>0S02223</t>
  </si>
  <si>
    <t>E41EFB743B8B28B3</t>
  </si>
  <si>
    <t>GHANI SALEEMI BOJJA</t>
  </si>
  <si>
    <t>0S02410</t>
  </si>
  <si>
    <t>03D8168D52B36B96</t>
  </si>
  <si>
    <t>FAWAZ HAMOU BELEN</t>
  </si>
  <si>
    <t>0S02418</t>
  </si>
  <si>
    <t>CF9FB67F8F86DA98</t>
  </si>
  <si>
    <t>ABDUL ELSABAGH BELEN</t>
  </si>
  <si>
    <t>D73AE139F0BB7B05</t>
  </si>
  <si>
    <t>FAWAZ ALHAMWI HASHEM</t>
  </si>
  <si>
    <t>0S02424</t>
  </si>
  <si>
    <t>66A010D1110FCE9E</t>
  </si>
  <si>
    <t>GHANI ALHAMWI YOUNES</t>
  </si>
  <si>
    <t>9791EFDEE167ABF3</t>
  </si>
  <si>
    <t>MEHMOOD KAYE HASHEM</t>
  </si>
  <si>
    <t>75F901BCA9A9ED73</t>
  </si>
  <si>
    <t>ABDUL KAYE HASHEM</t>
  </si>
  <si>
    <t>EFB119C3A8E6ACF4</t>
  </si>
  <si>
    <t>MEHMOOD ELSABAGH ANNADURAI</t>
  </si>
  <si>
    <t>0S02425</t>
  </si>
  <si>
    <t>7A0C722B6F031317</t>
  </si>
  <si>
    <t>ARFAN ALHAMWI VELLODATHIL</t>
  </si>
  <si>
    <t>0S02524</t>
  </si>
  <si>
    <t>860D9E778E637597</t>
  </si>
  <si>
    <t>ARFAN KAYE RAUT</t>
  </si>
  <si>
    <t>0S02573</t>
  </si>
  <si>
    <t>FFB5800A3F53ACFF</t>
  </si>
  <si>
    <t>FAWAZ KAYE RAUT</t>
  </si>
  <si>
    <t>589DD8122B795423</t>
  </si>
  <si>
    <t>ABDUL KAYE LAJARA</t>
  </si>
  <si>
    <t>0S02583</t>
  </si>
  <si>
    <t>EFD547DB10C0B62D</t>
  </si>
  <si>
    <t>ABDUL SALEEMI ALI</t>
  </si>
  <si>
    <t>0S02596</t>
  </si>
  <si>
    <t>4755A2FED4DF44AA</t>
  </si>
  <si>
    <t>GHANI HAMOU PERITO</t>
  </si>
  <si>
    <t>0S02610</t>
  </si>
  <si>
    <t>5A15EA8875B5BF25</t>
  </si>
  <si>
    <t>FAWAZ SALEEMI MANNATHAN</t>
  </si>
  <si>
    <t>0S02616</t>
  </si>
  <si>
    <t>7DD49081972738F7</t>
  </si>
  <si>
    <t>ABDUL KAYE VALAPPIL</t>
  </si>
  <si>
    <t>0S02647</t>
  </si>
  <si>
    <t>7D069CD2938397E7</t>
  </si>
  <si>
    <t>MEHMOOD ALHAMWI GARG</t>
  </si>
  <si>
    <t>0S02664</t>
  </si>
  <si>
    <t>70026EABF22F38BE</t>
  </si>
  <si>
    <t>GHANI ELSABAGH GARG</t>
  </si>
  <si>
    <t>37DB721CB5FD933D</t>
  </si>
  <si>
    <t>FAWAZ HAMOU GARG</t>
  </si>
  <si>
    <t>649A7F07254AFED8</t>
  </si>
  <si>
    <t>FAWAZ HAMOU PILLAI</t>
  </si>
  <si>
    <t>0S02674</t>
  </si>
  <si>
    <t>71B91C2C5144C85E</t>
  </si>
  <si>
    <t>MEHMOOD SALEEMI SAJEEV</t>
  </si>
  <si>
    <t>AC50953A42722F0C</t>
  </si>
  <si>
    <t>ARFAN SALEEMI SAJEEV</t>
  </si>
  <si>
    <t>A1CCF54B0113602C</t>
  </si>
  <si>
    <t>507DA9C9045F0FFB</t>
  </si>
  <si>
    <t>ABDUL KAYE LEXMAN</t>
  </si>
  <si>
    <t>0S02676</t>
  </si>
  <si>
    <t>887221DE65063144</t>
  </si>
  <si>
    <t>ABDUL ALHAMWI SUSHAMA</t>
  </si>
  <si>
    <t>0S02700</t>
  </si>
  <si>
    <t>C48AE12D19516D41</t>
  </si>
  <si>
    <t>ABDUL ELSABAGH ABDELBAETH</t>
  </si>
  <si>
    <t>0S02710</t>
  </si>
  <si>
    <t>D438EADC3FCA4978</t>
  </si>
  <si>
    <t>GHANI KAYE ABDO</t>
  </si>
  <si>
    <t>F7D0184EC6BAD83C</t>
  </si>
  <si>
    <t>GHANI KAYE PALURI</t>
  </si>
  <si>
    <t>0S02721</t>
  </si>
  <si>
    <t>210E99DBE6457DFD</t>
  </si>
  <si>
    <t>MEHMOOD SALEEMI PALURI</t>
  </si>
  <si>
    <t>375766FC70C5149B</t>
  </si>
  <si>
    <t>ABDUL HAMOU PALURI</t>
  </si>
  <si>
    <t>3103C7AE08FF0751</t>
  </si>
  <si>
    <t>MEHMOOD ELSABAGH PALURI</t>
  </si>
  <si>
    <t>5B10C4CD57550EAA</t>
  </si>
  <si>
    <t>ABDUL SALEEMI MARCOS</t>
  </si>
  <si>
    <t>0S02820</t>
  </si>
  <si>
    <t>133B1E421579DEEB</t>
  </si>
  <si>
    <t>FAWAZ SALEEMI ANDAL</t>
  </si>
  <si>
    <t>0S02823</t>
  </si>
  <si>
    <t>0675E83119CAB869</t>
  </si>
  <si>
    <t>MEHMOOD ELSABAGH DANIAL</t>
  </si>
  <si>
    <t>0S02825</t>
  </si>
  <si>
    <t>0F632DFF312660F3</t>
  </si>
  <si>
    <t>ARFAN SALEEMI FALASTIEN</t>
  </si>
  <si>
    <t>B2C46C1A66C8C4B5</t>
  </si>
  <si>
    <t>GHANI HAMOU DANIAL</t>
  </si>
  <si>
    <t>FAB2CFD38E806EFE</t>
  </si>
  <si>
    <t>ARFAN KAYE DANIAL</t>
  </si>
  <si>
    <t>EE0C681D542CB6FA</t>
  </si>
  <si>
    <t>MEHMOOD SALEEMI VICENTE</t>
  </si>
  <si>
    <t>0S02830</t>
  </si>
  <si>
    <t>33A01F889B1EC733</t>
  </si>
  <si>
    <t>GHANI KAYE LAILA</t>
  </si>
  <si>
    <t>0S02832</t>
  </si>
  <si>
    <t>C4077EEFEAEF6889</t>
  </si>
  <si>
    <t>ARFAN ALHAMWI MSOMAIE</t>
  </si>
  <si>
    <t>0S02837</t>
  </si>
  <si>
    <t>FFDACB6BCE1E8883</t>
  </si>
  <si>
    <t>FAWAZ ALHAMWI YAKOUB</t>
  </si>
  <si>
    <t>F12D0BF48B8FAD6A</t>
  </si>
  <si>
    <t>0S02852</t>
  </si>
  <si>
    <t>FA310E16A74AF886</t>
  </si>
  <si>
    <t>ABDUL HAMOU CHANDRASEKAR</t>
  </si>
  <si>
    <t>0S02854</t>
  </si>
  <si>
    <t>76C4D5CEAE95412D</t>
  </si>
  <si>
    <t>FAWAZ KAYE ISSAC</t>
  </si>
  <si>
    <t>0S02855</t>
  </si>
  <si>
    <t>77DEC880A5A47039</t>
  </si>
  <si>
    <t>ABDUL SALEEMI CATACUTAN</t>
  </si>
  <si>
    <t>0S02857</t>
  </si>
  <si>
    <t>49571CAE1A6ADDC9</t>
  </si>
  <si>
    <t>FAWAZ ALHAMWI CATACUTAN</t>
  </si>
  <si>
    <t>333B4FDEE6DBC4E4</t>
  </si>
  <si>
    <t>GHANI KAYE CATACUTAN</t>
  </si>
  <si>
    <t>B802E673E29181C2</t>
  </si>
  <si>
    <t>MEHMOOD HAMOU OUSEPH</t>
  </si>
  <si>
    <t>0S02861</t>
  </si>
  <si>
    <t>FA5EDACC9B63890F</t>
  </si>
  <si>
    <t>ARFAN KAYE PANOPIO</t>
  </si>
  <si>
    <t>0S02871</t>
  </si>
  <si>
    <t>A70C95D74A3CBDF5</t>
  </si>
  <si>
    <t>GHANI ALHAMWI GAMEE</t>
  </si>
  <si>
    <t>0S02875</t>
  </si>
  <si>
    <t>532747C46A95E97E</t>
  </si>
  <si>
    <t>ARFAN SALEEMI BARAKAT</t>
  </si>
  <si>
    <t>656CBA54FE280607</t>
  </si>
  <si>
    <t>ARFAN HAMOU GAME</t>
  </si>
  <si>
    <t>7BE2FE55E694E230</t>
  </si>
  <si>
    <t>MEHMOOD ELSABAGH GAMEE</t>
  </si>
  <si>
    <t>2877135360B0862E</t>
  </si>
  <si>
    <t>ABDUL KAYE SEIFIEN</t>
  </si>
  <si>
    <t>0S02880</t>
  </si>
  <si>
    <t>7A604D1AD45C0D61</t>
  </si>
  <si>
    <t>60844DE2DB912C2D</t>
  </si>
  <si>
    <t>ARFAN KAYE SEFEIN</t>
  </si>
  <si>
    <t>ECBA018FB6DAC48D</t>
  </si>
  <si>
    <t>GHANI HAMOU SEFEIN</t>
  </si>
  <si>
    <t>F2BC25ABE5D8134A</t>
  </si>
  <si>
    <t>ARFAN ALHAMWI CHAMBALA</t>
  </si>
  <si>
    <t>0S02884</t>
  </si>
  <si>
    <t>2FC44F28EE844763</t>
  </si>
  <si>
    <t>FAWAZ HAMOU BALAGANGADHARAN</t>
  </si>
  <si>
    <t>0S02887</t>
  </si>
  <si>
    <t>1C9A5FE442760A39</t>
  </si>
  <si>
    <t>ARFAN KAYE RAMESH</t>
  </si>
  <si>
    <t>AAE51122AFAB6A0E</t>
  </si>
  <si>
    <t>GHANI ALHAMWI SINGH</t>
  </si>
  <si>
    <t>0S02892</t>
  </si>
  <si>
    <t>182A9CECAA853CB7</t>
  </si>
  <si>
    <t>GHANI SALEEMI KASSEM</t>
  </si>
  <si>
    <t>0S02894</t>
  </si>
  <si>
    <t>06958A25ED26B533</t>
  </si>
  <si>
    <t>DA8A8529D27150EA</t>
  </si>
  <si>
    <t>GHANI HAMOU KASSEM</t>
  </si>
  <si>
    <t>3C60A14CDD55D691</t>
  </si>
  <si>
    <t>ARFAN SALEEMI KASSEM</t>
  </si>
  <si>
    <t>581E325651A17B70</t>
  </si>
  <si>
    <t>FAWAZ SALEEMI KASSEM</t>
  </si>
  <si>
    <t>5C7CDFAC8BC0FEB8</t>
  </si>
  <si>
    <t>GHANI ALHAMWI BUKARI</t>
  </si>
  <si>
    <t>0S02895</t>
  </si>
  <si>
    <t>3F8C5BFCDAF26BC7</t>
  </si>
  <si>
    <t>FAWAZ KAYE PADINJARAKARA</t>
  </si>
  <si>
    <t>0S02911</t>
  </si>
  <si>
    <t>4D7B8863C544B39F</t>
  </si>
  <si>
    <t>ABDUL HAMOU NINO</t>
  </si>
  <si>
    <t>0S02923</t>
  </si>
  <si>
    <t>B8F51C24211DD423</t>
  </si>
  <si>
    <t>MEHMOOD HAMOU YOUSSF</t>
  </si>
  <si>
    <t>0S02927</t>
  </si>
  <si>
    <t>1EE1BBE2BD887A3F</t>
  </si>
  <si>
    <t>MEHMOOD SALEEMI DEVASSY</t>
  </si>
  <si>
    <t>0S02930</t>
  </si>
  <si>
    <t>5D791B485C8E0B87</t>
  </si>
  <si>
    <t>FAWAZ SALEEMI MUNDEKATT</t>
  </si>
  <si>
    <t>0S02933</t>
  </si>
  <si>
    <t>31AE07A7B4A03C50</t>
  </si>
  <si>
    <t>FAWAZ HAMOU COLACO</t>
  </si>
  <si>
    <t>0S02946</t>
  </si>
  <si>
    <t>1495B46FBD7F3B9E</t>
  </si>
  <si>
    <t>GHANI KAYE COLACO</t>
  </si>
  <si>
    <t>F85E6E25A39C957F</t>
  </si>
  <si>
    <t>ARFAN ELSABAGH COLACO</t>
  </si>
  <si>
    <t>B9F819CB4C233CC3</t>
  </si>
  <si>
    <t>FAWAZ KAYE COLACO</t>
  </si>
  <si>
    <t>F1EADE3D1BDA3128</t>
  </si>
  <si>
    <t>ABDUL ELSABAGH VARGHESE</t>
  </si>
  <si>
    <t>0S02950</t>
  </si>
  <si>
    <t>5ACB79219A4DC495</t>
  </si>
  <si>
    <t>ABDUL ELSABAGH THOMAS</t>
  </si>
  <si>
    <t>0S02965</t>
  </si>
  <si>
    <t>D15B8ABB763BC052</t>
  </si>
  <si>
    <t>ABDUL ALHAMWI KURIAKOSE</t>
  </si>
  <si>
    <t>0S02972</t>
  </si>
  <si>
    <t>83578966523958BD</t>
  </si>
  <si>
    <t>ARFAN SALEEMI THOMAS</t>
  </si>
  <si>
    <t>16ADA5CE3F8A0F11</t>
  </si>
  <si>
    <t>0S02973</t>
  </si>
  <si>
    <t>181EB86BB2FC3909</t>
  </si>
  <si>
    <t>GHANI ELSABAGH POTTI</t>
  </si>
  <si>
    <t>0S02976</t>
  </si>
  <si>
    <t>1B9074526BD978E4</t>
  </si>
  <si>
    <t>FAWAZ ELSABAGH GEORGE</t>
  </si>
  <si>
    <t>0S02983</t>
  </si>
  <si>
    <t>ADC3A346969F47B3</t>
  </si>
  <si>
    <t>GHANI ALHAMWI SOLIMAN</t>
  </si>
  <si>
    <t>0S02985</t>
  </si>
  <si>
    <t>50BE9EF1A082530E</t>
  </si>
  <si>
    <t>GHANI ELSABAGH BASILYOUS</t>
  </si>
  <si>
    <t>E6B65592B19A37D5</t>
  </si>
  <si>
    <t>5E5CF17BF888C01F</t>
  </si>
  <si>
    <t>MEHMOOD KAYE RAJASEKHARAN</t>
  </si>
  <si>
    <t>0S02986</t>
  </si>
  <si>
    <t>54A22AB0DA2314D8</t>
  </si>
  <si>
    <t>GHANI SALEEMI METRY</t>
  </si>
  <si>
    <t>0S02990</t>
  </si>
  <si>
    <t>72BFF6172E45C61F</t>
  </si>
  <si>
    <t>ARFAN ELSABAGH AKLADIOS</t>
  </si>
  <si>
    <t>AEF89B95C194F390</t>
  </si>
  <si>
    <t>ARFAN ELSABAGH ZAKI</t>
  </si>
  <si>
    <t>8741BC5134BDBEEF</t>
  </si>
  <si>
    <t>FAWAZ ELSABAGH METRI</t>
  </si>
  <si>
    <t>C32228C740F5C243</t>
  </si>
  <si>
    <t>ABDUL ALHAMWI IBRAHIM</t>
  </si>
  <si>
    <t>0S02994</t>
  </si>
  <si>
    <t>4261F050025A9D7F</t>
  </si>
  <si>
    <t>FAWAZ SALEEMI YANI</t>
  </si>
  <si>
    <t>9552BB5065DBFEAA</t>
  </si>
  <si>
    <t>ARFAN KAYE IBRAHIM</t>
  </si>
  <si>
    <t>44064C1C091430BB</t>
  </si>
  <si>
    <t>ARFAN KAYE SHEHATA</t>
  </si>
  <si>
    <t>0S02995</t>
  </si>
  <si>
    <t>C086CEDA762E383B</t>
  </si>
  <si>
    <t>FAWAZ ALHAMWI HENEIN</t>
  </si>
  <si>
    <t>2EA09B3423406C84</t>
  </si>
  <si>
    <t>FAWAZ KAYE SHEHATA</t>
  </si>
  <si>
    <t>B693A8E3A8CFFA81</t>
  </si>
  <si>
    <t>ARFAN HAMOU NAIR</t>
  </si>
  <si>
    <t>0S02997</t>
  </si>
  <si>
    <t>479917A16064A9B3</t>
  </si>
  <si>
    <t>ARFAN HAMOU BABU</t>
  </si>
  <si>
    <t>0S03006</t>
  </si>
  <si>
    <t>6F7B7E308DBC86AA</t>
  </si>
  <si>
    <t>FAWAZ SALEEMI HAIDER</t>
  </si>
  <si>
    <t>0S03008</t>
  </si>
  <si>
    <t>CDF70D44E7EBDF87</t>
  </si>
  <si>
    <t>ARFAN SALEEMI ZAFAR</t>
  </si>
  <si>
    <t>FC833005331E2F0E</t>
  </si>
  <si>
    <t>ABDUL ALHAMWI ALAVI</t>
  </si>
  <si>
    <t>87B04BD8C913BA36</t>
  </si>
  <si>
    <t>ABDUL KAYE KHAN</t>
  </si>
  <si>
    <t>0S03015</t>
  </si>
  <si>
    <t>CAEF25F3B96E67D3</t>
  </si>
  <si>
    <t>ABDUL KAYE MAHMOUD</t>
  </si>
  <si>
    <t>0S03016</t>
  </si>
  <si>
    <t>8786B41346270887</t>
  </si>
  <si>
    <t>FAWAZ KAYE EMARA</t>
  </si>
  <si>
    <t>730F10CCDB321E02</t>
  </si>
  <si>
    <t>ARFAN KAYE THARAKAN</t>
  </si>
  <si>
    <t>0S03018</t>
  </si>
  <si>
    <t>1FD540EB1336754F</t>
  </si>
  <si>
    <t>ABDUL ELSABAGH VALLIKKATT</t>
  </si>
  <si>
    <t>0S03033</t>
  </si>
  <si>
    <t>2B9A034ADBBAA0CA</t>
  </si>
  <si>
    <t>FAWAZ HAMOU THUNDIYIL</t>
  </si>
  <si>
    <t>0S03034</t>
  </si>
  <si>
    <t>05392E9A991F320F</t>
  </si>
  <si>
    <t>GHANI ELSABAGH KAYED</t>
  </si>
  <si>
    <t>0S03044</t>
  </si>
  <si>
    <t>A368BB213EE0443F</t>
  </si>
  <si>
    <t>ABDUL ALHAMWI ALMOHTASIB</t>
  </si>
  <si>
    <t>D9DAD9A1A975F3F0</t>
  </si>
  <si>
    <t>ABDUL ALHAMWI ISSAC</t>
  </si>
  <si>
    <t>0S03048</t>
  </si>
  <si>
    <t>3A542ED806CB5366</t>
  </si>
  <si>
    <t>ARFAN SALEEMI LOZANO</t>
  </si>
  <si>
    <t>0S03058</t>
  </si>
  <si>
    <t>9545E88DC7C1AC22</t>
  </si>
  <si>
    <t>GHANI KAYE LOZANO</t>
  </si>
  <si>
    <t>86B948A59837DD1C</t>
  </si>
  <si>
    <t>ARFAN HAMOU SAAD</t>
  </si>
  <si>
    <t>0S03060</t>
  </si>
  <si>
    <t>5C23D633F869EB4C</t>
  </si>
  <si>
    <t>MEHMOOD ELSABAGH REZK</t>
  </si>
  <si>
    <t>1C35A13C54F8B95B</t>
  </si>
  <si>
    <t>ABDUL ALHAMWI SAAD</t>
  </si>
  <si>
    <t>D0F182C22931BA80</t>
  </si>
  <si>
    <t>FAWAZ KAYE MOHAMMED</t>
  </si>
  <si>
    <t>0S03077</t>
  </si>
  <si>
    <t>FB4B63FA296EC49B</t>
  </si>
  <si>
    <t>GHANI SALEEMI ELARABY</t>
  </si>
  <si>
    <t>0S03082</t>
  </si>
  <si>
    <t>54C04EAA165B2BCB</t>
  </si>
  <si>
    <t>ABDUL SALEEMI SALAHUDDIN</t>
  </si>
  <si>
    <t>0S03084</t>
  </si>
  <si>
    <t>C9B5EC434BD46391</t>
  </si>
  <si>
    <t>FAWAZ HAMOU FALTS</t>
  </si>
  <si>
    <t>0S03089</t>
  </si>
  <si>
    <t>8BC33224EB186B6B</t>
  </si>
  <si>
    <t>GHANI HAMOU GIRGIS</t>
  </si>
  <si>
    <t>29C9C487A56285E3</t>
  </si>
  <si>
    <t>ARFAN ELSABAGH PHALTAS</t>
  </si>
  <si>
    <t>74F60EC51C8270BE</t>
  </si>
  <si>
    <t>MEHMOOD HAMOU PHALTAS</t>
  </si>
  <si>
    <t>5E5E1985CAD49E54</t>
  </si>
  <si>
    <t>GHANI ELSABAGH SHEHATA</t>
  </si>
  <si>
    <t>0S03096</t>
  </si>
  <si>
    <t>AF7869CAEECCD08E</t>
  </si>
  <si>
    <t>FAWAZ SALEEMI HABIB</t>
  </si>
  <si>
    <t>64FA4BB5F0F726DE</t>
  </si>
  <si>
    <t>ABDUL ALHAMWI KARAS</t>
  </si>
  <si>
    <t>EC4A67FA449C61D5</t>
  </si>
  <si>
    <t>FAWAZ ALHAMWI KARAS</t>
  </si>
  <si>
    <t>9502E7EEE039AA9C</t>
  </si>
  <si>
    <t>MEHMOOD HAMOU KARAS</t>
  </si>
  <si>
    <t>DC163E1682AB29A8</t>
  </si>
  <si>
    <t>ABDUL SALEEMI MIKHAIL</t>
  </si>
  <si>
    <t>0S03100</t>
  </si>
  <si>
    <t>366F354B29F9D018</t>
  </si>
  <si>
    <t>ARFAN ELSABAGH UMALKAR</t>
  </si>
  <si>
    <t>0S03106</t>
  </si>
  <si>
    <t>CAT B-F</t>
  </si>
  <si>
    <t>77B7A05E06667E2D</t>
  </si>
  <si>
    <t>ABDUL ELSABAGH RAJAN</t>
  </si>
  <si>
    <t>0S03109</t>
  </si>
  <si>
    <t>577DB1945CC6CC40</t>
  </si>
  <si>
    <t>GHANI HAMOU KOSTANDY</t>
  </si>
  <si>
    <t>0S03115</t>
  </si>
  <si>
    <t>F03794A52C43195D</t>
  </si>
  <si>
    <t>DBB661345D052145</t>
  </si>
  <si>
    <t>FAWAZ ALHAMWI ABTNAGO</t>
  </si>
  <si>
    <t>0S03122</t>
  </si>
  <si>
    <t>F66FD8890A3593E1</t>
  </si>
  <si>
    <t>ARFAN KAYE PUTHUVAKKAT</t>
  </si>
  <si>
    <t>0S03123</t>
  </si>
  <si>
    <t>FCDEFFED09CB91C9</t>
  </si>
  <si>
    <t>FAWAZ HAMOU HAQ</t>
  </si>
  <si>
    <t>0S03126</t>
  </si>
  <si>
    <t>C5336DC36320DDC7</t>
  </si>
  <si>
    <t>FAWAZ SALEEMI LUCIN</t>
  </si>
  <si>
    <t>0S03136</t>
  </si>
  <si>
    <t>D374BE72E2321E81</t>
  </si>
  <si>
    <t>FAWAZ ELSABAGH SHABANA</t>
  </si>
  <si>
    <t>0S03151</t>
  </si>
  <si>
    <t>9A35276F57D4A8B2</t>
  </si>
  <si>
    <t>GHANI ELSABAGH ABRAHAM</t>
  </si>
  <si>
    <t>0S03158</t>
  </si>
  <si>
    <t>D750C771A7BB4178</t>
  </si>
  <si>
    <t>ABDUL KAYE ABRAHAM</t>
  </si>
  <si>
    <t>8C8AA0DDF71A71D7</t>
  </si>
  <si>
    <t>MEHMOOD ALHAMWI ABRAHAM</t>
  </si>
  <si>
    <t>42D397215DA05C96</t>
  </si>
  <si>
    <t>GHANI ALHAMWI ABRAHAM</t>
  </si>
  <si>
    <t>21B84A521DB7EFBB</t>
  </si>
  <si>
    <t>ARFAN HAMOU ABDELRAHMAN</t>
  </si>
  <si>
    <t>61E72A0F1B15DF8B</t>
  </si>
  <si>
    <t>ARFAN KAYE MADHAVANENI</t>
  </si>
  <si>
    <t>0S03171</t>
  </si>
  <si>
    <t>4573A38ED90AE02D</t>
  </si>
  <si>
    <t>ABDUL ELSABAGH BHANDARI</t>
  </si>
  <si>
    <t>0S03172</t>
  </si>
  <si>
    <t>1AD9A25B958D0A95</t>
  </si>
  <si>
    <t>ARFAN KAYE BOKTOR</t>
  </si>
  <si>
    <t>0S03183</t>
  </si>
  <si>
    <t>10E5BB192363EE2F</t>
  </si>
  <si>
    <t>GHANI SALEEMI SHOKER</t>
  </si>
  <si>
    <t>CC0C22AFC5C7C13D</t>
  </si>
  <si>
    <t>FAWAZ SALEEMI BOKTOR</t>
  </si>
  <si>
    <t>887A43E43C1832E1</t>
  </si>
  <si>
    <t>MEHMOOD KAYE BOKTOR</t>
  </si>
  <si>
    <t>F5B612FC1180C244</t>
  </si>
  <si>
    <t>MEHMOOD ELSABAGH MACHAKALLAI</t>
  </si>
  <si>
    <t>0S03190</t>
  </si>
  <si>
    <t>FB92CF8712AC54AB</t>
  </si>
  <si>
    <t>GHANI HAMOU DONUKANTI</t>
  </si>
  <si>
    <t>0S03193</t>
  </si>
  <si>
    <t>3F2D4C4DF7AE6D39</t>
  </si>
  <si>
    <t>GHANI ELSABAGH ATTAR</t>
  </si>
  <si>
    <t>0S03196</t>
  </si>
  <si>
    <t>C173F0B90463B4A9</t>
  </si>
  <si>
    <t>ABDUL ALHAMWI MAHARAJAN</t>
  </si>
  <si>
    <t>0S03200</t>
  </si>
  <si>
    <t>AA9E72462B6CC64A</t>
  </si>
  <si>
    <t>MEHMOOD KAYE HANEEFA</t>
  </si>
  <si>
    <t>0S03201</t>
  </si>
  <si>
    <t>B613DBCD2A186BA4</t>
  </si>
  <si>
    <t>FAWAZ ELSABAGH WAHAB</t>
  </si>
  <si>
    <t>0S03206</t>
  </si>
  <si>
    <t>A71FFBFB04520B75</t>
  </si>
  <si>
    <t>ARFAN ELSABAGH GREEN</t>
  </si>
  <si>
    <t>0SO3208</t>
  </si>
  <si>
    <t>21AC10F74515A320</t>
  </si>
  <si>
    <t>ABDUL HAMOU ESCARLAN</t>
  </si>
  <si>
    <t>E6EACC16416D68EE</t>
  </si>
  <si>
    <t>ABDUL ELSABAGH DAGONTON</t>
  </si>
  <si>
    <t>0S03209</t>
  </si>
  <si>
    <t>6CB5A5CB05D246C6</t>
  </si>
  <si>
    <t>GHANI HAMOU GOPALAKRISHNAN</t>
  </si>
  <si>
    <t>0S03210</t>
  </si>
  <si>
    <t>F6D995379218F447</t>
  </si>
  <si>
    <t>GHANI ALHAMWI DEEPU</t>
  </si>
  <si>
    <t>2D30426227AABC0D</t>
  </si>
  <si>
    <t>ARFAN ALHAMWI DEEPU</t>
  </si>
  <si>
    <t>4CE3E5FD4B460A8C</t>
  </si>
  <si>
    <t>GHANI SALEEMI DEEPU</t>
  </si>
  <si>
    <t>5F8320C0DBE68B71</t>
  </si>
  <si>
    <t>ABDUL ELSABAGH SHAKEEB</t>
  </si>
  <si>
    <t>0S03218</t>
  </si>
  <si>
    <t>EFE025592E204D4C</t>
  </si>
  <si>
    <t>ARFAN KAYE KHAN</t>
  </si>
  <si>
    <t>0S03231</t>
  </si>
  <si>
    <t>83C30746107FB6F5</t>
  </si>
  <si>
    <t>GHANI ALHAMWI BESHAI</t>
  </si>
  <si>
    <t>0S03232</t>
  </si>
  <si>
    <t>A328E302BA4BC45F</t>
  </si>
  <si>
    <t>GHANI KAYE TANIOUS</t>
  </si>
  <si>
    <t>0587567F88B34262</t>
  </si>
  <si>
    <t>FAWAZ KAYE BESHAI</t>
  </si>
  <si>
    <t>2AC08A07F8E8C3B7</t>
  </si>
  <si>
    <t>MEHMOOD SALEEMI BESHAI</t>
  </si>
  <si>
    <t>5FD10D7DBA2E7E4F</t>
  </si>
  <si>
    <t>0S03243</t>
  </si>
  <si>
    <t>1EEB2B527ACD217C</t>
  </si>
  <si>
    <t>GHANI SALEEMI IBRAHIM</t>
  </si>
  <si>
    <t>6D5370EF7788E4D9</t>
  </si>
  <si>
    <t>MEHMOOD SALEEMI KHALIL</t>
  </si>
  <si>
    <t>E877FE3F3E19E6CB</t>
  </si>
  <si>
    <t>GHANI ELSABAGH KONCHADATHU</t>
  </si>
  <si>
    <t>0S03245</t>
  </si>
  <si>
    <t>C3B7607BE189D4FF</t>
  </si>
  <si>
    <t>FAWAZ ELSABAGH ALASSAMPATTIL</t>
  </si>
  <si>
    <t>0S03252</t>
  </si>
  <si>
    <t>65F90C12F55DEF81</t>
  </si>
  <si>
    <t>MEHMOOD ALHAMWI RAJAN</t>
  </si>
  <si>
    <t>0S03256</t>
  </si>
  <si>
    <t>DB1EAF101C401CD7</t>
  </si>
  <si>
    <t>GHANI KAYE KUTHALINGAM</t>
  </si>
  <si>
    <t>0S03257</t>
  </si>
  <si>
    <t>4F866E1442A6CFE0</t>
  </si>
  <si>
    <t>MEHMOOD ELSABAGH JAYABALAN</t>
  </si>
  <si>
    <t>0S03258</t>
  </si>
  <si>
    <t>EA9D0FFEBB7AE893</t>
  </si>
  <si>
    <t>ARFAN ALHAMWI DISSANAYAKE</t>
  </si>
  <si>
    <t>0S03260</t>
  </si>
  <si>
    <t>7B6C65E330BBBC38</t>
  </si>
  <si>
    <t>FAWAZ SALEEMI EDIRIWEERA</t>
  </si>
  <si>
    <t>048B6B31F9FCFD61</t>
  </si>
  <si>
    <t>65171D469A89AC27</t>
  </si>
  <si>
    <t>FAWAZ ELSABAGH KHIRALA</t>
  </si>
  <si>
    <t>0S03266</t>
  </si>
  <si>
    <t>E25561D7318EE678</t>
  </si>
  <si>
    <t>FAWAZ ELSABAGH HIRIPITIYAGE</t>
  </si>
  <si>
    <t>0S03282</t>
  </si>
  <si>
    <t>0603C8284B0E9B62</t>
  </si>
  <si>
    <t>GHANI ALHAMWI HIRIPITIYAGE</t>
  </si>
  <si>
    <t>15E5280CBF1663F9</t>
  </si>
  <si>
    <t>MEHMOOD SALEEMI MESEHA</t>
  </si>
  <si>
    <t>0S03289</t>
  </si>
  <si>
    <t>48E140C91C19E646</t>
  </si>
  <si>
    <t>MEHMOOD ALHAMWI LOCA</t>
  </si>
  <si>
    <t>E2DAA22B48D9922F</t>
  </si>
  <si>
    <t>MEHMOOD SALEEMI WAHBA</t>
  </si>
  <si>
    <t>D4595790C72C4742</t>
  </si>
  <si>
    <t>FAWAZ HAMOU SASIDHARAN</t>
  </si>
  <si>
    <t>0S03293</t>
  </si>
  <si>
    <t>890929EC3801C6D5</t>
  </si>
  <si>
    <t>ABDUL HAMOU ABUEBEID</t>
  </si>
  <si>
    <t>0S03302</t>
  </si>
  <si>
    <t>01EB162CCA1B30A8</t>
  </si>
  <si>
    <t>MEHMOOD HAMOU SULTAN</t>
  </si>
  <si>
    <t>0S03307</t>
  </si>
  <si>
    <t>3A520D61C8B1D83A</t>
  </si>
  <si>
    <t>ARFAN SALEEMI ESKANDER</t>
  </si>
  <si>
    <t>0S03313</t>
  </si>
  <si>
    <t>FE5D5B92046A3742</t>
  </si>
  <si>
    <t>ABDUL KAYE NAGEUB</t>
  </si>
  <si>
    <t>4B98EF292D1AFA38</t>
  </si>
  <si>
    <t>FAWAZ SALEEMI VENUGOPAL</t>
  </si>
  <si>
    <t>0S03323</t>
  </si>
  <si>
    <t>55561C688E614092</t>
  </si>
  <si>
    <t>FAWAZ ALHAMWI VIVEK</t>
  </si>
  <si>
    <t>8562927D93C13BFD</t>
  </si>
  <si>
    <t>GHANI ELSABAGH ISHAK</t>
  </si>
  <si>
    <t>0S03326</t>
  </si>
  <si>
    <t>A127B43CDA7136F7</t>
  </si>
  <si>
    <t>MEHMOOD HAMOU ELHENDY</t>
  </si>
  <si>
    <t>0S03329</t>
  </si>
  <si>
    <t>D26ED647EF0698DC</t>
  </si>
  <si>
    <t>ARFAN HAMOU MOUSTAFA</t>
  </si>
  <si>
    <t>0S03333</t>
  </si>
  <si>
    <t>F0DB7B628FA54FF1</t>
  </si>
  <si>
    <t>ARFAN SALEEMI ABOUELELA</t>
  </si>
  <si>
    <t>57CEA82071DDDCBD</t>
  </si>
  <si>
    <t>ABDUL HAMOU MOUSTAFA</t>
  </si>
  <si>
    <t>87E891B316A0B9CF</t>
  </si>
  <si>
    <t>GHANI ELSABAGH BYSANI</t>
  </si>
  <si>
    <t>0S03342</t>
  </si>
  <si>
    <t>1EDC19131C03E2CC</t>
  </si>
  <si>
    <t>ABDUL SALEEMI APPANA</t>
  </si>
  <si>
    <t>37811D8C6C2765C1</t>
  </si>
  <si>
    <t>ABDUL ELSABAGH BYSANI</t>
  </si>
  <si>
    <t>C4F0775D684320CA</t>
  </si>
  <si>
    <t>MEHMOOD HAMOU MARKINES</t>
  </si>
  <si>
    <t>0S03366</t>
  </si>
  <si>
    <t>550BEC2D9B352393</t>
  </si>
  <si>
    <t>ARFAN KAYE MARKINES</t>
  </si>
  <si>
    <t>5CF52598E1ABC968</t>
  </si>
  <si>
    <t>ARFAN SALEEMI MARKINES</t>
  </si>
  <si>
    <t>5BEFB7A718364A63</t>
  </si>
  <si>
    <t>MEHMOOD ELSABAGH CHACKO</t>
  </si>
  <si>
    <t>0S03369</t>
  </si>
  <si>
    <t>02BD8E44FED43417</t>
  </si>
  <si>
    <t>ARFAN ALHAMWI BAIJU</t>
  </si>
  <si>
    <t>108D95B94E9A2BA0</t>
  </si>
  <si>
    <t>FAWAZ KAYE PANAKKATTU</t>
  </si>
  <si>
    <t>B410F3770B51ACBA</t>
  </si>
  <si>
    <t>FAWAZ SALEEMI SANTHANAMARI</t>
  </si>
  <si>
    <t>0S03393</t>
  </si>
  <si>
    <t>D564E20440E43A25</t>
  </si>
  <si>
    <t>GHANI SALEEMI SUMANGALA</t>
  </si>
  <si>
    <t>0S03397</t>
  </si>
  <si>
    <t>090C45FF7D0F922F</t>
  </si>
  <si>
    <t>GHANI ALHAMWI KUMARI</t>
  </si>
  <si>
    <t>76387524B3A74E51</t>
  </si>
  <si>
    <t>FAWAZ ALHAMWI MANOJ</t>
  </si>
  <si>
    <t>81CB688D29436EAB</t>
  </si>
  <si>
    <t>ARFAN HAMOU VILLAMOR</t>
  </si>
  <si>
    <t>0S03405</t>
  </si>
  <si>
    <t>CF173D4EE00A03E5</t>
  </si>
  <si>
    <t>MEHMOOD KAYE KARUPPAIAH</t>
  </si>
  <si>
    <t>0S03414</t>
  </si>
  <si>
    <t>5B58FEE6CD2C3AEC</t>
  </si>
  <si>
    <t>ABDUL KAYE OSMAN</t>
  </si>
  <si>
    <t>0S03442</t>
  </si>
  <si>
    <t>9CDAF22296B2AE9F</t>
  </si>
  <si>
    <t>MEHMOOD HAMOU GAVAS</t>
  </si>
  <si>
    <t>0S03446</t>
  </si>
  <si>
    <t>9586C4E016918C8A</t>
  </si>
  <si>
    <t>ABDUL SALEEMI GAVAS</t>
  </si>
  <si>
    <t>2E92D0045195C238</t>
  </si>
  <si>
    <t>ARFAN KAYE SULIMAN</t>
  </si>
  <si>
    <t>0S03449</t>
  </si>
  <si>
    <t>AC32E273CF9621D7</t>
  </si>
  <si>
    <t>FAWAZ ALHAMWI KRISHNASAMY</t>
  </si>
  <si>
    <t>0S03451</t>
  </si>
  <si>
    <t>17C9A22F4B7E20C9</t>
  </si>
  <si>
    <t>FAWAZ ALHAMWI MOHANAN</t>
  </si>
  <si>
    <t>0S03454</t>
  </si>
  <si>
    <t>3B39FAF2C0B6C3E3</t>
  </si>
  <si>
    <t>FAWAZ ALHAMWI SEBASTIAN</t>
  </si>
  <si>
    <t>0S03476</t>
  </si>
  <si>
    <t>04823EFDA591E33B</t>
  </si>
  <si>
    <t>MEHMOOD SALEEMI NICHOLAS</t>
  </si>
  <si>
    <t>6F0BC39AA9F0248D</t>
  </si>
  <si>
    <t>ABDUL SALEEMI ABUYOUSEF</t>
  </si>
  <si>
    <t>0S03483</t>
  </si>
  <si>
    <t>472BF3AF1530E8CE</t>
  </si>
  <si>
    <t>GHANI SALEEMI ABUYOUSEF</t>
  </si>
  <si>
    <t>8D4B0017B1A4C416</t>
  </si>
  <si>
    <t>FAWAZ KAYE ABUYOUSEF</t>
  </si>
  <si>
    <t>15AB56E299A5E991</t>
  </si>
  <si>
    <t>MEHMOOD ALHAMWI MERWE</t>
  </si>
  <si>
    <t>0S03488</t>
  </si>
  <si>
    <t>5EB255C5B715D598</t>
  </si>
  <si>
    <t>ARFAN KAYE MERWE</t>
  </si>
  <si>
    <t>2024892D5D382144</t>
  </si>
  <si>
    <t>FAWAZ KAYE MERWE</t>
  </si>
  <si>
    <t>BFF4A2F49B38F44D</t>
  </si>
  <si>
    <t>MEHMOOD ELSABAGH MERWE</t>
  </si>
  <si>
    <t>109C74FC36C6B572</t>
  </si>
  <si>
    <t>ABDUL KAYE VAILEZHATH</t>
  </si>
  <si>
    <t>0S03489</t>
  </si>
  <si>
    <t>FFBE0BE62517F0D4</t>
  </si>
  <si>
    <t>MEHMOOD SALEEMI AIAD</t>
  </si>
  <si>
    <t>0S03498</t>
  </si>
  <si>
    <t>00E68066A4A76911</t>
  </si>
  <si>
    <t>ARFAN KAYE KOTHARI</t>
  </si>
  <si>
    <t>0S03501</t>
  </si>
  <si>
    <t>922F33F4B7472D00</t>
  </si>
  <si>
    <t>ABDUL ALHAMWI KOTHARI</t>
  </si>
  <si>
    <t>3D310811C3C5C1BA</t>
  </si>
  <si>
    <t>MEHMOOD ALHAMWI MIKHAIL</t>
  </si>
  <si>
    <t>0S03511</t>
  </si>
  <si>
    <t>F4B3D552ACC61D43</t>
  </si>
  <si>
    <t>ARFAN ALHAMWI GHALI</t>
  </si>
  <si>
    <t>0S03514</t>
  </si>
  <si>
    <t>C5B0E1DDCE4E3225</t>
  </si>
  <si>
    <t>ABDUL ELSABAGH SORIENTE</t>
  </si>
  <si>
    <t>0S03518</t>
  </si>
  <si>
    <t>D700BB805E0EE766</t>
  </si>
  <si>
    <t>ABDUL ALHAMWI CANDIDO</t>
  </si>
  <si>
    <t>031DAF18840B362E</t>
  </si>
  <si>
    <t>FAWAZ ALHAMWI SORIENTE</t>
  </si>
  <si>
    <t>F28E2D609287C70B</t>
  </si>
  <si>
    <t>MEHMOOD SALEEMI NAFECH</t>
  </si>
  <si>
    <t>0S03522</t>
  </si>
  <si>
    <t>5C2C46837813CE47</t>
  </si>
  <si>
    <t>MEHMOOD ALHAMWI SWELLEM</t>
  </si>
  <si>
    <t>0S03523</t>
  </si>
  <si>
    <t>D6A541121329C026</t>
  </si>
  <si>
    <t>MEHMOOD ALHAMWI SORYAL</t>
  </si>
  <si>
    <t>0S03525</t>
  </si>
  <si>
    <t>1EA990FC2A006702</t>
  </si>
  <si>
    <t>MEHMOOD ELSABAGH MEKHAIL</t>
  </si>
  <si>
    <t>2CFE675EA3A4DEBE</t>
  </si>
  <si>
    <t>MEHMOOD ELSABAGH SORYAL</t>
  </si>
  <si>
    <t>27A3868268A2F2AD</t>
  </si>
  <si>
    <t>ABDUL ELSABAGH SORYAL</t>
  </si>
  <si>
    <t>2E778E1DA21956C1</t>
  </si>
  <si>
    <t>D56EACF03752022E</t>
  </si>
  <si>
    <t>ARFAN SALEEMI OZAA</t>
  </si>
  <si>
    <t>0S03530</t>
  </si>
  <si>
    <t>3A1ACBEC768A8196</t>
  </si>
  <si>
    <t>ARFAN ELSABAGH MIKHAIL</t>
  </si>
  <si>
    <t>416E9F9B140A4748</t>
  </si>
  <si>
    <t>MEHMOOD SALEEMI OZAA</t>
  </si>
  <si>
    <t>C8D9EB57FF4E9CDF</t>
  </si>
  <si>
    <t>GHANI ELSABAGH CHACKO</t>
  </si>
  <si>
    <t>0S03533</t>
  </si>
  <si>
    <t>A21F3D39B5B2B62E</t>
  </si>
  <si>
    <t>FAWAZ SALEEMI PANAKKAT</t>
  </si>
  <si>
    <t>83861D0C1634E835</t>
  </si>
  <si>
    <t>MEHMOOD SALEEMI GORIS</t>
  </si>
  <si>
    <t>0S03553</t>
  </si>
  <si>
    <t>B284C82B51610824</t>
  </si>
  <si>
    <t>ABDUL SALEEMI EMGALS</t>
  </si>
  <si>
    <t>0S03538</t>
  </si>
  <si>
    <t>5D9BABE944B3630B</t>
  </si>
  <si>
    <t>FAWAZ SALEEMI VARGHESE</t>
  </si>
  <si>
    <t>0S03540</t>
  </si>
  <si>
    <t>1F0B66FBCE19681A</t>
  </si>
  <si>
    <t>FAWAZ KAYE GEORGE</t>
  </si>
  <si>
    <t>0S03543</t>
  </si>
  <si>
    <t>C91708650C118EF7</t>
  </si>
  <si>
    <t>GHANI ELSABAGH LAUREANO</t>
  </si>
  <si>
    <t>0S03552</t>
  </si>
  <si>
    <t>6B82FE3794182E63</t>
  </si>
  <si>
    <t>FAWAZ KAYE THOMAS</t>
  </si>
  <si>
    <t>0S03555</t>
  </si>
  <si>
    <t>109AA64369BE4C35</t>
  </si>
  <si>
    <t>FAWAZ ELSABAGH SAWIRES</t>
  </si>
  <si>
    <t>0S03558</t>
  </si>
  <si>
    <t>E63CA88E9979D6C6</t>
  </si>
  <si>
    <t>GHANI ALHAMWI ASHOK</t>
  </si>
  <si>
    <t>0S03561</t>
  </si>
  <si>
    <t>85D7289025E5312A</t>
  </si>
  <si>
    <t>MEHMOOD KAYE BHALLA</t>
  </si>
  <si>
    <t>0S03562</t>
  </si>
  <si>
    <t>A52DD0E3E7D1A1BC</t>
  </si>
  <si>
    <t>FAWAZ KAYE ELSAYED</t>
  </si>
  <si>
    <t>0S03566</t>
  </si>
  <si>
    <t>793F4378D3DD3933</t>
  </si>
  <si>
    <t>GHANI KAYE SALAMA</t>
  </si>
  <si>
    <t>A54AAAEDA912CBE1</t>
  </si>
  <si>
    <t>FAWAZ ALHAMWI ELSAYED</t>
  </si>
  <si>
    <t>8934F3883A55B3BF</t>
  </si>
  <si>
    <t>ARFAN HAMOU ELSAYED</t>
  </si>
  <si>
    <t>A9035F6D6C93E7FE</t>
  </si>
  <si>
    <t>FAWAZ KAYE SHABIR</t>
  </si>
  <si>
    <t>0S03571</t>
  </si>
  <si>
    <t>CB15CA05D6A1F76C</t>
  </si>
  <si>
    <t>ABDUL ALHAMWI REFAI</t>
  </si>
  <si>
    <t>0S03572</t>
  </si>
  <si>
    <t>45D9C486F8496E18</t>
  </si>
  <si>
    <t>ABDUL ALHAMWI SAMBARAJU</t>
  </si>
  <si>
    <t>0S03574</t>
  </si>
  <si>
    <t>D7EB6FAB62F53DB7</t>
  </si>
  <si>
    <t>ABDUL ELSABAGH LOPEZ</t>
  </si>
  <si>
    <t>0S03580</t>
  </si>
  <si>
    <t>BFAB75CA86E03EFB</t>
  </si>
  <si>
    <t>MEHMOOD KAYE CHERIYAN</t>
  </si>
  <si>
    <t>0S03581</t>
  </si>
  <si>
    <t>2A6C4D3708E1B6ED</t>
  </si>
  <si>
    <t>MEHMOOD HAMOU THOMAS</t>
  </si>
  <si>
    <t>0S03593</t>
  </si>
  <si>
    <t>8145092F232D99BD</t>
  </si>
  <si>
    <t>FAWAZ KAYE JAIN</t>
  </si>
  <si>
    <t>0S03600</t>
  </si>
  <si>
    <t>1F30B624DF2597B5</t>
  </si>
  <si>
    <t>GHANI ALHAMWI WESTHUIZEN</t>
  </si>
  <si>
    <t>0S03604</t>
  </si>
  <si>
    <t>E253F28CFEEA0F5F</t>
  </si>
  <si>
    <t>FAWAZ HAMOU DOMINGO</t>
  </si>
  <si>
    <t>0S03611</t>
  </si>
  <si>
    <t>078A8CE8B2927F8B</t>
  </si>
  <si>
    <t>MEHMOOD SALEEMI MINA</t>
  </si>
  <si>
    <t>0S03613</t>
  </si>
  <si>
    <t>E314AF9C4D6968F5</t>
  </si>
  <si>
    <t>FAWAZ ELSABAGH AJIB</t>
  </si>
  <si>
    <t>0S03614</t>
  </si>
  <si>
    <t>09E68930B54472FC</t>
  </si>
  <si>
    <t>0S03615</t>
  </si>
  <si>
    <t>0851242419AB63C5</t>
  </si>
  <si>
    <t>ARFAN ALHAMWI ANTONY</t>
  </si>
  <si>
    <t>5A8661D6966B82FF</t>
  </si>
  <si>
    <t>ARFAN ALHAMWI ISSAC</t>
  </si>
  <si>
    <t>AE91296940BBBBD5</t>
  </si>
  <si>
    <t>ARFAN SALEEMI ISSAC</t>
  </si>
  <si>
    <t>E1E03D6C8CE50BE9</t>
  </si>
  <si>
    <t>ARFAN KAYE NAWAZ</t>
  </si>
  <si>
    <t>0S03618</t>
  </si>
  <si>
    <t>915F50AE193AE515</t>
  </si>
  <si>
    <t>ARFAN HAMOU RASHID</t>
  </si>
  <si>
    <t>0S03624</t>
  </si>
  <si>
    <t>7BFFBB9FCC8B333B</t>
  </si>
  <si>
    <t>ARFAN HAMOU PILLAI</t>
  </si>
  <si>
    <t>0S03627</t>
  </si>
  <si>
    <t>C6511F10E4CEE62F</t>
  </si>
  <si>
    <t>FAWAZ ALHAMWI KUMAR</t>
  </si>
  <si>
    <t>0S03636</t>
  </si>
  <si>
    <t>271A5FCA25A94F85</t>
  </si>
  <si>
    <t>ARFAN SALEEMI GULIANI</t>
  </si>
  <si>
    <t>4F674555965A681C</t>
  </si>
  <si>
    <t>GHANI SALEEMI GULIANI</t>
  </si>
  <si>
    <t>69C55EE31D353EF6</t>
  </si>
  <si>
    <t>ARFAN HAMOU GULIANI</t>
  </si>
  <si>
    <t>6151573640B8924C</t>
  </si>
  <si>
    <t>0F5418212C26D3DC</t>
  </si>
  <si>
    <t>FAWAZ KAYE ARTIN</t>
  </si>
  <si>
    <t>0S03644</t>
  </si>
  <si>
    <t>2D29BB07D4DAB4CF</t>
  </si>
  <si>
    <t>MEHMOOD HAMOU SOUMI</t>
  </si>
  <si>
    <t>ED26AFE74D23E6E4</t>
  </si>
  <si>
    <t>FAWAZ ELSABAGH HUSSEIN</t>
  </si>
  <si>
    <t>0S03645</t>
  </si>
  <si>
    <t>1AD42A826DBDF92B</t>
  </si>
  <si>
    <t>MEHMOOD KAYE ANTONY</t>
  </si>
  <si>
    <t>0S03652</t>
  </si>
  <si>
    <t>47B55275326BD9AD</t>
  </si>
  <si>
    <t>GHANI SALEEMI HASSAN</t>
  </si>
  <si>
    <t>0S03655</t>
  </si>
  <si>
    <t>11F8A47476174CF1</t>
  </si>
  <si>
    <t>MEHMOOD KAYE DIMETRY</t>
  </si>
  <si>
    <t>0S03656</t>
  </si>
  <si>
    <t>787673E36F9B6C06</t>
  </si>
  <si>
    <t>FAWAZ KAYE TAWADROS</t>
  </si>
  <si>
    <t>0S03658</t>
  </si>
  <si>
    <t>5D6AFFB7134380F0</t>
  </si>
  <si>
    <t>ABDUL SALEEMI YOUSSEF</t>
  </si>
  <si>
    <t>0S03659</t>
  </si>
  <si>
    <t>6B1502603C5E1C6F</t>
  </si>
  <si>
    <t>ARFAN ALHAMWI BOTROS</t>
  </si>
  <si>
    <t>0S03665</t>
  </si>
  <si>
    <t>91F21E985760A742</t>
  </si>
  <si>
    <t>GHANI HAMOU MANTHADATHIL</t>
  </si>
  <si>
    <t>0S03668</t>
  </si>
  <si>
    <t>E3A69C4389455643</t>
  </si>
  <si>
    <t>MEHMOOD KAYE SIDDIQUI</t>
  </si>
  <si>
    <t>0S03669</t>
  </si>
  <si>
    <t>C20E9F9AC0A68045</t>
  </si>
  <si>
    <t>ABDUL HAMOU ISSA</t>
  </si>
  <si>
    <t>0S03675</t>
  </si>
  <si>
    <t>3FA70077E2B81742</t>
  </si>
  <si>
    <t>FAWAZ KAYE DABASH</t>
  </si>
  <si>
    <t>5F3FE04BA5E0DA62</t>
  </si>
  <si>
    <t>GHANI ALHAMWI ISSA</t>
  </si>
  <si>
    <t>E108B679827566D9</t>
  </si>
  <si>
    <t>MEHMOOD KAYE ELGOHARI</t>
  </si>
  <si>
    <t>0S03677</t>
  </si>
  <si>
    <t>7C1E79459B8DEAF8</t>
  </si>
  <si>
    <t>FAWAZ SALEEMI PILLAI</t>
  </si>
  <si>
    <t>0S03681</t>
  </si>
  <si>
    <t>A7E99B162872184C</t>
  </si>
  <si>
    <t>ARFAN HAMOU BAYOUMY</t>
  </si>
  <si>
    <t>0S03689</t>
  </si>
  <si>
    <t>1CFF6647AAA4416F</t>
  </si>
  <si>
    <t>FAWAZ HAMOU KURIAN</t>
  </si>
  <si>
    <t>0S03700</t>
  </si>
  <si>
    <t>D3FB5F4BF9D7A631</t>
  </si>
  <si>
    <t>ARFAN ELSABAGH SINGH</t>
  </si>
  <si>
    <t>0S00016</t>
  </si>
  <si>
    <t>3F9C6FEFF053699E</t>
  </si>
  <si>
    <t>GHANI ALHAMWI GULERIA</t>
  </si>
  <si>
    <t>B0D442636A04268B</t>
  </si>
  <si>
    <t>FAWAZ HAMOU GULERIA</t>
  </si>
  <si>
    <t>E24317AE2D9E5278</t>
  </si>
  <si>
    <t>ARFAN ELSABAGH HANNALLA</t>
  </si>
  <si>
    <t>0S00066</t>
  </si>
  <si>
    <t>CD2376AED50C38C5</t>
  </si>
  <si>
    <t>ARFAN ELSABAGH BOTROS</t>
  </si>
  <si>
    <t>FA9F991FC3B82D8A</t>
  </si>
  <si>
    <t>MEHMOOD ELSABAGH MEKHAIEL</t>
  </si>
  <si>
    <t>8D59CC615687F9C8</t>
  </si>
  <si>
    <t>ARFAN ELSABAGH PANICKAVEETIL</t>
  </si>
  <si>
    <t>0S00110</t>
  </si>
  <si>
    <t>6470D2B06C7F504C</t>
  </si>
  <si>
    <t>FAWAZ HAMOU FAM</t>
  </si>
  <si>
    <t>0S00253</t>
  </si>
  <si>
    <t>4593EF364617AA41</t>
  </si>
  <si>
    <t>ARFAN ALHAMWI KHALIL</t>
  </si>
  <si>
    <t>FE1EE355888FCD6C</t>
  </si>
  <si>
    <t>FAWAZ KAYE FAM</t>
  </si>
  <si>
    <t>1AEF2AF6DDCEE81C</t>
  </si>
  <si>
    <t>ABDUL ELSABAGH FAM</t>
  </si>
  <si>
    <t>2D7E3A910870F9B9</t>
  </si>
  <si>
    <t>GHANI ALHAMWI THOMAS</t>
  </si>
  <si>
    <t>0S00278</t>
  </si>
  <si>
    <t>FB6FE7E3C9AD8201</t>
  </si>
  <si>
    <t>ABDUL SALEEMI THOMAS</t>
  </si>
  <si>
    <t>74C09EDBBF727B37</t>
  </si>
  <si>
    <t>GHANI KAYE DEBA</t>
  </si>
  <si>
    <t>0S00329</t>
  </si>
  <si>
    <t>1FC62CCD1B8F636F</t>
  </si>
  <si>
    <t>FAWAZ HAMOU NAMI</t>
  </si>
  <si>
    <t>7141E2B93BD59F2A</t>
  </si>
  <si>
    <t>ARFAN SALEEMI DEBA</t>
  </si>
  <si>
    <t>7B157D343B779A80</t>
  </si>
  <si>
    <t>GHANI ELSABAGH DEBA</t>
  </si>
  <si>
    <t>B8D63DBF5A3DA68A</t>
  </si>
  <si>
    <t>ARFAN KAYE GENDY</t>
  </si>
  <si>
    <t>0S00425</t>
  </si>
  <si>
    <t>EB63216F0A9BBA6A</t>
  </si>
  <si>
    <t>FAWAZ HAMOU SHEHATA</t>
  </si>
  <si>
    <t>4D39234A613FBE0E</t>
  </si>
  <si>
    <t>MEHMOOD ELSABAGH GENDI</t>
  </si>
  <si>
    <t>8C26FEB999F235D1</t>
  </si>
  <si>
    <t>MEHMOOD KAYE GINDI</t>
  </si>
  <si>
    <t>63B514AA2C719886</t>
  </si>
  <si>
    <t>MEHMOOD KAYE SEDHOM</t>
  </si>
  <si>
    <t>0S00444</t>
  </si>
  <si>
    <t>ADA8BA90E2A40C0E</t>
  </si>
  <si>
    <t>MEHMOOD ELSABAGH SEDHOM</t>
  </si>
  <si>
    <t>0S00484</t>
  </si>
  <si>
    <t>E4FFD394E330724D</t>
  </si>
  <si>
    <t>ABDUL HAMOU SEDHOM</t>
  </si>
  <si>
    <t>CF3758B0B1CA5ED3</t>
  </si>
  <si>
    <t>FAWAZ KAYE NASSIF</t>
  </si>
  <si>
    <t>EEC7319F3308AC5A</t>
  </si>
  <si>
    <t>ABDUL KAYE NARAYANAN</t>
  </si>
  <si>
    <t>0S00492</t>
  </si>
  <si>
    <t>C87882ABB49F2918</t>
  </si>
  <si>
    <t>GHANI SALEEMI SANU</t>
  </si>
  <si>
    <t>B9E9D7D8A94DCC62</t>
  </si>
  <si>
    <t>ABDUL ELSABAGH CHACKO</t>
  </si>
  <si>
    <t>0S00496</t>
  </si>
  <si>
    <t>FD2924F8E2055965</t>
  </si>
  <si>
    <t>0S00612</t>
  </si>
  <si>
    <t>BB33C33786B56A1D</t>
  </si>
  <si>
    <t>ARFAN ALHAMWI RAJESH</t>
  </si>
  <si>
    <t>E6502B8BBDF7CAA0</t>
  </si>
  <si>
    <t>ARFAN ELSABAGH RAJESH</t>
  </si>
  <si>
    <t>9612E9161A7B9D65</t>
  </si>
  <si>
    <t>FAWAZ HAMOU NAIR</t>
  </si>
  <si>
    <t>A0A70F55CA0CC525</t>
  </si>
  <si>
    <t>FAWAZ SALEEMI ELRAHMAN</t>
  </si>
  <si>
    <t>0S00651</t>
  </si>
  <si>
    <t>4E5F2DC1384E5A67</t>
  </si>
  <si>
    <t>ARFAN ALHAMWI ABDELMESIH</t>
  </si>
  <si>
    <t>0S00652</t>
  </si>
  <si>
    <t>2D0D0F3B0BA5BD2C</t>
  </si>
  <si>
    <t>MEHMOOD KAYE KARAS</t>
  </si>
  <si>
    <t>8F0E52DF6BA23A0D</t>
  </si>
  <si>
    <t>FAWAZ ELSABAGH ABDELMESIH</t>
  </si>
  <si>
    <t>3CF360907E955CB9</t>
  </si>
  <si>
    <t>ARFAN KAYE SARGUS</t>
  </si>
  <si>
    <t>71F443601029CD0A</t>
  </si>
  <si>
    <t>MEHMOOD HAMOU MURUGAN</t>
  </si>
  <si>
    <t>0S00668</t>
  </si>
  <si>
    <t>AEA22EC94950522E</t>
  </si>
  <si>
    <t>ARFAN ALHAMWI MAHESH</t>
  </si>
  <si>
    <t>F5ECFAA0F8F67602</t>
  </si>
  <si>
    <t>ABDUL ELSABAGH MAHESH</t>
  </si>
  <si>
    <t>0FC8E330E5DAF3DB</t>
  </si>
  <si>
    <t>GHANI HAMOU RAJESHONI</t>
  </si>
  <si>
    <t>0S00731</t>
  </si>
  <si>
    <t>86115CAC59065CEF</t>
  </si>
  <si>
    <t>ABDUL ALHAMWI JOSE</t>
  </si>
  <si>
    <t>0S00736</t>
  </si>
  <si>
    <t>A3236A18724C7B76</t>
  </si>
  <si>
    <t>MEHMOOD ALHAMWI THOMAS</t>
  </si>
  <si>
    <t>83E9C5D93248E55F</t>
  </si>
  <si>
    <t>ABDUL ALHAMWI WYNGAARD</t>
  </si>
  <si>
    <t>0S00797</t>
  </si>
  <si>
    <t>CB046F8B2C4EEF76</t>
  </si>
  <si>
    <t>MEHMOOD ALHAMWI WYNGAARD</t>
  </si>
  <si>
    <t>07FB648F81538C3E</t>
  </si>
  <si>
    <t>ARFAN SALEEMI PARAMBIL</t>
  </si>
  <si>
    <t>0S00800</t>
  </si>
  <si>
    <t>3755A23F79860680</t>
  </si>
  <si>
    <t>FAWAZ KAYE SALAHUDEEN</t>
  </si>
  <si>
    <t>0S00810</t>
  </si>
  <si>
    <t>20FD094C6971A150</t>
  </si>
  <si>
    <t>ABDUL ELSABAGH CHALIKKOTTUMMAL</t>
  </si>
  <si>
    <t>0S00915</t>
  </si>
  <si>
    <t>5B89603F1314C2CA</t>
  </si>
  <si>
    <t>GHANI ELSABAGH ZAKI</t>
  </si>
  <si>
    <t>0S00921</t>
  </si>
  <si>
    <t>81372400E000B2A0</t>
  </si>
  <si>
    <t>MEHMOOD HAMOU KUMAWAT</t>
  </si>
  <si>
    <t>0S00933</t>
  </si>
  <si>
    <t>B558EABDE4E5DAC0</t>
  </si>
  <si>
    <t>FAWAZ HAMOU NASSIEF</t>
  </si>
  <si>
    <t>0S00984</t>
  </si>
  <si>
    <t>DFFA24E97BD1F993</t>
  </si>
  <si>
    <t>FAWAZ SALEEMI MORKOS</t>
  </si>
  <si>
    <t>C42C1FF19A23D5ED</t>
  </si>
  <si>
    <t>MEHMOOD SALEEMI MASSOUD</t>
  </si>
  <si>
    <t>F407B5F73667A395</t>
  </si>
  <si>
    <t>GHANI HAMOU MASSOUD</t>
  </si>
  <si>
    <t>C3B83939ED1B92D4</t>
  </si>
  <si>
    <t>0S01191</t>
  </si>
  <si>
    <t>AC00953C55831E51</t>
  </si>
  <si>
    <t>FAWAZ ALHAMWI NAIR</t>
  </si>
  <si>
    <t>0S01263</t>
  </si>
  <si>
    <t>15509BD24BE78A16</t>
  </si>
  <si>
    <t>FAWAZ SALEEMI LOUKA</t>
  </si>
  <si>
    <t>0S01372</t>
  </si>
  <si>
    <t>2E4604394586B901</t>
  </si>
  <si>
    <t>MEHMOOD ELSABAGH SHEHATA</t>
  </si>
  <si>
    <t>DD5E97D180080D56</t>
  </si>
  <si>
    <t>GHANI ELSABAGH TOUS</t>
  </si>
  <si>
    <t>20DF4D9F55F00807</t>
  </si>
  <si>
    <t>FAWAZ SALEEMI MOSSAD</t>
  </si>
  <si>
    <t>0S01377</t>
  </si>
  <si>
    <t>F04F09CC2C58AC83</t>
  </si>
  <si>
    <t>ARFAN HAMOU BOLES</t>
  </si>
  <si>
    <t>BC2E0508B8A5A9C7</t>
  </si>
  <si>
    <t>GHANI ELSABAGH THOMAS</t>
  </si>
  <si>
    <t>0S01417</t>
  </si>
  <si>
    <t>19D747B290513392</t>
  </si>
  <si>
    <t>MEHMOOD HAMOU GOVINDAN</t>
  </si>
  <si>
    <t>0S01430</t>
  </si>
  <si>
    <t>BC2B74543E4FEAE3</t>
  </si>
  <si>
    <t>ABDUL HAMOU NAIR</t>
  </si>
  <si>
    <t>0S01478</t>
  </si>
  <si>
    <t>276E0D086C10A423</t>
  </si>
  <si>
    <t>FAWAZ KAYE CASTRO</t>
  </si>
  <si>
    <t>0S01518</t>
  </si>
  <si>
    <t>5D42068AF25564DD</t>
  </si>
  <si>
    <t>ABDUL KAYE THOMAS</t>
  </si>
  <si>
    <t>0S01539</t>
  </si>
  <si>
    <t>CD2C3BE0E098962A</t>
  </si>
  <si>
    <t>MEHMOOD KAYE THIRUGNANAM</t>
  </si>
  <si>
    <t>0S01622</t>
  </si>
  <si>
    <t>16694F4BB2320CCA</t>
  </si>
  <si>
    <t>FAWAZ SALEEMI SATHIAH</t>
  </si>
  <si>
    <t>D51A28BD50E78823</t>
  </si>
  <si>
    <t>FAWAZ ALHAMWI NAGESWARAN</t>
  </si>
  <si>
    <t>7AA9B6C08C298CD4</t>
  </si>
  <si>
    <t>ABDUL ELSABAGH TATAC</t>
  </si>
  <si>
    <t>0S01737</t>
  </si>
  <si>
    <t>B7EAA616CF49561D</t>
  </si>
  <si>
    <t>MEHMOOD KAYE PERALA</t>
  </si>
  <si>
    <t>0S01780</t>
  </si>
  <si>
    <t>F99F86DFE7933C12</t>
  </si>
  <si>
    <t>GHANI SALEEMI ROLLEDA</t>
  </si>
  <si>
    <t>0S01846</t>
  </si>
  <si>
    <t>6A02F728CC7D6FD4</t>
  </si>
  <si>
    <t>ARFAN KAYE NARAYANAN</t>
  </si>
  <si>
    <t>0S01848</t>
  </si>
  <si>
    <t>B6A2FA1F4EC86FEC</t>
  </si>
  <si>
    <t>ABDUL ALHAMWI JOSEPH</t>
  </si>
  <si>
    <t>0S01970</t>
  </si>
  <si>
    <t>E83580E12A5E5671</t>
  </si>
  <si>
    <t>ARFAN HAMOU SINGH</t>
  </si>
  <si>
    <t>0S02115</t>
  </si>
  <si>
    <t>3E59AD4A0F85224B</t>
  </si>
  <si>
    <t>GHANI ELSABAGH SHETE</t>
  </si>
  <si>
    <t>0S02467</t>
  </si>
  <si>
    <t>3B228EF6CF1D3226</t>
  </si>
  <si>
    <t>FAWAZ ALHAMWI SIMON</t>
  </si>
  <si>
    <t>0S02570</t>
  </si>
  <si>
    <t>FC3A302B49C40145</t>
  </si>
  <si>
    <t>GHANI SALEEMI SIMON</t>
  </si>
  <si>
    <t>4378E59884D92D41</t>
  </si>
  <si>
    <t>GHANI KAYE SIMON</t>
  </si>
  <si>
    <t>6F5E4F20ED0BB46E</t>
  </si>
  <si>
    <t>ABDUL ALHAMWI HUSSAIN</t>
  </si>
  <si>
    <t>0S02578</t>
  </si>
  <si>
    <t>D6E342771B73C323</t>
  </si>
  <si>
    <t>MEHMOOD HAMOU NAIR</t>
  </si>
  <si>
    <t>0S02589</t>
  </si>
  <si>
    <t>3E746FAB57D45FE9</t>
  </si>
  <si>
    <t>ARFAN KAYE KRISHNAN</t>
  </si>
  <si>
    <t>1040BC4F562EFBCE</t>
  </si>
  <si>
    <t>0S02621</t>
  </si>
  <si>
    <t>4D59530FAABDE62F</t>
  </si>
  <si>
    <t>ABDUL HAMOU DIVYA</t>
  </si>
  <si>
    <t>78F9E3780C4AA046</t>
  </si>
  <si>
    <t>ARFAN HAMOU DIVYARAJ</t>
  </si>
  <si>
    <t>EC5F6AC4666F492D</t>
  </si>
  <si>
    <t>MEHMOOD KAYE PILLAI</t>
  </si>
  <si>
    <t>0S02631</t>
  </si>
  <si>
    <t>73E01B03599F7952</t>
  </si>
  <si>
    <t>FAWAZ ELSABAGH SAJITH</t>
  </si>
  <si>
    <t>DA132ED057C4D29B</t>
  </si>
  <si>
    <t>FAWAZ ELSABAGH GEETHA</t>
  </si>
  <si>
    <t>F76C4273893357A3</t>
  </si>
  <si>
    <t>ARFAN SALEEMI GEETHA</t>
  </si>
  <si>
    <t>A34D6BB43180878D</t>
  </si>
  <si>
    <t>0S02652</t>
  </si>
  <si>
    <t>1E34E2D0AE4A916E</t>
  </si>
  <si>
    <t>ARFAN ALHAMWI MATHEW</t>
  </si>
  <si>
    <t>87856DFCF3BB4D65</t>
  </si>
  <si>
    <t>ARFAN KAYE MATHEW</t>
  </si>
  <si>
    <t>A38897AF68FE1A7C</t>
  </si>
  <si>
    <t>ARFAN ELSABAGH MATHEW</t>
  </si>
  <si>
    <t>89D2FF21DD10C29F</t>
  </si>
  <si>
    <t>ABDUL SALEEMI BAYRANTE JR.</t>
  </si>
  <si>
    <t>0S02654</t>
  </si>
  <si>
    <t>283F7FEDFDFFF7AC</t>
  </si>
  <si>
    <t>FAWAZ ALHAMWI KURMA</t>
  </si>
  <si>
    <t>0S02667</t>
  </si>
  <si>
    <t>D58C809243DAE9C0</t>
  </si>
  <si>
    <t>MEHMOOD ELSABAGH VELASCO</t>
  </si>
  <si>
    <t>0S02696</t>
  </si>
  <si>
    <t>993929A66FF3DC18</t>
  </si>
  <si>
    <t>ABDUL HAMOU CAPULONG</t>
  </si>
  <si>
    <t>B653D9EECAA23580</t>
  </si>
  <si>
    <t>ARFAN ELSABAGH VELASCO</t>
  </si>
  <si>
    <t>C3167AC4C464387F</t>
  </si>
  <si>
    <t>FAWAZ ALHAMWI NAGUIB</t>
  </si>
  <si>
    <t>0S02717</t>
  </si>
  <si>
    <t>DE3A190585B48766</t>
  </si>
  <si>
    <t>ABDUL ALHAMWI SHAH</t>
  </si>
  <si>
    <t>0S02741</t>
  </si>
  <si>
    <t>01BD2CDF432EDC5F</t>
  </si>
  <si>
    <t>ABDUL SALEEMI ISHAK</t>
  </si>
  <si>
    <t>0S02851</t>
  </si>
  <si>
    <t>35B67367CFB843AC</t>
  </si>
  <si>
    <t>GHANI ELSABAGH ACHARI</t>
  </si>
  <si>
    <t>0S02859</t>
  </si>
  <si>
    <t>EDAEE848E61A6C3A</t>
  </si>
  <si>
    <t>FAWAZ SALEEMI KURUP</t>
  </si>
  <si>
    <t>0S02867</t>
  </si>
  <si>
    <t>5EB8B268823E4D04</t>
  </si>
  <si>
    <t>0S02868</t>
  </si>
  <si>
    <t>8D7D1F6DD69B2FD2</t>
  </si>
  <si>
    <t>FAWAZ SALEEMI REDDY</t>
  </si>
  <si>
    <t>0S02876</t>
  </si>
  <si>
    <t>06C44425354A6A67</t>
  </si>
  <si>
    <t>ABDUL SALEEMI BURRI</t>
  </si>
  <si>
    <t>F2BD96035C9248BD</t>
  </si>
  <si>
    <t>ABDUL ELSABAGH BURRI</t>
  </si>
  <si>
    <t>7E6B02ECF3565E8F</t>
  </si>
  <si>
    <t>GHANI KAYE BURRI</t>
  </si>
  <si>
    <t>7CF42770E60859E0</t>
  </si>
  <si>
    <t>MEHMOOD ELSABAGH KUMAR</t>
  </si>
  <si>
    <t>0S02885</t>
  </si>
  <si>
    <t>A816A0C4FF05E65E</t>
  </si>
  <si>
    <t>MEHMOOD ALHAMWI FAHMY</t>
  </si>
  <si>
    <t>0S02888</t>
  </si>
  <si>
    <t>5EF058366887DD2E</t>
  </si>
  <si>
    <t>ARFAN HAMOU SHAIKH</t>
  </si>
  <si>
    <t>0S02900</t>
  </si>
  <si>
    <t>99F7E63CA2C82BCA</t>
  </si>
  <si>
    <t>FAWAZ ALHAMWI SHAIKH</t>
  </si>
  <si>
    <t>7D2C94697A80F9E1</t>
  </si>
  <si>
    <t>GHANI SALEEMI KUNHIMOHAMMED</t>
  </si>
  <si>
    <t>0S02908</t>
  </si>
  <si>
    <t>99735F99D0966BAA</t>
  </si>
  <si>
    <t>MEHMOOD KAYE SREENIVASAN</t>
  </si>
  <si>
    <t>0S02947</t>
  </si>
  <si>
    <t>C7F34F948BEBB4FD</t>
  </si>
  <si>
    <t>MEHMOOD SALEEMI SUGISH</t>
  </si>
  <si>
    <t>0S02953</t>
  </si>
  <si>
    <t>A15C4599EF6502EF</t>
  </si>
  <si>
    <t>GHANI KAYE VASUDEVAN</t>
  </si>
  <si>
    <t>ABD3AB27C7730634</t>
  </si>
  <si>
    <t>MEHMOOD ELSABAGH SUGISH</t>
  </si>
  <si>
    <t>59D8A8FA13C40E95</t>
  </si>
  <si>
    <t>GHANI ALHAMWI VARGHESE</t>
  </si>
  <si>
    <t>0S02960</t>
  </si>
  <si>
    <t>41D904D0B782AE5D</t>
  </si>
  <si>
    <t>ARFAN KAYE SHAMSUDEEN</t>
  </si>
  <si>
    <t>0S02981</t>
  </si>
  <si>
    <t>4700FE872BA0732E</t>
  </si>
  <si>
    <t>0S02987</t>
  </si>
  <si>
    <t>6339C7A4E62B62CD</t>
  </si>
  <si>
    <t>ABDUL KAYE YAKOUB</t>
  </si>
  <si>
    <t>0S02988</t>
  </si>
  <si>
    <t>DD9E66508A944385</t>
  </si>
  <si>
    <t>MEHMOOD HAMOU ABDELMASEH</t>
  </si>
  <si>
    <t>0S02992</t>
  </si>
  <si>
    <t>0F9C4F9E6DB4DF04</t>
  </si>
  <si>
    <t>GHANI ALHAMWI FARAG</t>
  </si>
  <si>
    <t>30EA7DFDFF41ED66</t>
  </si>
  <si>
    <t>97AF0279F35AFE94</t>
  </si>
  <si>
    <t>ARFAN ALHAMWI ACHARY</t>
  </si>
  <si>
    <t>0S03007</t>
  </si>
  <si>
    <t>60B45802199C6405</t>
  </si>
  <si>
    <t>ABDUL ALHAMWI BARSOUM</t>
  </si>
  <si>
    <t>0S03012</t>
  </si>
  <si>
    <t>55305ACBDD7E68C7</t>
  </si>
  <si>
    <t>ABDUL ALHAMWI FANOUS</t>
  </si>
  <si>
    <t>71E78B11C30FB660</t>
  </si>
  <si>
    <t>ABDUL ELSABAGH AZIZ</t>
  </si>
  <si>
    <t>1C7B3AE12941356C</t>
  </si>
  <si>
    <t>ARFAN HAMOU AZIZ</t>
  </si>
  <si>
    <t>5B3526BB574312DA</t>
  </si>
  <si>
    <t>FAWAZ HAMOU ISAAC</t>
  </si>
  <si>
    <t>0S03032</t>
  </si>
  <si>
    <t>FB7CDB35C954610E</t>
  </si>
  <si>
    <t>ARFAN HAMOU GORIS</t>
  </si>
  <si>
    <t>0S03050</t>
  </si>
  <si>
    <t>455514E869019CEA</t>
  </si>
  <si>
    <t>FAWAZ KAYE ISHAK</t>
  </si>
  <si>
    <t>49C0FD91275581FC</t>
  </si>
  <si>
    <t>MEHMOOD HAMOU RAJAN</t>
  </si>
  <si>
    <t>0S03051</t>
  </si>
  <si>
    <t>96AD9B008A10A197</t>
  </si>
  <si>
    <t>ABDUL KAYE AJU</t>
  </si>
  <si>
    <t>2B86CFC679006CE4</t>
  </si>
  <si>
    <t>MEHMOOD SALEEMI SHDID</t>
  </si>
  <si>
    <t>0S03062</t>
  </si>
  <si>
    <t>169D9F1B2F82A4C3</t>
  </si>
  <si>
    <t>GHANI SALEEMI VORONINA</t>
  </si>
  <si>
    <t>0EB001106EABED70</t>
  </si>
  <si>
    <t>MEHMOOD ELSABAGH PALLISSERRY</t>
  </si>
  <si>
    <t>0S03076</t>
  </si>
  <si>
    <t>E701290EBB97152C</t>
  </si>
  <si>
    <t>ABDUL ELSABAGH HEGAZI</t>
  </si>
  <si>
    <t>0S03086</t>
  </si>
  <si>
    <t>B12947F8620DEE5F</t>
  </si>
  <si>
    <t>9E1595615F3EF63A</t>
  </si>
  <si>
    <t>MEHMOOD HAMOU HEGAZI</t>
  </si>
  <si>
    <t>827180630E00E3C6</t>
  </si>
  <si>
    <t>ARFAN KAYE HEGAZI</t>
  </si>
  <si>
    <t>F47EEBED2B1B0B18</t>
  </si>
  <si>
    <t>FAWAZ SALEEMI ABOELFETOUH</t>
  </si>
  <si>
    <t>0S03091</t>
  </si>
  <si>
    <t>6670137423C6AFAD</t>
  </si>
  <si>
    <t>GHANI ELSABAGH KULIKOVA</t>
  </si>
  <si>
    <t>332CBBD3112E6662</t>
  </si>
  <si>
    <t>GHANI SALEEMI NAEL</t>
  </si>
  <si>
    <t>525D8ADD1CCACC59</t>
  </si>
  <si>
    <t>FAWAZ ALHAMWI KUTTITHARA</t>
  </si>
  <si>
    <t>0S03104</t>
  </si>
  <si>
    <t>AC88F4C509F18502</t>
  </si>
  <si>
    <t>MEHMOOD SALEEMI KERYAKOUS</t>
  </si>
  <si>
    <t>0S03108</t>
  </si>
  <si>
    <t>19780754A519A739</t>
  </si>
  <si>
    <t>FAWAZ SALEEMI SOLIMAN</t>
  </si>
  <si>
    <t>BD863515CCBAC3E9</t>
  </si>
  <si>
    <t>MEHMOOD ALHAMWI KERYAKOUS</t>
  </si>
  <si>
    <t>2BE5B5A95EADE2C8</t>
  </si>
  <si>
    <t>D9D714706BC13328</t>
  </si>
  <si>
    <t>ABDUL KAYE JOSEPH</t>
  </si>
  <si>
    <t>0S03129</t>
  </si>
  <si>
    <t>47349A57816AE7EA</t>
  </si>
  <si>
    <t>ABDUL HAMOU HENNIS</t>
  </si>
  <si>
    <t>12E6D803C7BFA1AD</t>
  </si>
  <si>
    <t>ABDUL HAMOU JOSEPH</t>
  </si>
  <si>
    <t>509097486ECE4744</t>
  </si>
  <si>
    <t>ARFAN KAYE JAMES</t>
  </si>
  <si>
    <t>0S03166</t>
  </si>
  <si>
    <t>3174EA0B2A25804E</t>
  </si>
  <si>
    <t>MEHMOOD ELSABAGH ABDELAAL</t>
  </si>
  <si>
    <t>0S03168</t>
  </si>
  <si>
    <t>B55A987F3914610D</t>
  </si>
  <si>
    <t>ARFAN KAYE ATTIA</t>
  </si>
  <si>
    <t>8673F10CDFCE82E8</t>
  </si>
  <si>
    <t>MEHMOOD SALEEMI ELSAYED</t>
  </si>
  <si>
    <t>C85E7BA8174F317A</t>
  </si>
  <si>
    <t>GHANI ELSABAGH WASIF</t>
  </si>
  <si>
    <t>0S03177</t>
  </si>
  <si>
    <t>D5952CD0FCC66591</t>
  </si>
  <si>
    <t>FAWAZ KAYE BISHARA</t>
  </si>
  <si>
    <t>C690D078814D0E8E</t>
  </si>
  <si>
    <t>MEHMOOD ALHAMWI WASEF</t>
  </si>
  <si>
    <t>EF09C5DCB457359B</t>
  </si>
  <si>
    <t>MEHMOOD KAYE ALI</t>
  </si>
  <si>
    <t>0S03178</t>
  </si>
  <si>
    <t>5ED88C341A44A612</t>
  </si>
  <si>
    <t>ARFAN ALHAMWI SAMBHUS</t>
  </si>
  <si>
    <t>0S03197</t>
  </si>
  <si>
    <t>63C92648526CAC76</t>
  </si>
  <si>
    <t>ARFAN SALEEMI PATEL</t>
  </si>
  <si>
    <t>0S03199</t>
  </si>
  <si>
    <t>110CB1F63C5044B3</t>
  </si>
  <si>
    <t>ABDUL ELSABAGH PATEL</t>
  </si>
  <si>
    <t>49B7C67803D3E8A9</t>
  </si>
  <si>
    <t>MEHMOOD KAYE PATEL</t>
  </si>
  <si>
    <t>C318672F8C71C490</t>
  </si>
  <si>
    <t>ARFAN ALHAMWI MARKOSE</t>
  </si>
  <si>
    <t>0S03205</t>
  </si>
  <si>
    <t>12F4D6FF05A1BC07</t>
  </si>
  <si>
    <t>GHANI SALEEMI BRITTY</t>
  </si>
  <si>
    <t>5877F69B00AA9314</t>
  </si>
  <si>
    <t>GHANI ALHAMWI TEKLEHAYMANOT</t>
  </si>
  <si>
    <t>0S03213</t>
  </si>
  <si>
    <t>B6C1E94CDB51E68A</t>
  </si>
  <si>
    <t>ABDUL ELSABAGH KOKO</t>
  </si>
  <si>
    <t>0S03224</t>
  </si>
  <si>
    <t>CB7B230F96DF3195</t>
  </si>
  <si>
    <t>FAWAZ KAYE NAVUKKARASU</t>
  </si>
  <si>
    <t>0S03233</t>
  </si>
  <si>
    <t>38E66B220CBA1BEB</t>
  </si>
  <si>
    <t>MEHMOOD ALHAMWI RAJ</t>
  </si>
  <si>
    <t>0S03240</t>
  </si>
  <si>
    <t>A297C24F49BBD1C9</t>
  </si>
  <si>
    <t>GHANI KAYE ABBAS</t>
  </si>
  <si>
    <t>0S03248</t>
  </si>
  <si>
    <t>53C18BEC08ECD7D5</t>
  </si>
  <si>
    <t>ARFAN ELSABAGH AIAD</t>
  </si>
  <si>
    <t>0S03269</t>
  </si>
  <si>
    <t>3F6A6FD0803C9828</t>
  </si>
  <si>
    <t>MEHMOOD ALHAMWI ASHARAF</t>
  </si>
  <si>
    <t>0S03275</t>
  </si>
  <si>
    <t>1B2BC99D7FFE76AF</t>
  </si>
  <si>
    <t>GHANI ALHAMWI MISSEHA</t>
  </si>
  <si>
    <t>0S03278</t>
  </si>
  <si>
    <t>7DE5673B4A3F9191</t>
  </si>
  <si>
    <t>ARFAN KAYE AGLUBAT</t>
  </si>
  <si>
    <t>0S03280</t>
  </si>
  <si>
    <t>FD0F050B16F523AC</t>
  </si>
  <si>
    <t>ARFAN SALEEMI QAISAR</t>
  </si>
  <si>
    <t>0S03281</t>
  </si>
  <si>
    <t>63328D3E1D98B1A5</t>
  </si>
  <si>
    <t>GHANI ELSABAGH VELAYUTHAM</t>
  </si>
  <si>
    <t>0S03322</t>
  </si>
  <si>
    <t>28537BA29C46B376</t>
  </si>
  <si>
    <t>MEHMOOD SALEEMI PETER</t>
  </si>
  <si>
    <t>DC6EA464077B88AE</t>
  </si>
  <si>
    <t>ARFAN ELSABAGH SHAMSUDEEN</t>
  </si>
  <si>
    <t>0S03331</t>
  </si>
  <si>
    <t>4A8C195BD6C3CC17</t>
  </si>
  <si>
    <t>FAWAZ ALHAMWI PEEDIKAYIL</t>
  </si>
  <si>
    <t>0S03339</t>
  </si>
  <si>
    <t>A22DD3BFB50104DD</t>
  </si>
  <si>
    <t>ABDUL KAYE PUTHIYAVEETTIL</t>
  </si>
  <si>
    <t>0S03344</t>
  </si>
  <si>
    <t>D956476617720EA2</t>
  </si>
  <si>
    <t>ARFAN ALHAMWI ALI</t>
  </si>
  <si>
    <t>0S03347</t>
  </si>
  <si>
    <t>056097ECFFFE3B34</t>
  </si>
  <si>
    <t>MEHMOOD ELSABAGH AHMED</t>
  </si>
  <si>
    <t>01F5A1CE2DF9E386</t>
  </si>
  <si>
    <t>ABDUL ALHAMWI APPLEYARD</t>
  </si>
  <si>
    <t>0S03384</t>
  </si>
  <si>
    <t>98FE9D88A2CDBD24</t>
  </si>
  <si>
    <t>MEHMOOD KAYE FITZJOHN</t>
  </si>
  <si>
    <t>60D9AB56D05B91A3</t>
  </si>
  <si>
    <t>FAWAZ ALHAMWI APPLEYARD</t>
  </si>
  <si>
    <t>25BA001ED1EEC32F</t>
  </si>
  <si>
    <t>GHANI KAYE MOTI</t>
  </si>
  <si>
    <t>0S03385</t>
  </si>
  <si>
    <t>21E7FE0815D8BCFE</t>
  </si>
  <si>
    <t>GHANI SALEEMI ALAM</t>
  </si>
  <si>
    <t>0S03420</t>
  </si>
  <si>
    <t>39D2CC6C59CF8BAC</t>
  </si>
  <si>
    <t>MEHMOOD SALEEMI THAKUR</t>
  </si>
  <si>
    <t>0S03434</t>
  </si>
  <si>
    <t>D5E372F34F63750E</t>
  </si>
  <si>
    <t>ABDUL ALHAMWI YASSA</t>
  </si>
  <si>
    <t>0S03445</t>
  </si>
  <si>
    <t>28DA4D227FE6CAF7</t>
  </si>
  <si>
    <t>GHANI ELSABAGH MECHEL</t>
  </si>
  <si>
    <t>265F2547A4A3C072</t>
  </si>
  <si>
    <t>ARFAN SALEEMI YASSA</t>
  </si>
  <si>
    <t>CF512D2E68E233CB</t>
  </si>
  <si>
    <t>0S03448</t>
  </si>
  <si>
    <t>FAD2695A970F9B80</t>
  </si>
  <si>
    <t>FAWAZ KAYE OZA</t>
  </si>
  <si>
    <t>C3987AD93082A944</t>
  </si>
  <si>
    <t>FAWAZ HAMOU BOUSHRA</t>
  </si>
  <si>
    <t>8F9F399A02D508BF</t>
  </si>
  <si>
    <t>MEHMOOD HAMOU HENAIN</t>
  </si>
  <si>
    <t>0S03466</t>
  </si>
  <si>
    <t>2A35A4706E928F54</t>
  </si>
  <si>
    <t>ABDUL KAYE CLARKE</t>
  </si>
  <si>
    <t>0S03487</t>
  </si>
  <si>
    <t>634F9F6414C09C78</t>
  </si>
  <si>
    <t>FAWAZ SALEEMI CLARKE</t>
  </si>
  <si>
    <t>9C0072230C0933BC</t>
  </si>
  <si>
    <t>FAWAZ ELSABAGH GHATAS</t>
  </si>
  <si>
    <t>0S03492</t>
  </si>
  <si>
    <t>1BBCAC88A7549935</t>
  </si>
  <si>
    <t>GHANI ALHAMWI ELIA</t>
  </si>
  <si>
    <t>0S03517</t>
  </si>
  <si>
    <t>75817B51E4C83FE6</t>
  </si>
  <si>
    <t>GHANI ALHAMWI ASAAD</t>
  </si>
  <si>
    <t>66FC1232D733B659</t>
  </si>
  <si>
    <t>MEHMOOD ELSABAGH SORIENTE</t>
  </si>
  <si>
    <t>66524CFAD03DD3FD</t>
  </si>
  <si>
    <t>MEHMOOD ALHAMWI JARAMILLO</t>
  </si>
  <si>
    <t>0S03519</t>
  </si>
  <si>
    <t>C7EED975627E08A0</t>
  </si>
  <si>
    <t>ABDUL KAYE JOUDEH</t>
  </si>
  <si>
    <t>0S03526</t>
  </si>
  <si>
    <t>D0009193564CFAAC</t>
  </si>
  <si>
    <t>MEHMOOD SALEEMI RAGHUNATHAN</t>
  </si>
  <si>
    <t>0S03527</t>
  </si>
  <si>
    <t>E39A0AC5671F9A53</t>
  </si>
  <si>
    <t>MEHMOOD ALHAMWI RATHORE</t>
  </si>
  <si>
    <t>0S03528</t>
  </si>
  <si>
    <t>520B1F045EC94DFD</t>
  </si>
  <si>
    <t>ARFAN ALHAMWI RATHORE</t>
  </si>
  <si>
    <t>5B872FAB56E12BD9</t>
  </si>
  <si>
    <t>GHANI SALEEMI FERNANDEZ</t>
  </si>
  <si>
    <t>0S03556</t>
  </si>
  <si>
    <t>EFFB9312B42729B8</t>
  </si>
  <si>
    <t>FAWAZ ALHAMWI NARAYANAN</t>
  </si>
  <si>
    <t>0S03578</t>
  </si>
  <si>
    <t>35268A63BCBCB779</t>
  </si>
  <si>
    <t>ARFAN KAYE ORFORD</t>
  </si>
  <si>
    <t>0S03601</t>
  </si>
  <si>
    <t>4C649F4FA0B09956</t>
  </si>
  <si>
    <t>GHANI ALHAMWI ORFORD</t>
  </si>
  <si>
    <t>E1D48D8304F01F2A</t>
  </si>
  <si>
    <t>2996BE47776E89EC</t>
  </si>
  <si>
    <t>0S03635</t>
  </si>
  <si>
    <t>96086C96AB0B5E9F</t>
  </si>
  <si>
    <t>ABDUL ALHAMWI YAKOUB</t>
  </si>
  <si>
    <t>0S03672</t>
  </si>
  <si>
    <t>ED4B51B5FA1C60E2</t>
  </si>
  <si>
    <t>FAWAZ HAMOU THAKKALAPALLY</t>
  </si>
  <si>
    <t>0S01201</t>
  </si>
  <si>
    <t>FC661ECCB1D7D6B2</t>
  </si>
  <si>
    <t>FAWAZ ALHAMWI VEERAIAH</t>
  </si>
  <si>
    <t>0S02843</t>
  </si>
  <si>
    <t>8C575D32350D74C3</t>
  </si>
  <si>
    <t>GHANI HAMOU TAHER</t>
  </si>
  <si>
    <t>0S03027</t>
  </si>
  <si>
    <t>6930EA1E054E2460</t>
  </si>
  <si>
    <t>FAWAZ KAYE SOMAN</t>
  </si>
  <si>
    <t>0S03321</t>
  </si>
  <si>
    <t>44D2116D6C1094C6</t>
  </si>
  <si>
    <t>ARFAN SALEEMI MELLITE</t>
  </si>
  <si>
    <t>0S03367</t>
  </si>
  <si>
    <t>0F3602703E8B26CD</t>
  </si>
  <si>
    <t>FAWAZ ALHAMWI MALAIPANDY</t>
  </si>
  <si>
    <t>0S03450</t>
  </si>
  <si>
    <t>AA6CE2D7F5C56D75</t>
  </si>
  <si>
    <t>FAWAZ SALEEMI MATHEWS</t>
  </si>
  <si>
    <t>0S00100</t>
  </si>
  <si>
    <t>1B767005D574EE85</t>
  </si>
  <si>
    <t>MEHMOOD ELSABAGH MATHEW</t>
  </si>
  <si>
    <t>7806AA7FE7534D30</t>
  </si>
  <si>
    <t>EE3E06CA36CBC88D</t>
  </si>
  <si>
    <t>GHANI HAMOU MANSI</t>
  </si>
  <si>
    <t>0S00260</t>
  </si>
  <si>
    <t>3A2552D6DEF6A800</t>
  </si>
  <si>
    <t>ABDUL SALEEMI FALTAS</t>
  </si>
  <si>
    <t>D7C029567CD9A352</t>
  </si>
  <si>
    <t>MEHMOOD HAMOU FAKHRI</t>
  </si>
  <si>
    <t>4E90561AD2B0B6BB</t>
  </si>
  <si>
    <t>GHANI KAYE FAKHRI</t>
  </si>
  <si>
    <t>7198210DE37779B6</t>
  </si>
  <si>
    <t>GHANI ALHAMWI GHOBREYAL</t>
  </si>
  <si>
    <t>0S00361</t>
  </si>
  <si>
    <t>1877F075A0006B4E</t>
  </si>
  <si>
    <t>ABDUL SALEEMI BAGHDADI</t>
  </si>
  <si>
    <t>1593AD23212B7573</t>
  </si>
  <si>
    <t>FAWAZ HAMOU REZKALLA</t>
  </si>
  <si>
    <t>A959645C2CA1CA2B</t>
  </si>
  <si>
    <t>GHANI ELSABAGH GHOBRIAL</t>
  </si>
  <si>
    <t>3A3D0555C9B0323C</t>
  </si>
  <si>
    <t>GHANI ALHAMWI MALAWY</t>
  </si>
  <si>
    <t>0S00404</t>
  </si>
  <si>
    <t>578932606734D5A4</t>
  </si>
  <si>
    <t>FAWAZ SALEEMI MAGDALLA</t>
  </si>
  <si>
    <t>0S01015</t>
  </si>
  <si>
    <t>9C8710CD15108EEF</t>
  </si>
  <si>
    <t>FAWAZ ELSABAGH SHENODA</t>
  </si>
  <si>
    <t>6793C3EFA3AA2CC5</t>
  </si>
  <si>
    <t>ARFAN ALHAMWI MAGDALLA</t>
  </si>
  <si>
    <t>09DA488B64BBB0CA</t>
  </si>
  <si>
    <t>FAWAZ KAYE MAGDALLA</t>
  </si>
  <si>
    <t>FD72B5B022A9BC7A</t>
  </si>
  <si>
    <t>MEHMOOD SALEEMI MAGDALLA</t>
  </si>
  <si>
    <t>8682AADD43F2546E</t>
  </si>
  <si>
    <t>GHANI ALHAMWI JOSEPH</t>
  </si>
  <si>
    <t>0S02668</t>
  </si>
  <si>
    <t>3CBD90A72DB2F99F</t>
  </si>
  <si>
    <t>MEHMOOD ELSABAGH GEORGE</t>
  </si>
  <si>
    <t>5F403E82F0A374AE</t>
  </si>
  <si>
    <t>ARFAN ELSABAGH MARIA</t>
  </si>
  <si>
    <t>B7504B911BFF4403</t>
  </si>
  <si>
    <t>ABDUL KAYE ASKAROS</t>
  </si>
  <si>
    <t>0S03014</t>
  </si>
  <si>
    <t>D056A8204FDE5A08</t>
  </si>
  <si>
    <t>GHANI SALEEMI ZAKHARY</t>
  </si>
  <si>
    <t>14056B656A9E98FE</t>
  </si>
  <si>
    <t>ARFAN HAMOU ASKAROS</t>
  </si>
  <si>
    <t>D31DC2ECEC7C1A61</t>
  </si>
  <si>
    <t>FAWAZ ELSABAGH ASKAROS</t>
  </si>
  <si>
    <t>59A217915554E4DE</t>
  </si>
  <si>
    <t>MEHMOOD ALHAMWI MAGHRABY</t>
  </si>
  <si>
    <t>0S03061</t>
  </si>
  <si>
    <t>9F440C1730CF8915</t>
  </si>
  <si>
    <t>MEHMOOD ALHAMWI TOUMAS</t>
  </si>
  <si>
    <t>0S03337</t>
  </si>
  <si>
    <t>47684DC7FBCF8E2B</t>
  </si>
  <si>
    <t>FAWAZ HAMOU LOUCKAH</t>
  </si>
  <si>
    <t>0S03532</t>
  </si>
  <si>
    <t>720B425FE3D074A8</t>
  </si>
  <si>
    <t>ABDUL ELSABAGH RAJ</t>
  </si>
  <si>
    <t>0UC</t>
  </si>
  <si>
    <t>4C561ED923639A9D</t>
  </si>
  <si>
    <t>GHANI HAMOU MUTHU</t>
  </si>
  <si>
    <t>B0DF0594573F06BD</t>
  </si>
  <si>
    <t>ARFAN ALHAMWI BUENAVIDES</t>
  </si>
  <si>
    <t>HOSPITALITY</t>
  </si>
  <si>
    <t>AB40ECCCC47EA389</t>
  </si>
  <si>
    <t>FAWAZ SALEEMI SORIANO</t>
  </si>
  <si>
    <t>170D4D432C3E8188</t>
  </si>
  <si>
    <t>FAWAZ KAYE SORIANO</t>
  </si>
  <si>
    <t>E2ACBE95FA154E18</t>
  </si>
  <si>
    <t>ARFAN ELSABAGH SORIANO</t>
  </si>
  <si>
    <r>
      <rPr>
        <b/>
        <sz val="10"/>
        <color indexed="8"/>
        <rFont val="Tahoma"/>
        <family val="2"/>
      </rPr>
      <t>Date:</t>
    </r>
  </si>
  <si>
    <t>Studio18 - (Division of Viacom 18 Media (UK) Ltd) _New</t>
  </si>
  <si>
    <r>
      <rPr>
        <b/>
        <sz val="10"/>
        <color indexed="8"/>
        <rFont val="Tahoma"/>
        <family val="2"/>
      </rPr>
      <t>Time:</t>
    </r>
  </si>
  <si>
    <t>10:24:00</t>
  </si>
  <si>
    <t>Customer Invoices Due</t>
  </si>
  <si>
    <t>Aged Debtor Analysis</t>
  </si>
  <si>
    <r>
      <rPr>
        <b/>
        <sz val="8"/>
        <color indexed="8"/>
        <rFont val="Tahoma"/>
        <family val="2"/>
      </rPr>
      <t>Customer From:</t>
    </r>
  </si>
  <si>
    <r>
      <rPr>
        <b/>
        <sz val="8"/>
        <color indexed="8"/>
        <rFont val="Tahoma"/>
        <family val="2"/>
      </rPr>
      <t>DateFrom:</t>
    </r>
  </si>
  <si>
    <r>
      <rPr>
        <b/>
        <sz val="8"/>
        <color indexed="8"/>
        <rFont val="Tahoma"/>
        <family val="2"/>
      </rPr>
      <t>Customer To:</t>
    </r>
  </si>
  <si>
    <t>ZZZZZZZZ</t>
  </si>
  <si>
    <r>
      <rPr>
        <b/>
        <sz val="8"/>
        <color indexed="8"/>
        <rFont val="Tahoma"/>
        <family val="2"/>
      </rPr>
      <t>DateTo:</t>
    </r>
  </si>
  <si>
    <r>
      <rPr>
        <b/>
        <sz val="8"/>
        <color indexed="8"/>
        <rFont val="Tahoma"/>
        <family val="2"/>
      </rPr>
      <t>Exc Later Payments:</t>
    </r>
  </si>
  <si>
    <t>Yes</t>
  </si>
  <si>
    <r>
      <rPr>
        <b/>
        <sz val="8"/>
        <color indexed="8"/>
        <rFont val="Tahoma"/>
        <family val="2"/>
      </rPr>
      <t>A/C:</t>
    </r>
  </si>
  <si>
    <t>AIB001</t>
  </si>
  <si>
    <r>
      <rPr>
        <b/>
        <sz val="8"/>
        <color indexed="8"/>
        <rFont val="Tahoma"/>
        <family val="2"/>
      </rPr>
      <t>Name:</t>
    </r>
  </si>
  <si>
    <t>AIB Foods Ltd</t>
  </si>
  <si>
    <r>
      <rPr>
        <b/>
        <sz val="8"/>
        <color indexed="8"/>
        <rFont val="Tahoma"/>
        <family val="2"/>
      </rPr>
      <t>Contact:</t>
    </r>
  </si>
  <si>
    <r>
      <rPr>
        <b/>
        <u/>
        <sz val="8"/>
        <color indexed="8"/>
        <rFont val="Tahoma"/>
        <family val="2"/>
      </rPr>
      <t>No</t>
    </r>
  </si>
  <si>
    <r>
      <rPr>
        <b/>
        <u/>
        <sz val="8"/>
        <color indexed="8"/>
        <rFont val="Tahoma"/>
        <family val="2"/>
      </rPr>
      <t>Type</t>
    </r>
  </si>
  <si>
    <r>
      <rPr>
        <b/>
        <u/>
        <sz val="8"/>
        <color indexed="8"/>
        <rFont val="Tahoma"/>
        <family val="2"/>
      </rPr>
      <t>Date</t>
    </r>
  </si>
  <si>
    <r>
      <rPr>
        <b/>
        <u/>
        <sz val="8"/>
        <color indexed="8"/>
        <rFont val="Tahoma"/>
        <family val="2"/>
      </rPr>
      <t>Ref</t>
    </r>
  </si>
  <si>
    <r>
      <rPr>
        <b/>
        <u/>
        <sz val="8"/>
        <color indexed="8"/>
        <rFont val="Tahoma"/>
        <family val="2"/>
      </rPr>
      <t>Details</t>
    </r>
  </si>
  <si>
    <t>Paid</t>
  </si>
  <si>
    <r>
      <rPr>
        <b/>
        <u/>
        <sz val="8"/>
        <color indexed="8"/>
        <rFont val="Tahoma"/>
        <family val="2"/>
      </rPr>
      <t>Outstanding</t>
    </r>
  </si>
  <si>
    <t>SI</t>
  </si>
  <si>
    <t>AIB Foods Limited - Indus :Advtiser: AIB Foods Limited - Ind</t>
  </si>
  <si>
    <t>DE000515</t>
  </si>
  <si>
    <t>AIB FOODS LIMITED :Advtiser: AIB FOODS LIMITED Comm 0</t>
  </si>
  <si>
    <t>DE000694</t>
  </si>
  <si>
    <t>DE001100</t>
  </si>
  <si>
    <t>DE001101</t>
  </si>
  <si>
    <t>DE001102</t>
  </si>
  <si>
    <t>DE001103</t>
  </si>
  <si>
    <t>161258</t>
  </si>
  <si>
    <t>161267</t>
  </si>
  <si>
    <t>161274</t>
  </si>
  <si>
    <t>165453</t>
  </si>
  <si>
    <t>AIB Foods Limited - Indus :Advtiser: AIB FOODS LIMITED MAR'1</t>
  </si>
  <si>
    <t>DE001375</t>
  </si>
  <si>
    <t>DE001376</t>
  </si>
  <si>
    <r>
      <rPr>
        <b/>
        <sz val="8"/>
        <color indexed="8"/>
        <rFont val="Tahoma"/>
        <family val="2"/>
      </rPr>
      <t>Total:</t>
    </r>
  </si>
  <si>
    <t>ALA001</t>
  </si>
  <si>
    <t>Alliance Advertisment Ltd</t>
  </si>
  <si>
    <r>
      <rPr>
        <b/>
        <sz val="8"/>
        <color indexed="8"/>
        <rFont val="Tahoma"/>
        <family val="2"/>
      </rPr>
      <t>Tel:</t>
    </r>
  </si>
  <si>
    <r>
      <rPr>
        <b/>
        <u/>
        <sz val="8"/>
        <color indexed="8"/>
        <rFont val="Tahoma"/>
        <family val="2"/>
      </rPr>
      <t>Amount</t>
    </r>
  </si>
  <si>
    <r>
      <rPr>
        <b/>
        <u/>
        <sz val="8"/>
        <color indexed="8"/>
        <rFont val="Tahoma"/>
        <family val="2"/>
      </rPr>
      <t>Paid</t>
    </r>
  </si>
  <si>
    <t>DE001378</t>
  </si>
  <si>
    <t>ALLIANCE ADVERTISING :Advtiser: INDI CONNECT CARGO Comm 227.</t>
  </si>
  <si>
    <t>DE001379</t>
  </si>
  <si>
    <t>ALLIANCE ADVERTISING :Advtiser: KUBLAI RIVERSIDE RESTAURANT</t>
  </si>
  <si>
    <t>AML001</t>
  </si>
  <si>
    <t>Accurate Marketing Ltd</t>
  </si>
  <si>
    <t>148729</t>
  </si>
  <si>
    <t>Accurate Marketing Ltd :Advtiser: Dormeo UK Comm 60.02</t>
  </si>
  <si>
    <t>APL001</t>
  </si>
  <si>
    <t>APC London Ltd</t>
  </si>
  <si>
    <t>132682</t>
  </si>
  <si>
    <t>APC London  Limited :Advtiser: APC London  Limited Com 0</t>
  </si>
  <si>
    <t>CDS001</t>
  </si>
  <si>
    <t>Claim Today Solicitors</t>
  </si>
  <si>
    <t>142349</t>
  </si>
  <si>
    <t>Claim Today Solicitors :Advtiser: Claim Today Solicitors Com</t>
  </si>
  <si>
    <t>DE001107</t>
  </si>
  <si>
    <t>CEL001</t>
  </si>
  <si>
    <t>Cine Event Ltd</t>
  </si>
  <si>
    <t>127700</t>
  </si>
  <si>
    <t>Cine Events Ltd. :Advtiser: Cine Events Ltd. Comm 0</t>
  </si>
  <si>
    <t>CTS001</t>
  </si>
  <si>
    <t>Claim Time Solicitors</t>
  </si>
  <si>
    <t>127699</t>
  </si>
  <si>
    <t>CLAIM TIME SOLICITORS :Advtiser: CLAIM TIME SOLICITORS Comm</t>
  </si>
  <si>
    <t>127800</t>
  </si>
  <si>
    <t>DE000112</t>
  </si>
  <si>
    <t>Claim Time Solicitors Adv Claim Time Solicitors Com 0</t>
  </si>
  <si>
    <t>DE000446</t>
  </si>
  <si>
    <t xml:space="preserve"> Claim Time Solicitors Adv Claim Time Solicitors Com0</t>
  </si>
  <si>
    <t>DE000447</t>
  </si>
  <si>
    <t>DE000448</t>
  </si>
  <si>
    <t>DE000449</t>
  </si>
  <si>
    <t>DE000102</t>
  </si>
  <si>
    <t>Claim Time Solicitors Claim Time Solicitors Com0</t>
  </si>
  <si>
    <t>154040</t>
  </si>
  <si>
    <t>DE000516</t>
  </si>
  <si>
    <t>Claim Time Solicitors :Advtiser: Claim Time Solicitors Comm</t>
  </si>
  <si>
    <t>DE000517</t>
  </si>
  <si>
    <t>DE000518</t>
  </si>
  <si>
    <t>DE000519</t>
  </si>
  <si>
    <t>DE000520</t>
  </si>
  <si>
    <t>DE000521</t>
  </si>
  <si>
    <t>DE000695</t>
  </si>
  <si>
    <t xml:space="preserve"> DE000926</t>
  </si>
  <si>
    <t>165469</t>
  </si>
  <si>
    <t>CLAIM TIME SOLICITORS :Advtiser: Claimtime Solicitors-May 13</t>
  </si>
  <si>
    <t>165472</t>
  </si>
  <si>
    <t>DE001380</t>
  </si>
  <si>
    <t>DE001381</t>
  </si>
  <si>
    <t>DE001382</t>
  </si>
  <si>
    <t>CUM001</t>
  </si>
  <si>
    <t>Culture Mix</t>
  </si>
  <si>
    <t>Payment on Account</t>
  </si>
  <si>
    <t>145527</t>
  </si>
  <si>
    <t>CULTURE MIX LIMITED :Advtiser: CULTURE MIX LIMITED Comm 0</t>
  </si>
  <si>
    <t>145533</t>
  </si>
  <si>
    <t>148698</t>
  </si>
  <si>
    <t>DE000116</t>
  </si>
  <si>
    <t>CULTURE MIX LIMITED Adv CULTURE MIX LIMITED Com 0</t>
  </si>
  <si>
    <t>DE000450</t>
  </si>
  <si>
    <t xml:space="preserve"> CULTURE MIX LIMITED Adv CULTURE MIX LIMITED Com0</t>
  </si>
  <si>
    <t>DE000451</t>
  </si>
  <si>
    <t>CWS001</t>
  </si>
  <si>
    <t>Clearwater Solicitors</t>
  </si>
  <si>
    <t>Clearwater</t>
  </si>
  <si>
    <t>DIL001</t>
  </si>
  <si>
    <t>Dabur INTL Ltd</t>
  </si>
  <si>
    <t>Dabur Advance Payment</t>
  </si>
  <si>
    <t>Dubur Int</t>
  </si>
  <si>
    <t>DKA001</t>
  </si>
  <si>
    <t>DK Advertising</t>
  </si>
  <si>
    <t>148696</t>
  </si>
  <si>
    <t>D K ADVERTISING :Advtiser: My Vacation Comm 312.16</t>
  </si>
  <si>
    <t>151762</t>
  </si>
  <si>
    <t>D K ADVERTISING :Advtiser: My Vacation Comm 180.09</t>
  </si>
  <si>
    <t>151780</t>
  </si>
  <si>
    <t>D K ADVERTISING :Advtiser: My Vacation Comm 84.04</t>
  </si>
  <si>
    <t>154044</t>
  </si>
  <si>
    <t>D K ADVERTISING :Advtiser: My Vacation Comm 120.06</t>
  </si>
  <si>
    <t>154067</t>
  </si>
  <si>
    <t>D K ADVERTISING :Advtiser: My Vacation Comm 96.05</t>
  </si>
  <si>
    <t>154069</t>
  </si>
  <si>
    <t>D K ADVERTISING :Advtiser: My Vacation Comm 24.01</t>
  </si>
  <si>
    <t>157783</t>
  </si>
  <si>
    <t>D K ADVERTISING :Advtiser: My Vacation Comm 93.05</t>
  </si>
  <si>
    <t>161254</t>
  </si>
  <si>
    <t>D K ADVERTISING :Advtiser: My Vacation Comm 90.04</t>
  </si>
  <si>
    <t>165450</t>
  </si>
  <si>
    <t>D K ADVERTISING :Advtiser: MY VACATION JUNE 12- MAY13 Comm 9</t>
  </si>
  <si>
    <t>DE001384</t>
  </si>
  <si>
    <t>DK Advertising UK Limited :Advtiser: Chapman Dhillon Solicit</t>
  </si>
  <si>
    <t>DLD001</t>
  </si>
  <si>
    <t>Di5 Limited</t>
  </si>
  <si>
    <t>145535</t>
  </si>
  <si>
    <t>Di5 Limited :Advtiser: Veetee Foods  Limited Comm 265.84</t>
  </si>
  <si>
    <t>151765</t>
  </si>
  <si>
    <t>Di5 Limited :Advtiser: Veetee Foods  Limited Comm 47.98</t>
  </si>
  <si>
    <t>151771</t>
  </si>
  <si>
    <t>Di5 Limited :Advtiser: Veetee Foods  Limited Comm 5</t>
  </si>
  <si>
    <t>151775</t>
  </si>
  <si>
    <t>Di5 Limited :Advtiser: Hi Tech Wardrobes. Comm 99.39</t>
  </si>
  <si>
    <t>151779</t>
  </si>
  <si>
    <t>Di5 Limited :Advtiser: Veetee Foods  Limited Comm 15</t>
  </si>
  <si>
    <t>151782</t>
  </si>
  <si>
    <t>Di5 Limited :Advtiser: Veetee Foods  Limited Comm 101.91</t>
  </si>
  <si>
    <t>Inv 142407</t>
  </si>
  <si>
    <t>DE000454</t>
  </si>
  <si>
    <t xml:space="preserve"> Di5 Limited Adv Di5 Limited Com126</t>
  </si>
  <si>
    <t>154061</t>
  </si>
  <si>
    <t>Di5 Limited :Advtiser: Veetee Foods  Limited Comm 77.92</t>
  </si>
  <si>
    <t>154066</t>
  </si>
  <si>
    <t>Di5 Limited :Advtiser: Veetee Foods  Limited Comm 83.09</t>
  </si>
  <si>
    <t>154071</t>
  </si>
  <si>
    <t>Di5 Limited :Advtiser: Hi Tech Wardrobes. Comm 28.88</t>
  </si>
  <si>
    <t>DE000523</t>
  </si>
  <si>
    <t>Di5 Limited :Advtiser: Di5 Limited Comm 65.25</t>
  </si>
  <si>
    <t>DE000697</t>
  </si>
  <si>
    <t>Di5 Limited :Advtiser: HI TECH WARDROBE LTD Comm 25.65</t>
  </si>
  <si>
    <t>DE000698</t>
  </si>
  <si>
    <t>Di5 Limited :Advtiser: STATE BANK OF INDIA UK Comm 350.28</t>
  </si>
  <si>
    <t>DE000699</t>
  </si>
  <si>
    <t>Di5 Limited :Advtiser: VEETEE RICE LTD Comm 93.83</t>
  </si>
  <si>
    <t>157780</t>
  </si>
  <si>
    <t>Di5 Limited :Advtiser: Veetee Foods  Limited Comm 238.88</t>
  </si>
  <si>
    <t>157792</t>
  </si>
  <si>
    <t>Di5 Limited :Advtiser: Hi Tech Wardrobes. Comm 27</t>
  </si>
  <si>
    <t xml:space="preserve"> DE000927</t>
  </si>
  <si>
    <t>Di5 Limited :Advtiser: HI TECH WARDROBE LTD Comm 35.55</t>
  </si>
  <si>
    <t xml:space="preserve"> DE000928</t>
  </si>
  <si>
    <t>Di5 Limited :Advtiser: STATE BANK OF INDIA UK Comm 175.14</t>
  </si>
  <si>
    <t xml:space="preserve"> DE000929</t>
  </si>
  <si>
    <t>Di5 Limited :Advtiser: VEETEE RICE LTD Comm 244.74</t>
  </si>
  <si>
    <t>DE001108</t>
  </si>
  <si>
    <t>Di5 Limited :Advtiser: VEETEE RICE LTD Comm 72.39</t>
  </si>
  <si>
    <t>161250</t>
  </si>
  <si>
    <t>Di5 Limited :Advtiser: Veetee Foods  Limited Comm 67.51</t>
  </si>
  <si>
    <t>DE001383</t>
  </si>
  <si>
    <t>Di5 Limited :Advtiser: Dabur International Limited Comm 0</t>
  </si>
  <si>
    <t>DSR001</t>
  </si>
  <si>
    <t>Delhi Spicee Resturant</t>
  </si>
  <si>
    <t>DE000113</t>
  </si>
  <si>
    <t>DELHI SPICE RESTAURANT Adv DELHI SPICE RESTAURANT Com 0</t>
  </si>
  <si>
    <t>DE000440</t>
  </si>
  <si>
    <t xml:space="preserve"> DELHI SPICE RESTAURANT Adv DELHI SPICE RESTAURANT Com0</t>
  </si>
  <si>
    <t>DE000452</t>
  </si>
  <si>
    <t>DE000453</t>
  </si>
  <si>
    <t>DE000522</t>
  </si>
  <si>
    <t>DELHI SPICE RESTAURANT :Advtiser: DELHI SPICE RESTAURANT Com</t>
  </si>
  <si>
    <t>DE000696</t>
  </si>
  <si>
    <t>EDU001</t>
  </si>
  <si>
    <t>Eduline Limited</t>
  </si>
  <si>
    <t>DE000103</t>
  </si>
  <si>
    <t>EDULINE LIMITED EDULINE LIMITED Com0</t>
  </si>
  <si>
    <t>EMFL001</t>
  </si>
  <si>
    <t>Ethnic Media Focus Ltd</t>
  </si>
  <si>
    <t>DE000455</t>
  </si>
  <si>
    <t xml:space="preserve"> Ethnic Media Focus Limited Adv Ethnic Media Focus Limited C</t>
  </si>
  <si>
    <t>DE000456</t>
  </si>
  <si>
    <t>DE001109</t>
  </si>
  <si>
    <t>Ethnic Media Focus Limited :Advtiser: Bombay Looks Comm 73.1</t>
  </si>
  <si>
    <t>DE001110</t>
  </si>
  <si>
    <t>Ethnic Media Focus Limited :Advtiser: Bombay Looks Comm 124.</t>
  </si>
  <si>
    <t>DE001111</t>
  </si>
  <si>
    <t>Ethnic Media Focus Limited :Advtiser: Himalaya Carpets Comm</t>
  </si>
  <si>
    <t>DE001112</t>
  </si>
  <si>
    <t>DE001113</t>
  </si>
  <si>
    <t>DE001114</t>
  </si>
  <si>
    <t>DE001385</t>
  </si>
  <si>
    <t>Ethnic Media Focus Limited :Advtiser: Bombay Looks Comm 188.</t>
  </si>
  <si>
    <t>DE001386</t>
  </si>
  <si>
    <t>DE001387</t>
  </si>
  <si>
    <t>DE001388</t>
  </si>
  <si>
    <t>DE001389</t>
  </si>
  <si>
    <t>FAL001</t>
  </si>
  <si>
    <t>Fantasia Advertising Ltd</t>
  </si>
  <si>
    <t>127834</t>
  </si>
  <si>
    <t>FANTASIA ADVERTISING LTD :Advtiser: A.G.BARR PLC Comm 15</t>
  </si>
  <si>
    <t>129502</t>
  </si>
  <si>
    <t>FANTASIA ADVERTISING LTD :Advtiser: A.G.BARR PLC Comm 45</t>
  </si>
  <si>
    <t>132678</t>
  </si>
  <si>
    <t>FANTASIA ADVERTISING LTD :Advtiser: A.G.BARR PLC Com 60</t>
  </si>
  <si>
    <t>DE001115</t>
  </si>
  <si>
    <t>Fantasia Advertising Limited :Advtiser: SHANA FOODS Comm 42.</t>
  </si>
  <si>
    <t>DE001116</t>
  </si>
  <si>
    <t>Fantasia Advertising Limited :Advtiser: Shazan Foods Comm 37</t>
  </si>
  <si>
    <t>DE001390</t>
  </si>
  <si>
    <t>Fantasia Advertising Limited :Advtiser: SHANA FOODS Comm 82.</t>
  </si>
  <si>
    <t>FLV001</t>
  </si>
  <si>
    <t>Flame Visual</t>
  </si>
  <si>
    <t>151766</t>
  </si>
  <si>
    <t>FLAME VISUAL :Advtiser: Basic Ayurveda UK Comm 218.56</t>
  </si>
  <si>
    <t>151770</t>
  </si>
  <si>
    <t>FLAME VISUAL :Advtiser: CHAK 89 Comm 10</t>
  </si>
  <si>
    <t>DE000110</t>
  </si>
  <si>
    <t>Flame Visuals Limited Adv ACCIDENT INJURY DIRECT CLAIM Com 8</t>
  </si>
  <si>
    <t>DE000457</t>
  </si>
  <si>
    <t xml:space="preserve"> Flame Visuals Limited Adv Flame Visuals Limited Com83.25</t>
  </si>
  <si>
    <t>DE000458</t>
  </si>
  <si>
    <t>DE000526</t>
  </si>
  <si>
    <t>Flame Visuals Limited :Advtiser: Flame Visuals Limited Comm</t>
  </si>
  <si>
    <t>DE000527</t>
  </si>
  <si>
    <t>FLX001</t>
  </si>
  <si>
    <t>Flex FX</t>
  </si>
  <si>
    <t>Flex Rishtey</t>
  </si>
  <si>
    <t>DE000459</t>
  </si>
  <si>
    <t xml:space="preserve"> FLEX FX LIMITED Adv FLEX FX LIMITED Com0</t>
  </si>
  <si>
    <t>DE000460</t>
  </si>
  <si>
    <t>HN365</t>
  </si>
  <si>
    <t>Here &amp; Now 365</t>
  </si>
  <si>
    <t>127729</t>
  </si>
  <si>
    <t>Here &amp; Now 365 :Advtiser: Bombay Halwa ( Royal Sweets) Comm</t>
  </si>
  <si>
    <t>127828</t>
  </si>
  <si>
    <t>Here &amp; Now 365 :Advtiser: LEBARA MOBILE Comm 1842.3</t>
  </si>
  <si>
    <t>129517-129538</t>
  </si>
  <si>
    <t>129525</t>
  </si>
  <si>
    <t>Here &amp; Now 365 :Advtiser: Housing Development Finance Corpor</t>
  </si>
  <si>
    <t>132675</t>
  </si>
  <si>
    <t>Here &amp; Now 365 :Advtiser: Bombay Halwa ( Royal Sweets) Com 2</t>
  </si>
  <si>
    <t>135769</t>
  </si>
  <si>
    <t>Here &amp; Now 365 :Advtiser: ICICI BANK-AUG- SEPT 12 Comm 133.0</t>
  </si>
  <si>
    <t>138636</t>
  </si>
  <si>
    <t>Here &amp; Now 365 :Advtiser: ICICI BANK UK PLC Comm 225.16</t>
  </si>
  <si>
    <t>145512</t>
  </si>
  <si>
    <t>Here &amp; Now 365 :Advtiser: LEBARA MOBILE Comm 131.1</t>
  </si>
  <si>
    <t>145515</t>
  </si>
  <si>
    <t>Here &amp; Now 365 :Advtiser: TRS Wholesale Co. Ltd Comm 47.25</t>
  </si>
  <si>
    <t>145517</t>
  </si>
  <si>
    <t>Here &amp; Now 365 :Advtiser: TRS Wholesale Co. Ltd Comm 2.25</t>
  </si>
  <si>
    <t>145520</t>
  </si>
  <si>
    <t>Here &amp; Now 365 :Advtiser: LEBARA MOBILE Comm 610.5</t>
  </si>
  <si>
    <t>145521</t>
  </si>
  <si>
    <t>145523</t>
  </si>
  <si>
    <t>Here &amp; Now 365 :Advtiser: TRS Wholesale Co. Ltd Comm 461.26</t>
  </si>
  <si>
    <t>145529</t>
  </si>
  <si>
    <t>Here &amp; Now 365 :Advtiser: TRS Wholesale Co. Ltd Comm 71.25</t>
  </si>
  <si>
    <t>145530</t>
  </si>
  <si>
    <t>Here &amp; Now 365 :Advtiser: LEBARA MOBILE Comm 234.47</t>
  </si>
  <si>
    <t>145537</t>
  </si>
  <si>
    <t>Here &amp; Now 365 :Advtiser: TRS Wholesale Co. Ltd Comm 45.01</t>
  </si>
  <si>
    <t>145540</t>
  </si>
  <si>
    <t>Here &amp; Now 365 :Advtiser: TRS Wholesale Co. Ltd Comm 143.25</t>
  </si>
  <si>
    <t>142410</t>
  </si>
  <si>
    <t>148695</t>
  </si>
  <si>
    <t>Here &amp; Now 365 :Advtiser: TRS Wholesale Co. Ltd Comm 180.05</t>
  </si>
  <si>
    <t>148701</t>
  </si>
  <si>
    <t>Here &amp; Now 365 :Advtiser: LEBARA MOBILE Comm 27.68</t>
  </si>
  <si>
    <t>148702</t>
  </si>
  <si>
    <t>Here &amp; Now 365 :Advtiser: TRS Wholesale Co. Ltd Comm 256.5</t>
  </si>
  <si>
    <t>Inv 135740</t>
  </si>
  <si>
    <t>Sales Receipt</t>
  </si>
  <si>
    <t>DE000129</t>
  </si>
  <si>
    <t>HERE AND NOW 365 LTD Adv Bombay Halwa Com 82.5</t>
  </si>
  <si>
    <t>DE000138</t>
  </si>
  <si>
    <t>HERE AND NOW 365 LTD Adv LEBARA MOBILE LTD Com 309.04</t>
  </si>
  <si>
    <t>DE000461</t>
  </si>
  <si>
    <t xml:space="preserve"> HERE AND NOW 365 LTD Adv HERE AND NOW 365 LTD Com69</t>
  </si>
  <si>
    <t>DE000462</t>
  </si>
  <si>
    <t xml:space="preserve"> HERE AND NOW 365 LTD Adv HERE AND NOW 365 LTD Com26.21</t>
  </si>
  <si>
    <t>DE000104</t>
  </si>
  <si>
    <t>HERE AND NOW 365 LTD HERE AND NOW 365 LTD Com24</t>
  </si>
  <si>
    <t>157807</t>
  </si>
  <si>
    <t>Here &amp; Now 365 :Advtiser: STATE BANK OF INDIA - UK Comm 70.1</t>
  </si>
  <si>
    <t>157808</t>
  </si>
  <si>
    <t>Here &amp; Now 365 :Advtiser: STATE BANK OF INDIA - UK Comm 133.</t>
  </si>
  <si>
    <t xml:space="preserve"> DE000930</t>
  </si>
  <si>
    <t>HERE AND NOW 365 LTD :Advtiser: ACERING LIMITED Comm 15.01</t>
  </si>
  <si>
    <t xml:space="preserve"> DE000931</t>
  </si>
  <si>
    <t>HERE AND NOW 365 LTD :Advtiser: STATE BANK OF INDIA UK Comm</t>
  </si>
  <si>
    <t xml:space="preserve"> DE000932</t>
  </si>
  <si>
    <t>142395</t>
  </si>
  <si>
    <t>DE001117</t>
  </si>
  <si>
    <t>HERE AND NOW 365 LTD :Advtiser: ACERING LIMITED Comm 30</t>
  </si>
  <si>
    <t>DE001118</t>
  </si>
  <si>
    <t>161247</t>
  </si>
  <si>
    <t>Here &amp; Now 365 :Advtiser: STATE BANK OF INDIA - UK Comm 135</t>
  </si>
  <si>
    <t>161278</t>
  </si>
  <si>
    <t>Here &amp; Now 365 :Advtiser: TRS Wholesale Co. Ltd Comm 63</t>
  </si>
  <si>
    <t>DE001391</t>
  </si>
  <si>
    <t>HERE AND NOW 365 LTD :Advtiser: Mindscape Exhibitions Comm 2</t>
  </si>
  <si>
    <t>ITV001</t>
  </si>
  <si>
    <t>Indra Travel</t>
  </si>
  <si>
    <t>127701</t>
  </si>
  <si>
    <t>Indra Travel :Advtiser: Indra Travel Comm 0</t>
  </si>
  <si>
    <t>JKA001</t>
  </si>
  <si>
    <t>J.K Advertising</t>
  </si>
  <si>
    <t>138626</t>
  </si>
  <si>
    <t>J.K ADVERTISING :Advtiser: East End Foods Limited Comm 262.0</t>
  </si>
  <si>
    <t>138677</t>
  </si>
  <si>
    <t>J.K ADVERTISING :Advtiser: East End Foods Limited Comm 112.3</t>
  </si>
  <si>
    <t>142416</t>
  </si>
  <si>
    <t>J.K ADVERTISING :Advtiser: East End Foods Limited Comm 111.9</t>
  </si>
  <si>
    <t>Deposit 001224</t>
  </si>
  <si>
    <t>151764</t>
  </si>
  <si>
    <t>J.K ADVERTISING :Advtiser: East End Foods Limited Comm 374.4</t>
  </si>
  <si>
    <t>DE000463</t>
  </si>
  <si>
    <t xml:space="preserve"> J K ADVERTISING Adv J K ADVERTISING Com34.71</t>
  </si>
  <si>
    <t>DE000464</t>
  </si>
  <si>
    <t xml:space="preserve"> J K ADVERTISING Adv J K ADVERTISING Com124.67</t>
  </si>
  <si>
    <t>DE000465</t>
  </si>
  <si>
    <t xml:space="preserve"> J K ADVERTISING Adv J K ADVERTISING Com8.98</t>
  </si>
  <si>
    <t>DE000105</t>
  </si>
  <si>
    <t>J K ADVERTISING J K ADVERTISING Com56.43</t>
  </si>
  <si>
    <t>154041</t>
  </si>
  <si>
    <t>J.K ADVERTISING :Advtiser: East End Foods Limited Comm 353.5</t>
  </si>
  <si>
    <t>DE000528</t>
  </si>
  <si>
    <t>J K ADVERTISING :Advtiser: J K ADVERTISING Comm 84.19</t>
  </si>
  <si>
    <t>DE000529</t>
  </si>
  <si>
    <t>DE000700</t>
  </si>
  <si>
    <t>J K ADVERTISING :Advtiser: EAST END FOOD Comm 23.98</t>
  </si>
  <si>
    <t>DE000701</t>
  </si>
  <si>
    <t>J K ADVERTISING :Advtiser: EAST END FOOD Comm 137.15</t>
  </si>
  <si>
    <t>157781</t>
  </si>
  <si>
    <t>J.K ADVERTISING :Advtiser: East End Foods Limited Comm 398.4</t>
  </si>
  <si>
    <t xml:space="preserve"> DE000933</t>
  </si>
  <si>
    <t>J K ADVERTISING :Advtiser: EAST END FOOD Comm 162.13</t>
  </si>
  <si>
    <t>DE001119</t>
  </si>
  <si>
    <t>J K ADVERTISING :Advtiser: EAST END FOOD Comm 7.49</t>
  </si>
  <si>
    <t>DE001120</t>
  </si>
  <si>
    <t>J K ADVERTISING :Advtiser: EAST END FOOD Comm 224.86</t>
  </si>
  <si>
    <t>DE001121</t>
  </si>
  <si>
    <t>J K ADVERTISING :Advtiser: EAST END FOOD Comm 0.75</t>
  </si>
  <si>
    <t>DE001122</t>
  </si>
  <si>
    <t>J K ADVERTISING :Advtiser: EAST END FOOD Comm 1.5</t>
  </si>
  <si>
    <t>161259</t>
  </si>
  <si>
    <t>J.K ADVERTISING :Advtiser: East End Foods Limited Comm 8.11</t>
  </si>
  <si>
    <t>161264</t>
  </si>
  <si>
    <t>J.K ADVERTISING :Advtiser: East End Foods Limited Comm 357.2</t>
  </si>
  <si>
    <t>DE001392</t>
  </si>
  <si>
    <t>J K ADVERTISING :Advtiser: EAST END FOOD Comm 234.82</t>
  </si>
  <si>
    <t>JUL001</t>
  </si>
  <si>
    <t>Joyalukhas Limited</t>
  </si>
  <si>
    <t>Unknown</t>
  </si>
  <si>
    <t>135759</t>
  </si>
  <si>
    <t>Joyalukkas Ltd - UK :Advtiser: JOYALUKKAS LIMITED Aug'12 - S</t>
  </si>
  <si>
    <t>135765</t>
  </si>
  <si>
    <t>138628</t>
  </si>
  <si>
    <t>Joyalukkas Ltd - UK :Advtiser: Joyalukkas Ltd - UK Comm 0</t>
  </si>
  <si>
    <t>KIP001</t>
  </si>
  <si>
    <t>Kiss Promotions</t>
  </si>
  <si>
    <t>Inv DE000111</t>
  </si>
  <si>
    <t>Inv DE000135</t>
  </si>
  <si>
    <t>DE000111</t>
  </si>
  <si>
    <t>Kiss Promotions Adv Kiss Promotions Com 0</t>
  </si>
  <si>
    <t>DE000135</t>
  </si>
  <si>
    <t>DE000466</t>
  </si>
  <si>
    <t xml:space="preserve"> Kiss Promotions Adv Kiss Promotions Com0</t>
  </si>
  <si>
    <t>DE000467</t>
  </si>
  <si>
    <t>DE000530</t>
  </si>
  <si>
    <t>Kiss Promotions :Advtiser: Kiss Promotions Comm 0</t>
  </si>
  <si>
    <t>DE000702</t>
  </si>
  <si>
    <t xml:space="preserve"> DE000934</t>
  </si>
  <si>
    <t>DE001123</t>
  </si>
  <si>
    <t>DE001393</t>
  </si>
  <si>
    <t>DE001394</t>
  </si>
  <si>
    <t>DE001395</t>
  </si>
  <si>
    <t>DE001396</t>
  </si>
  <si>
    <t>LES001</t>
  </si>
  <si>
    <t>Levenes Solicitors</t>
  </si>
  <si>
    <t>DE000532</t>
  </si>
  <si>
    <t>LEVENES SOLICITORS :Advtiser: LEVENES SOLICITORS Comm 0</t>
  </si>
  <si>
    <t>DE000703</t>
  </si>
  <si>
    <t xml:space="preserve"> DE000935</t>
  </si>
  <si>
    <t>DE001124</t>
  </si>
  <si>
    <t>DE001125</t>
  </si>
  <si>
    <t>DE001126</t>
  </si>
  <si>
    <t>165465</t>
  </si>
  <si>
    <t>LEVENES SOLICITOR :Advtiser: LEVENES SOLICITORS-SEPT 12-FEB</t>
  </si>
  <si>
    <t>DE001397</t>
  </si>
  <si>
    <t>DE001398</t>
  </si>
  <si>
    <t>MAL001</t>
  </si>
  <si>
    <t>Madhus Limited</t>
  </si>
  <si>
    <t>DE000704</t>
  </si>
  <si>
    <t>MADHUS LIMITED :Advtiser: MADHUS LIMITED Comm 0</t>
  </si>
  <si>
    <t xml:space="preserve"> DE000936</t>
  </si>
  <si>
    <t>MEM001</t>
  </si>
  <si>
    <t>Multicultural &amp; Ethnic Media Solution Ltd</t>
  </si>
  <si>
    <t>148731</t>
  </si>
  <si>
    <t>Multicultural &amp; Ethnic Media Sales. :Advtiser: LIVERPOOL VIC</t>
  </si>
  <si>
    <t>151763</t>
  </si>
  <si>
    <t>Multicultural &amp; Ethnic Media Sales. :Advtiser: Talk Talk Com</t>
  </si>
  <si>
    <t>151773</t>
  </si>
  <si>
    <t>Multicultural &amp; Ethnic Media Sales. :Advtiser: KUMON Comm 15</t>
  </si>
  <si>
    <t>151774</t>
  </si>
  <si>
    <t>Multicultural &amp; Ethnic Media Sales. :Advtiser: First For Law</t>
  </si>
  <si>
    <t>151776</t>
  </si>
  <si>
    <t>Multicultural &amp; Ethnic Media Sales. :Advtiser: Direct Line I</t>
  </si>
  <si>
    <t>154054</t>
  </si>
  <si>
    <t>Multicultural &amp; Ethnic Media Sales. :Advtiser: SAVE THE CHIL</t>
  </si>
  <si>
    <t>154055</t>
  </si>
  <si>
    <t>154056</t>
  </si>
  <si>
    <t>154057</t>
  </si>
  <si>
    <t>Multicultural &amp; Ethnic Media Sales. :Advtiser: NSPCC Comm 27</t>
  </si>
  <si>
    <t>154058</t>
  </si>
  <si>
    <t>Multicultural &amp; Ethnic Media Sales. :Advtiser: NSPCC Comm 98</t>
  </si>
  <si>
    <t>154065</t>
  </si>
  <si>
    <t>154072</t>
  </si>
  <si>
    <t>DM000565</t>
  </si>
  <si>
    <t>Multi Cultural Ethnic Media Sales :Advtiser: CARAT LIMITED C</t>
  </si>
  <si>
    <t>DM000595</t>
  </si>
  <si>
    <t>Multi Cultural Ethnic Media Sales :Advtiser: MEDIACOM HOLDIN</t>
  </si>
  <si>
    <t>DM000596</t>
  </si>
  <si>
    <t>DM000598</t>
  </si>
  <si>
    <t>DM000600</t>
  </si>
  <si>
    <t>DM000637</t>
  </si>
  <si>
    <t>Multi Cultural Ethnic Media Sales :Advtiser: OMD GROUP LIMIT</t>
  </si>
  <si>
    <t>DM000686</t>
  </si>
  <si>
    <t>Multi Cultural Ethnic Media Sales :Advtiser: ZENITH OPTIMEDI</t>
  </si>
  <si>
    <t>157786</t>
  </si>
  <si>
    <t>157787</t>
  </si>
  <si>
    <t>157795</t>
  </si>
  <si>
    <t>Multicultural &amp; Ethnic Media Sales. :Advtiser: Gocompare.com</t>
  </si>
  <si>
    <t>157796</t>
  </si>
  <si>
    <t>157797</t>
  </si>
  <si>
    <t>Multicultural &amp; Ethnic Media Sales. :Advtiser: MI Money Ltd.</t>
  </si>
  <si>
    <t>157798</t>
  </si>
  <si>
    <t>Multicultural &amp; Ethnic Media Sales. :Advtiser: Rubicon Produ</t>
  </si>
  <si>
    <t>157799</t>
  </si>
  <si>
    <t>157801</t>
  </si>
  <si>
    <t>157802</t>
  </si>
  <si>
    <t>Multicultural &amp; Ethnic Media Sales. :Advtiser: Care Internat</t>
  </si>
  <si>
    <t>157803</t>
  </si>
  <si>
    <t>157804</t>
  </si>
  <si>
    <t>157806</t>
  </si>
  <si>
    <t>Multicultural &amp; Ethnic Media Sales. :Advtiser: NESTLE UK Com</t>
  </si>
  <si>
    <t>DM000719</t>
  </si>
  <si>
    <t>Multi Cultural Ethnic Media Sales :Advtiser: BRITISH GAS Com</t>
  </si>
  <si>
    <t>DM000725</t>
  </si>
  <si>
    <t>Multi Cultural Ethnic Media Sales :Advtiser: GOCOMPARE Comm</t>
  </si>
  <si>
    <t>DM000735</t>
  </si>
  <si>
    <t>Multi Cultural Ethnic Media Sales :Advtiser: BRITISH SKY BRO</t>
  </si>
  <si>
    <t>DM000738</t>
  </si>
  <si>
    <t>Multi Cultural Ethnic Media Sales :Advtiser: CARE INTERNATIO</t>
  </si>
  <si>
    <t>DM000739</t>
  </si>
  <si>
    <t>Multi Cultural Ethnic Media Sales :Advtiser: CONCERN WORLDWI</t>
  </si>
  <si>
    <t>DM000740</t>
  </si>
  <si>
    <t>DM000741</t>
  </si>
  <si>
    <t>Multi Cultural Ethnic Media Sales :Advtiser: SAVE THE CHILDR</t>
  </si>
  <si>
    <t>DM000742</t>
  </si>
  <si>
    <t>DM000743</t>
  </si>
  <si>
    <t>DM000757</t>
  </si>
  <si>
    <t>Multi Cultural Ethnic Media Sales :Advtiser: BT Comm 933.44</t>
  </si>
  <si>
    <t>DM000758</t>
  </si>
  <si>
    <t>Multi Cultural Ethnic Media Sales :Advtiser: BT Comm 339.03</t>
  </si>
  <si>
    <t>DM000760</t>
  </si>
  <si>
    <t>Multi Cultural Ethnic Media Sales :Advtiser: IRWIN MITCHELL</t>
  </si>
  <si>
    <t>DM000761</t>
  </si>
  <si>
    <t>Multi Cultural Ethnic Media Sales :Advtiser: FIRST FOR LAWYE</t>
  </si>
  <si>
    <t>DM000844</t>
  </si>
  <si>
    <t>Multi Cultural Ethnic Media Sales :Advtiser: TALK TALK Comm</t>
  </si>
  <si>
    <t>DM000845</t>
  </si>
  <si>
    <t>DM000849</t>
  </si>
  <si>
    <t>Multi Cultural Ethnic Media Sales :Advtiser: NSPCC Comm 2247</t>
  </si>
  <si>
    <t>DM000863</t>
  </si>
  <si>
    <t>Multi Cultural Ethnic Media Sales :Advtiser: WONGA.COM Comm</t>
  </si>
  <si>
    <t>DM000865</t>
  </si>
  <si>
    <t>Multi Cultural Ethnic Media Sales :Advtiser: PROVIDENT Comm</t>
  </si>
  <si>
    <t>DM000866</t>
  </si>
  <si>
    <t>DM000867</t>
  </si>
  <si>
    <t>Multi Cultural Ethnic Media Sales :Advtiser: LUMA Comm 115.7</t>
  </si>
  <si>
    <t>DM000868</t>
  </si>
  <si>
    <t>DM000917</t>
  </si>
  <si>
    <t>Multi Cultural Ethnic Media Sales :Advtiser: RAC MOTORING SE</t>
  </si>
  <si>
    <t>DM000713</t>
  </si>
  <si>
    <t>Multi Cultural Ethnic Media Sales :Advtiser: ASDA STORES Com</t>
  </si>
  <si>
    <t>DM000714</t>
  </si>
  <si>
    <t>DM000715</t>
  </si>
  <si>
    <t>DM000716</t>
  </si>
  <si>
    <t>DM000717</t>
  </si>
  <si>
    <t>DM000718</t>
  </si>
  <si>
    <t>DM000720</t>
  </si>
  <si>
    <t>Multi Cultural Ethnic Media Sales :Advtiser: DIAGEO Comm 116</t>
  </si>
  <si>
    <t>DM000721</t>
  </si>
  <si>
    <t>Multi Cultural Ethnic Media Sales :Advtiser: DIAGEO Comm 292</t>
  </si>
  <si>
    <t>DM000722</t>
  </si>
  <si>
    <t>Multi Cultural Ethnic Media Sales :Advtiser: DIAGEO Comm 15.</t>
  </si>
  <si>
    <t>DM000723</t>
  </si>
  <si>
    <t>Multi Cultural Ethnic Media Sales :Advtiser: DISNEYLAND PARI</t>
  </si>
  <si>
    <t>DM000724</t>
  </si>
  <si>
    <t>Multi Cultural Ethnic Media Sales :Advtiser: EBAY Comm 38.37</t>
  </si>
  <si>
    <t>DM000726</t>
  </si>
  <si>
    <t>Multi Cultural Ethnic Media Sales :Advtiser: KELLOGGS Comm 3</t>
  </si>
  <si>
    <t>DM000727</t>
  </si>
  <si>
    <t>DM000728</t>
  </si>
  <si>
    <t>Multi Cultural Ethnic Media Sales :Advtiser: KELLOGGS Comm 9</t>
  </si>
  <si>
    <t>DM000729</t>
  </si>
  <si>
    <t>Multi Cultural Ethnic Media Sales :Advtiser: KELLOGGS Comm 1</t>
  </si>
  <si>
    <t>DM000730</t>
  </si>
  <si>
    <t>Multi Cultural Ethnic Media Sales :Advtiser: KELLOGGS Comm 5</t>
  </si>
  <si>
    <t>DM000731</t>
  </si>
  <si>
    <t>Multi Cultural Ethnic Media Sales :Advtiser: SCA Comm 24.77</t>
  </si>
  <si>
    <t>DM000732</t>
  </si>
  <si>
    <t>Multi Cultural Ethnic Media Sales :Advtiser: VAUXHALL Comm 7</t>
  </si>
  <si>
    <t>DM000733</t>
  </si>
  <si>
    <t>Multi Cultural Ethnic Media Sales :Advtiser: WICKES Comm 27.</t>
  </si>
  <si>
    <t>DM000744</t>
  </si>
  <si>
    <t>Multi Cultural Ethnic Media Sales :Advtiser: COI Comm 127.96</t>
  </si>
  <si>
    <t>DM000745</t>
  </si>
  <si>
    <t>Multi Cultural Ethnic Media Sales :Advtiser: COI Comm 114.76</t>
  </si>
  <si>
    <t>DM000746</t>
  </si>
  <si>
    <t>Multi Cultural Ethnic Media Sales :Advtiser: COI Comm 45.16</t>
  </si>
  <si>
    <t>DM000747</t>
  </si>
  <si>
    <t>Multi Cultural Ethnic Media Sales :Advtiser: BARCLAYS BANK C</t>
  </si>
  <si>
    <t>DM000748</t>
  </si>
  <si>
    <t>Multi Cultural Ethnic Media Sales :Advtiser: BT Comm 29.97</t>
  </si>
  <si>
    <t>DM000749</t>
  </si>
  <si>
    <t>Multi Cultural Ethnic Media Sales :Advtiser: BT Comm 66.6</t>
  </si>
  <si>
    <t>DM000750</t>
  </si>
  <si>
    <t>Multi Cultural Ethnic Media Sales :Advtiser: BT Comm 22.2</t>
  </si>
  <si>
    <t>DM000751</t>
  </si>
  <si>
    <t>Multi Cultural Ethnic Media Sales :Advtiser: CHURCH DWIGHT C</t>
  </si>
  <si>
    <t>DM000752</t>
  </si>
  <si>
    <t>Multi Cultural Ethnic Media Sales :Advtiser: KIKKOMAN Comm 4</t>
  </si>
  <si>
    <t>DM000753</t>
  </si>
  <si>
    <t>Multi Cultural Ethnic Media Sales :Advtiser: MERCEDES BENZ C</t>
  </si>
  <si>
    <t>DM000754</t>
  </si>
  <si>
    <t>DM000755</t>
  </si>
  <si>
    <t>Multi Cultural Ethnic Media Sales :Advtiser: PROFITABLE PLAY</t>
  </si>
  <si>
    <t>DM000756</t>
  </si>
  <si>
    <t>Multi Cultural Ethnic Media Sales :Advtiser: UPS Comm 88.34</t>
  </si>
  <si>
    <t>DM000762</t>
  </si>
  <si>
    <t>Multi Cultural Ethnic Media Sales :Advtiser: 3M Comm 371.72</t>
  </si>
  <si>
    <t>DM000763</t>
  </si>
  <si>
    <t>Multi Cultural Ethnic Media Sales :Advtiser: BAYER Comm 42.8</t>
  </si>
  <si>
    <t>DM000764</t>
  </si>
  <si>
    <t>Multi Cultural Ethnic Media Sales :Advtiser: CANCER RESEARCH</t>
  </si>
  <si>
    <t>DM000765</t>
  </si>
  <si>
    <t>Multi Cultural Ethnic Media Sales :Advtiser: CHURCHILL MANAG</t>
  </si>
  <si>
    <t>DM000766</t>
  </si>
  <si>
    <t>DM000767</t>
  </si>
  <si>
    <t>Multi Cultural Ethnic Media Sales :Advtiser: DELL COMPUTER C</t>
  </si>
  <si>
    <t>DM000768</t>
  </si>
  <si>
    <t>Multi Cultural Ethnic Media Sales :Advtiser: DFS FURNITURE C</t>
  </si>
  <si>
    <t>DM000769</t>
  </si>
  <si>
    <t>DM000770</t>
  </si>
  <si>
    <t>Multi Cultural Ethnic Media Sales :Advtiser: DIRECT LINE INS</t>
  </si>
  <si>
    <t>DM000771</t>
  </si>
  <si>
    <t>DM000772</t>
  </si>
  <si>
    <t>Multi Cultural Ethnic Media Sales :Advtiser: E.ON Comm 185.2</t>
  </si>
  <si>
    <t>DM000773</t>
  </si>
  <si>
    <t>Multi Cultural Ethnic Media Sales :Advtiser: EVEREST Comm 21</t>
  </si>
  <si>
    <t>DM000774</t>
  </si>
  <si>
    <t>Multi Cultural Ethnic Media Sales :Advtiser: GLAXOSMITHKLINE</t>
  </si>
  <si>
    <t>DM000775</t>
  </si>
  <si>
    <t>DM000776</t>
  </si>
  <si>
    <t>Multi Cultural Ethnic Media Sales :Advtiser: HALIFAX Comm 87</t>
  </si>
  <si>
    <t>DM000777</t>
  </si>
  <si>
    <t>Multi Cultural Ethnic Media Sales :Advtiser: JOHNSON &amp; JOHNS</t>
  </si>
  <si>
    <t>DM000778</t>
  </si>
  <si>
    <t>DM000779</t>
  </si>
  <si>
    <t>DM000781</t>
  </si>
  <si>
    <t>DM000782</t>
  </si>
  <si>
    <t>Multi Cultural Ethnic Media Sales :Advtiser: LLOYDS TSB Comm</t>
  </si>
  <si>
    <t>DM000783</t>
  </si>
  <si>
    <t>Multi Cultural Ethnic Media Sales :Advtiser: W M MORRISON Co</t>
  </si>
  <si>
    <t>DM000784</t>
  </si>
  <si>
    <t>DM000785</t>
  </si>
  <si>
    <t>DM000786</t>
  </si>
  <si>
    <t>DM000787</t>
  </si>
  <si>
    <t>DM000788</t>
  </si>
  <si>
    <t>DM000789</t>
  </si>
  <si>
    <t>DM000790</t>
  </si>
  <si>
    <t>DM000792</t>
  </si>
  <si>
    <t>DM000803</t>
  </si>
  <si>
    <t>DM000807</t>
  </si>
  <si>
    <t>Multi Cultural Ethnic Media Sales :Advtiser: RENAULT Comm 17</t>
  </si>
  <si>
    <t>DM000808</t>
  </si>
  <si>
    <t>Multi Cultural Ethnic Media Sales :Advtiser: AMERICAN EXPRES</t>
  </si>
  <si>
    <t>DM000809</t>
  </si>
  <si>
    <t>Multi Cultural Ethnic Media Sales :Advtiser: ARGOS Comm 103.</t>
  </si>
  <si>
    <t>DM000810</t>
  </si>
  <si>
    <t>Multi Cultural Ethnic Media Sales :Advtiser: ARGOS Comm 72.3</t>
  </si>
  <si>
    <t>DM000811</t>
  </si>
  <si>
    <t>Multi Cultural Ethnic Media Sales :Advtiser: ARGOS Comm 37.3</t>
  </si>
  <si>
    <t>DM000812</t>
  </si>
  <si>
    <t>Multi Cultural Ethnic Media Sales :Advtiser: ARGOS Comm 52.7</t>
  </si>
  <si>
    <t>DM000813</t>
  </si>
  <si>
    <t>Multi Cultural Ethnic Media Sales :Advtiser: ARGOS Comm 106.</t>
  </si>
  <si>
    <t>DM000814</t>
  </si>
  <si>
    <t>Multi Cultural Ethnic Media Sales :Advtiser: ARGOS Comm 53.5</t>
  </si>
  <si>
    <t>DM000815</t>
  </si>
  <si>
    <t>Multi Cultural Ethnic Media Sales :Advtiser: ARGOS Comm 46.3</t>
  </si>
  <si>
    <t>DM000816</t>
  </si>
  <si>
    <t>Multi Cultural Ethnic Media Sales :Advtiser: ARGOS Comm 41.6</t>
  </si>
  <si>
    <t>DM000817</t>
  </si>
  <si>
    <t>Multi Cultural Ethnic Media Sales :Advtiser: ARGOS Comm 150.</t>
  </si>
  <si>
    <t>DM000818</t>
  </si>
  <si>
    <t>Multi Cultural Ethnic Media Sales :Advtiser: HOMEBASE Comm 1</t>
  </si>
  <si>
    <t>DM000819</t>
  </si>
  <si>
    <t>DM000820</t>
  </si>
  <si>
    <t>Multi Cultural Ethnic Media Sales :Advtiser: HSBC Comm 160.0</t>
  </si>
  <si>
    <t>DM000821</t>
  </si>
  <si>
    <t>Multi Cultural Ethnic Media Sales :Advtiser: KIMBERLY CLARK</t>
  </si>
  <si>
    <t>DM000822</t>
  </si>
  <si>
    <t>DM000823</t>
  </si>
  <si>
    <t>DM000824</t>
  </si>
  <si>
    <t>DM000825</t>
  </si>
  <si>
    <t>Multi Cultural Ethnic Media Sales :Advtiser: LEVER FABERGE C</t>
  </si>
  <si>
    <t>DM000826</t>
  </si>
  <si>
    <t>DM000827</t>
  </si>
  <si>
    <t>DM000828</t>
  </si>
  <si>
    <t>DM000829</t>
  </si>
  <si>
    <t>DM000830</t>
  </si>
  <si>
    <t>DM000831</t>
  </si>
  <si>
    <t>Multi Cultural Ethnic Media Sales :Advtiser: NESTLE BEVERAGE</t>
  </si>
  <si>
    <t>DM000832</t>
  </si>
  <si>
    <t>Multi Cultural Ethnic Media Sales :Advtiser: NESTLE UK FOOD</t>
  </si>
  <si>
    <t>DM000833</t>
  </si>
  <si>
    <t>DM000834</t>
  </si>
  <si>
    <t>DM000835</t>
  </si>
  <si>
    <t>DM000836</t>
  </si>
  <si>
    <t>DM000837</t>
  </si>
  <si>
    <t>DM000838</t>
  </si>
  <si>
    <t>Multi Cultural Ethnic Media Sales :Advtiser: TK MAXX Comm 94</t>
  </si>
  <si>
    <t>DM000839</t>
  </si>
  <si>
    <t>Multi Cultural Ethnic Media Sales :Advtiser: UNILEVER BESTFO</t>
  </si>
  <si>
    <t>DM000840</t>
  </si>
  <si>
    <t>DM000841</t>
  </si>
  <si>
    <t>DM000842</t>
  </si>
  <si>
    <t>Multi Cultural Ethnic Media Sales :Advtiser: UNILEVER ICE CR</t>
  </si>
  <si>
    <t>DM000846</t>
  </si>
  <si>
    <t>Multi Cultural Ethnic Media Sales :Advtiser: BEL UK Comm 91.</t>
  </si>
  <si>
    <t>DM000847</t>
  </si>
  <si>
    <t>Multi Cultural Ethnic Media Sales :Advtiser: BEL UK Comm 199</t>
  </si>
  <si>
    <t>DM000848</t>
  </si>
  <si>
    <t>Multi Cultural Ethnic Media Sales :Advtiser: MCDONALDS RESTA</t>
  </si>
  <si>
    <t>DM000853</t>
  </si>
  <si>
    <t>Multi Cultural Ethnic Media Sales :Advtiser: CADBURY TREBOR</t>
  </si>
  <si>
    <t>DM000854</t>
  </si>
  <si>
    <t>DM000855</t>
  </si>
  <si>
    <t>Multi Cultural Ethnic Media Sales :Advtiser: CO OPERATIVE GR</t>
  </si>
  <si>
    <t>DM000856</t>
  </si>
  <si>
    <t>DM000857</t>
  </si>
  <si>
    <t>Multi Cultural Ethnic Media Sales :Advtiser: KRAFT Comm 72.4</t>
  </si>
  <si>
    <t>DM000858</t>
  </si>
  <si>
    <t>Multi Cultural Ethnic Media Sales :Advtiser: KRAFT Comm 56.3</t>
  </si>
  <si>
    <t>DM000859</t>
  </si>
  <si>
    <t>Multi Cultural Ethnic Media Sales :Advtiser: KRAFT Comm 149.</t>
  </si>
  <si>
    <t>DM000860</t>
  </si>
  <si>
    <t>Multi Cultural Ethnic Media Sales :Advtiser: KRAFT Comm 103.</t>
  </si>
  <si>
    <t>DM000861</t>
  </si>
  <si>
    <t>Multi Cultural Ethnic Media Sales :Advtiser: KRAFT Comm 61.4</t>
  </si>
  <si>
    <t>DM000862</t>
  </si>
  <si>
    <t>Multi Cultural Ethnic Media Sales :Advtiser: RUBICON Comm 41</t>
  </si>
  <si>
    <t>DM000864</t>
  </si>
  <si>
    <t>Multi Cultural Ethnic Media Sales :Advtiser: AUTOGLASS Comm</t>
  </si>
  <si>
    <t>DM000869</t>
  </si>
  <si>
    <t>Multi Cultural Ethnic Media Sales :Advtiser: NOVARTIS Comm 4</t>
  </si>
  <si>
    <t>DM000870</t>
  </si>
  <si>
    <t>Multi Cultural Ethnic Media Sales :Advtiser: PIZZA HUT Comm</t>
  </si>
  <si>
    <t>DM000871</t>
  </si>
  <si>
    <t>DM000872</t>
  </si>
  <si>
    <t>DM000873</t>
  </si>
  <si>
    <t>DM000874</t>
  </si>
  <si>
    <t>Multi Cultural Ethnic Media Sales :Advtiser: PREMIER FOODS C</t>
  </si>
  <si>
    <t>DM000876</t>
  </si>
  <si>
    <t>Multi Cultural Ethnic Media Sales :Advtiser: MEDA HEALTHCARE</t>
  </si>
  <si>
    <t>DM000877</t>
  </si>
  <si>
    <t>Multi Cultural Ethnic Media Sales :Advtiser: BMW Comm 115.44</t>
  </si>
  <si>
    <t>DM000878</t>
  </si>
  <si>
    <t>Multi Cultural Ethnic Media Sales :Advtiser: COCA COLA GB Co</t>
  </si>
  <si>
    <t>DM000879</t>
  </si>
  <si>
    <t>Multi Cultural Ethnic Media Sales :Advtiser: IKEA Comm 454.0</t>
  </si>
  <si>
    <t>DM000891</t>
  </si>
  <si>
    <t>Multi Cultural Ethnic Media Sales :Advtiser: HARVEYS Comm 76</t>
  </si>
  <si>
    <t>DM000892</t>
  </si>
  <si>
    <t>Multi Cultural Ethnic Media Sales :Advtiser: MARKS &amp; SPENCER</t>
  </si>
  <si>
    <t>DM000893</t>
  </si>
  <si>
    <t>Multi Cultural Ethnic Media Sales :Advtiser: TRICON RESTAURA</t>
  </si>
  <si>
    <t>DM000894</t>
  </si>
  <si>
    <t>DM000895</t>
  </si>
  <si>
    <t>Multi Cultural Ethnic Media Sales :Advtiser: VISION EXPRESS</t>
  </si>
  <si>
    <t>DM000896</t>
  </si>
  <si>
    <t>DM000897</t>
  </si>
  <si>
    <t>Multi Cultural Ethnic Media Sales :Advtiser: WEETABIX Comm 8</t>
  </si>
  <si>
    <t>DM000898</t>
  </si>
  <si>
    <t>Multi Cultural Ethnic Media Sales :Advtiser: WEETABIX Comm 6</t>
  </si>
  <si>
    <t>DM000899</t>
  </si>
  <si>
    <t>Multi Cultural Ethnic Media Sales :Advtiser: MARS Comm 35.83</t>
  </si>
  <si>
    <t>DM000900</t>
  </si>
  <si>
    <t>Multi Cultural Ethnic Media Sales :Advtiser: MARS Comm 52.95</t>
  </si>
  <si>
    <t>DM000901</t>
  </si>
  <si>
    <t>Multi Cultural Ethnic Media Sales :Advtiser: MARS Comm 36.98</t>
  </si>
  <si>
    <t>DM000902</t>
  </si>
  <si>
    <t>Multi Cultural Ethnic Media Sales :Advtiser: MARS Comm 25.58</t>
  </si>
  <si>
    <t>DM000903</t>
  </si>
  <si>
    <t>Multi Cultural Ethnic Media Sales :Advtiser: MARS Comm 36.4</t>
  </si>
  <si>
    <t>DM000904</t>
  </si>
  <si>
    <t>Multi Cultural Ethnic Media Sales :Advtiser: MARS Comm 235.1</t>
  </si>
  <si>
    <t>DM000905</t>
  </si>
  <si>
    <t>Multi Cultural Ethnic Media Sales :Advtiser: MARS Comm 106.9</t>
  </si>
  <si>
    <t>DM000906</t>
  </si>
  <si>
    <t>DM000907</t>
  </si>
  <si>
    <t>Multi Cultural Ethnic Media Sales :Advtiser: MARS Comm 39.72</t>
  </si>
  <si>
    <t>DM000908</t>
  </si>
  <si>
    <t>Multi Cultural Ethnic Media Sales :Advtiser: MARS Comm 45.38</t>
  </si>
  <si>
    <t>DM000909</t>
  </si>
  <si>
    <t>Multi Cultural Ethnic Media Sales :Advtiser: WRIGLEY COMPANY</t>
  </si>
  <si>
    <t>DM000910</t>
  </si>
  <si>
    <t>DM000911</t>
  </si>
  <si>
    <t>DM000912</t>
  </si>
  <si>
    <t>DM000913</t>
  </si>
  <si>
    <t>Multi Cultural Ethnic Media Sales :Advtiser: RECKITT BENCKIS</t>
  </si>
  <si>
    <t>DM000914</t>
  </si>
  <si>
    <t>DM000915</t>
  </si>
  <si>
    <t>Multi Cultural Ethnic Media Sales :Advtiser: COSTA COFFEE Co</t>
  </si>
  <si>
    <t>DM000916</t>
  </si>
  <si>
    <t>Multi Cultural Ethnic Media Sales :Advtiser: MAXXIMUM UK LTD</t>
  </si>
  <si>
    <t>DM000918</t>
  </si>
  <si>
    <t>Multi Cultural Ethnic Media Sales :Advtiser: SUPERDRUG Comm</t>
  </si>
  <si>
    <t>DM000919</t>
  </si>
  <si>
    <t>DM000954</t>
  </si>
  <si>
    <t>Multi Cultural Ethnic Media Sales :Advtiser: ACUMEN PARTNERS</t>
  </si>
  <si>
    <t>DM000955</t>
  </si>
  <si>
    <t>DM000956</t>
  </si>
  <si>
    <t>DM000957</t>
  </si>
  <si>
    <t>DM000958</t>
  </si>
  <si>
    <t>DM000960</t>
  </si>
  <si>
    <t>DM000961</t>
  </si>
  <si>
    <t>DM000962</t>
  </si>
  <si>
    <t>DM000963</t>
  </si>
  <si>
    <t>DM000964</t>
  </si>
  <si>
    <t>DM000965</t>
  </si>
  <si>
    <t>DM000966</t>
  </si>
  <si>
    <t>DM000968</t>
  </si>
  <si>
    <t>DM000969</t>
  </si>
  <si>
    <t>DM000970</t>
  </si>
  <si>
    <t>DM000971</t>
  </si>
  <si>
    <t>DM000972</t>
  </si>
  <si>
    <t>DM000984</t>
  </si>
  <si>
    <t>Multi Cultural Ethnic Media Sales :Advtiser: MAXUS Comm 38.0</t>
  </si>
  <si>
    <t>DM000985</t>
  </si>
  <si>
    <t>Multi Cultural Ethnic Media Sales :Advtiser: MAXUS Comm 32.5</t>
  </si>
  <si>
    <t>DM000986</t>
  </si>
  <si>
    <t>Multi Cultural Ethnic Media Sales :Advtiser: MAXUS Comm 48.8</t>
  </si>
  <si>
    <t>DM000989</t>
  </si>
  <si>
    <t>Multi Cultural Ethnic Media Sales :Advtiser: MCCANN ERICKSON</t>
  </si>
  <si>
    <t>DM000990</t>
  </si>
  <si>
    <t>DM000991</t>
  </si>
  <si>
    <t>DM000992</t>
  </si>
  <si>
    <t>DM000993</t>
  </si>
  <si>
    <t>DM000994</t>
  </si>
  <si>
    <t>DM000995</t>
  </si>
  <si>
    <t>DM000996</t>
  </si>
  <si>
    <t>DM000997</t>
  </si>
  <si>
    <t>DM000998</t>
  </si>
  <si>
    <t>DM000999</t>
  </si>
  <si>
    <t>Multi Cultural Ethnic Media Sales :Advtiser: MEDIAEDGE - CIA</t>
  </si>
  <si>
    <t>DM001000</t>
  </si>
  <si>
    <t>DM001001</t>
  </si>
  <si>
    <t>DM001002</t>
  </si>
  <si>
    <t>DM001003</t>
  </si>
  <si>
    <t>DM001004</t>
  </si>
  <si>
    <t>DM001005</t>
  </si>
  <si>
    <t>DM001006</t>
  </si>
  <si>
    <t>DM001007</t>
  </si>
  <si>
    <t>DM001008</t>
  </si>
  <si>
    <t>DM001009</t>
  </si>
  <si>
    <t>DM001010</t>
  </si>
  <si>
    <t>DM001013</t>
  </si>
  <si>
    <t>Multi Cultural Ethnic Media Sales :Advtiser: MINDSHARE MEDIA</t>
  </si>
  <si>
    <t>DM001014</t>
  </si>
  <si>
    <t>DM001015</t>
  </si>
  <si>
    <t>DM001016</t>
  </si>
  <si>
    <t>DM001017</t>
  </si>
  <si>
    <t>DM001018</t>
  </si>
  <si>
    <t>DM001019</t>
  </si>
  <si>
    <t>DM001020</t>
  </si>
  <si>
    <t>DM001021</t>
  </si>
  <si>
    <t>DM001022</t>
  </si>
  <si>
    <t>DM001023</t>
  </si>
  <si>
    <t>DM001024</t>
  </si>
  <si>
    <t>DM001025</t>
  </si>
  <si>
    <t>DM001026</t>
  </si>
  <si>
    <t>DM001027</t>
  </si>
  <si>
    <t>DM001028</t>
  </si>
  <si>
    <t>DM001029</t>
  </si>
  <si>
    <t>DM001030</t>
  </si>
  <si>
    <t>DM001031</t>
  </si>
  <si>
    <t>DM001032</t>
  </si>
  <si>
    <t>DM001033</t>
  </si>
  <si>
    <t>DM001034</t>
  </si>
  <si>
    <t>DM001035</t>
  </si>
  <si>
    <t>DM001036</t>
  </si>
  <si>
    <t>DM001037</t>
  </si>
  <si>
    <t>DM001038</t>
  </si>
  <si>
    <t>DM001039</t>
  </si>
  <si>
    <t>DM001041</t>
  </si>
  <si>
    <t>Multi Cultural Ethnic Media Sales :Advtiser: M-SIX Comm 108.</t>
  </si>
  <si>
    <t>DM001042</t>
  </si>
  <si>
    <t>Multi Cultural Ethnic Media Sales :Advtiser: M-SIX Comm 905.</t>
  </si>
  <si>
    <t>DM001044</t>
  </si>
  <si>
    <t>DM001045</t>
  </si>
  <si>
    <t>DM001047</t>
  </si>
  <si>
    <t>DM001048</t>
  </si>
  <si>
    <t>DM001049</t>
  </si>
  <si>
    <t>DM001050</t>
  </si>
  <si>
    <t>Multi Cultural Ethnic Media Sales :Advtiser: PHD MEDIA LIMIT</t>
  </si>
  <si>
    <t>DM001051</t>
  </si>
  <si>
    <t>DM001052</t>
  </si>
  <si>
    <t>DM001053</t>
  </si>
  <si>
    <t>DM001054</t>
  </si>
  <si>
    <t>DM001055</t>
  </si>
  <si>
    <t>DM001056</t>
  </si>
  <si>
    <t>DM001057</t>
  </si>
  <si>
    <t>DM001058</t>
  </si>
  <si>
    <t>DM001059</t>
  </si>
  <si>
    <t>DM001061</t>
  </si>
  <si>
    <t>Multi Cultural Ethnic Media Sales :Advtiser: STARCOM MEDIAVE</t>
  </si>
  <si>
    <t>DM001062</t>
  </si>
  <si>
    <t>Multi Cultural Ethnic Media Sales :Advtiser: STARCOM P &amp; G C</t>
  </si>
  <si>
    <t>DM001063</t>
  </si>
  <si>
    <t>DM001064</t>
  </si>
  <si>
    <t>DM001065</t>
  </si>
  <si>
    <t>DM001066</t>
  </si>
  <si>
    <t>DM001067</t>
  </si>
  <si>
    <t>Multi Cultural Ethnic Media Sales :Advtiser: STARCOM WORLDWI</t>
  </si>
  <si>
    <t>DM001068</t>
  </si>
  <si>
    <t>DM001069</t>
  </si>
  <si>
    <t>DM001070</t>
  </si>
  <si>
    <t>DM001072</t>
  </si>
  <si>
    <t>Multi Cultural Ethnic Media Sales :Advtiser: UNIVERSAL MCCAN</t>
  </si>
  <si>
    <t>DM001073</t>
  </si>
  <si>
    <t>DM001074</t>
  </si>
  <si>
    <t>Multi Cultural Ethnic Media Sales :Advtiser: VIZEUM UK LIMIT</t>
  </si>
  <si>
    <t>DM001075</t>
  </si>
  <si>
    <t>DM001076</t>
  </si>
  <si>
    <t>DM001077</t>
  </si>
  <si>
    <t>Multi Cultural Ethnic Media Sales :Advtiser: WALKER MEDIA LI</t>
  </si>
  <si>
    <t>DM001078</t>
  </si>
  <si>
    <t>DM001079</t>
  </si>
  <si>
    <t>DM001080</t>
  </si>
  <si>
    <t>DM001081</t>
  </si>
  <si>
    <t>DM001082</t>
  </si>
  <si>
    <t>DM001083</t>
  </si>
  <si>
    <t>DM001084</t>
  </si>
  <si>
    <t>DM001085</t>
  </si>
  <si>
    <t>DM001086</t>
  </si>
  <si>
    <t>DM001087</t>
  </si>
  <si>
    <t>DM001088</t>
  </si>
  <si>
    <t>DM001089</t>
  </si>
  <si>
    <t>DM001090</t>
  </si>
  <si>
    <t>DM001091</t>
  </si>
  <si>
    <t>DM001092</t>
  </si>
  <si>
    <t>DM001093</t>
  </si>
  <si>
    <t>DM001094</t>
  </si>
  <si>
    <t>DM001095</t>
  </si>
  <si>
    <t>DM001096</t>
  </si>
  <si>
    <t>DM001097</t>
  </si>
  <si>
    <t>DM000959</t>
  </si>
  <si>
    <t>MEMS Direct :Advtiser: CARAT LIMITED Comm 346.875</t>
  </si>
  <si>
    <t>DM000967</t>
  </si>
  <si>
    <t>MEMS Direct :Advtiser: CARAT LIMITED Comm 1909.2</t>
  </si>
  <si>
    <t>DM000973</t>
  </si>
  <si>
    <t>MEMS Direct :Advtiser: CARAT LIMITED Comm 693.75</t>
  </si>
  <si>
    <t>DM000974</t>
  </si>
  <si>
    <t>MEMS Direct :Advtiser: CARAT LIMITED Comm 1132.2</t>
  </si>
  <si>
    <t>DM000975</t>
  </si>
  <si>
    <t>MEMS Direct :Advtiser: DIRECT MEDIACOM Comm 578.5875</t>
  </si>
  <si>
    <t>DM000976</t>
  </si>
  <si>
    <t>MEMS Direct :Advtiser: DIRECT MEDIACOM Comm 346.875</t>
  </si>
  <si>
    <t>DM000977</t>
  </si>
  <si>
    <t>MEMS Direct :Advtiser: JOHN AYLING &amp; ASSOCI Comm 861.6375</t>
  </si>
  <si>
    <t>DM000978</t>
  </si>
  <si>
    <t>MEMS Direct :Advtiser: JOHN AYLING &amp; ASSOCI Comm 591.9075</t>
  </si>
  <si>
    <t>DM000979</t>
  </si>
  <si>
    <t>MEMS Direct :Advtiser: JOHN AYLING &amp; ASSOCI Comm 366.855</t>
  </si>
  <si>
    <t>DM000980</t>
  </si>
  <si>
    <t>MEMS Direct :Advtiser: JOHN AYLING &amp; ASSOCI Comm 1183.815</t>
  </si>
  <si>
    <t>DM000981</t>
  </si>
  <si>
    <t>MEMS Direct :Advtiser: JOHN AYLING &amp; ASSOCI Comm 542.79</t>
  </si>
  <si>
    <t>DM000982</t>
  </si>
  <si>
    <t>MEMS Direct :Advtiser: JOHN AYLING &amp; ASSOCI Comm 279.72</t>
  </si>
  <si>
    <t>DM000983</t>
  </si>
  <si>
    <t>MEMS Direct :Advtiser: MAXUS Comm 182.5506</t>
  </si>
  <si>
    <t>DM000987</t>
  </si>
  <si>
    <t>MEMS Direct :Advtiser: MAXUS DIRECT Comm 963.549375</t>
  </si>
  <si>
    <t>DM000988</t>
  </si>
  <si>
    <t>MEMS Direct :Advtiser: MAXUS DIRECT Comm 902.388375</t>
  </si>
  <si>
    <t>DM001011</t>
  </si>
  <si>
    <t>MEMS Direct :Advtiser: MIKE COLLING &amp; COMPA Comm 346.875</t>
  </si>
  <si>
    <t>DM001012</t>
  </si>
  <si>
    <t>MEMS Direct :Advtiser: MIKE COLLING &amp; COMPA Comm 624.375</t>
  </si>
  <si>
    <t>DM001040</t>
  </si>
  <si>
    <t>MEMS Direct :Advtiser: MOSTLY MEDIA LIMITED Comm 801.6975</t>
  </si>
  <si>
    <t>DM001043</t>
  </si>
  <si>
    <t>MEMS Direct :Advtiser: M-SIX DIRECT Comm 2231.9325</t>
  </si>
  <si>
    <t>DM001046</t>
  </si>
  <si>
    <t>MEMS Direct :Advtiser: OMD GROUP LIMITED Comm 1665</t>
  </si>
  <si>
    <t>DM001060</t>
  </si>
  <si>
    <t>MEMS Direct :Advtiser: PHD MEDIA LIMITED Comm 457.875</t>
  </si>
  <si>
    <t>DM001071</t>
  </si>
  <si>
    <t>MEMS Direct :Advtiser: TCS MEDIA PLANNING &amp; Comm 27.75</t>
  </si>
  <si>
    <t>DM001098</t>
  </si>
  <si>
    <t>MEMS Direct :Advtiser: ZENITH OPTIMEDIA LTD Comm 111</t>
  </si>
  <si>
    <t>161252</t>
  </si>
  <si>
    <t>161253</t>
  </si>
  <si>
    <t>161263</t>
  </si>
  <si>
    <t>161265</t>
  </si>
  <si>
    <t>161269</t>
  </si>
  <si>
    <t>161272</t>
  </si>
  <si>
    <t>Multicultural &amp; Ethnic Media Sales. :Advtiser: Concern World</t>
  </si>
  <si>
    <t>161276</t>
  </si>
  <si>
    <t>161277</t>
  </si>
  <si>
    <t>161280</t>
  </si>
  <si>
    <t>161282</t>
  </si>
  <si>
    <t>Multicultural &amp; Ethnic Media Sales. :Advtiser: Water Aid Com</t>
  </si>
  <si>
    <t>161283</t>
  </si>
  <si>
    <t>161285</t>
  </si>
  <si>
    <t>165458</t>
  </si>
  <si>
    <t>Multicultural &amp; Ethnic Media Sales. :Advtiser: RUBICON May'1</t>
  </si>
  <si>
    <t>165461</t>
  </si>
  <si>
    <t>Multicultural &amp; Ethnic Media Sales. :Advtiser: Liverpool Vic</t>
  </si>
  <si>
    <t>165463</t>
  </si>
  <si>
    <t>165466</t>
  </si>
  <si>
    <t>Multicultural &amp; Ethnic Media Sales. :Advtiser: GOCOMPARE May</t>
  </si>
  <si>
    <t>165467</t>
  </si>
  <si>
    <t>Multicultural &amp; Ethnic Media Sales. :Advtiser: MI Money Ltd</t>
  </si>
  <si>
    <t>165468</t>
  </si>
  <si>
    <t>165473</t>
  </si>
  <si>
    <t>165474</t>
  </si>
  <si>
    <t>165475</t>
  </si>
  <si>
    <t>165478</t>
  </si>
  <si>
    <t>165479</t>
  </si>
  <si>
    <t>165484</t>
  </si>
  <si>
    <t>DM001157</t>
  </si>
  <si>
    <t>DM001158</t>
  </si>
  <si>
    <t>MEMS Direct :Advtiser: ALL RESPONSE MEDIA L Comm 212.7204</t>
  </si>
  <si>
    <t>DM001159</t>
  </si>
  <si>
    <t>MEMS Direct :Advtiser: ALL RESPONSE MEDIA L Comm 144.480375</t>
  </si>
  <si>
    <t>DM001160</t>
  </si>
  <si>
    <t>MEMS Direct :Advtiser: ALL RESPONSE MEDIA L Comm 61.97685</t>
  </si>
  <si>
    <t>DM001161</t>
  </si>
  <si>
    <t>MEMS Direct :Advtiser: ALL RESPONSE MEDIA L Comm 124.875</t>
  </si>
  <si>
    <t>DM001162</t>
  </si>
  <si>
    <t>MEMS Direct :Advtiser: ALL RESPONSE MEDIA L Comm 277.5</t>
  </si>
  <si>
    <t>DM001163</t>
  </si>
  <si>
    <t>MEMS Direct :Advtiser: ALL RESPONSE MEDIA L Comm 138.75</t>
  </si>
  <si>
    <t>DM001164</t>
  </si>
  <si>
    <t>MEMS Direct :Advtiser: ALL RESPONSE MEDIA L Comm 166.5</t>
  </si>
  <si>
    <t>DM001165</t>
  </si>
  <si>
    <t>MEMS Direct :Advtiser: ALL RESPONSE MEDIA L Comm 90.1875</t>
  </si>
  <si>
    <t>DM001166</t>
  </si>
  <si>
    <t>MEMS Direct :Advtiser: ARENA MEDIA Comm 444</t>
  </si>
  <si>
    <t>DM001167</t>
  </si>
  <si>
    <t>DM001168</t>
  </si>
  <si>
    <t>DM001169</t>
  </si>
  <si>
    <t>DM001170</t>
  </si>
  <si>
    <t>DM001171</t>
  </si>
  <si>
    <t>DM001172</t>
  </si>
  <si>
    <t>DM001173</t>
  </si>
  <si>
    <t>MEMS Direct :Advtiser: CARAT LIMITED Comm 1387.5</t>
  </si>
  <si>
    <t>DM001174</t>
  </si>
  <si>
    <t>DM001175</t>
  </si>
  <si>
    <t>DM001176</t>
  </si>
  <si>
    <t>DM001177</t>
  </si>
  <si>
    <t>DM001178</t>
  </si>
  <si>
    <t>DM001179</t>
  </si>
  <si>
    <t>DM001180</t>
  </si>
  <si>
    <t>MEMS Direct :Advtiser: CARAT LIMITED Comm 2808.3</t>
  </si>
  <si>
    <t>DM001181</t>
  </si>
  <si>
    <t>DM001182</t>
  </si>
  <si>
    <t>DM001183</t>
  </si>
  <si>
    <t>DM001184</t>
  </si>
  <si>
    <t>DM001185</t>
  </si>
  <si>
    <t>DM001186</t>
  </si>
  <si>
    <t>DM001187</t>
  </si>
  <si>
    <t>MEMS Direct :Advtiser: CARAT LIMITED Comm 1110</t>
  </si>
  <si>
    <t>DM001188</t>
  </si>
  <si>
    <t>MEMS Direct :Advtiser: CARAT LIMITED Comm 3818.4</t>
  </si>
  <si>
    <t>DM001189</t>
  </si>
  <si>
    <t>MEMS Direct :Advtiser: CARAT LIMITED Comm 832.2225</t>
  </si>
  <si>
    <t>DM001190</t>
  </si>
  <si>
    <t>DM001191</t>
  </si>
  <si>
    <t>DM001192</t>
  </si>
  <si>
    <t>DM001193</t>
  </si>
  <si>
    <t>DM001194</t>
  </si>
  <si>
    <t>MEMS Direct :Advtiser: CARAT MEDIA MANCHESTER Comm 219.59962</t>
  </si>
  <si>
    <t>DM001195</t>
  </si>
  <si>
    <t>MEMS Direct :Advtiser: CARAT MEDIA MANCHESTER Comm 27.75</t>
  </si>
  <si>
    <t>DM001196</t>
  </si>
  <si>
    <t>MEMS Direct :Advtiser: DIRECT MEDIACOM Comm 222</t>
  </si>
  <si>
    <t>DM001197</t>
  </si>
  <si>
    <t>MEMS Direct :Advtiser: DIRECT MEDIACOM Comm 416.25</t>
  </si>
  <si>
    <t>DM001198</t>
  </si>
  <si>
    <t>MEMS Direct :Advtiser: DIRECT MEDIACOM Comm 499.5</t>
  </si>
  <si>
    <t>DM001199</t>
  </si>
  <si>
    <t>MEMS Direct :Advtiser: DIRECT MEDIACOM Comm 646.8858</t>
  </si>
  <si>
    <t>DM001200</t>
  </si>
  <si>
    <t>DM001201</t>
  </si>
  <si>
    <t>MEMS Direct :Advtiser: DIRECT MEDIACOM Comm 398.415075</t>
  </si>
  <si>
    <t>DM001202</t>
  </si>
  <si>
    <t>MEMS Direct :Advtiser: DIRECT MEDIACOM Comm 1052.835</t>
  </si>
  <si>
    <t>DM001203</t>
  </si>
  <si>
    <t>MEMS Direct :Advtiser: DIRECT MEDIACOM Comm 2545.785</t>
  </si>
  <si>
    <t>DM001204</t>
  </si>
  <si>
    <t>MEMS Direct :Advtiser: GOODSTUFF COMMUNICATIONS LLP Comm 666</t>
  </si>
  <si>
    <t>DM001205</t>
  </si>
  <si>
    <t>MEMS Direct :Advtiser: GOODSTUFF COMMUNICATIONS LLP Comm 202</t>
  </si>
  <si>
    <t>DM001206</t>
  </si>
  <si>
    <t>MEMS Direct :Advtiser: JOHN AYLING &amp; ASSOCI Comm 416.25</t>
  </si>
  <si>
    <t>DM001207</t>
  </si>
  <si>
    <t>MEMS Direct :Advtiser: JOHN AYLING &amp; ASSOCI Comm 287.2125</t>
  </si>
  <si>
    <t>DM001208</t>
  </si>
  <si>
    <t>MEMS Direct :Advtiser: JOHN AYLING &amp; ASSOCI Comm 4779.9375</t>
  </si>
  <si>
    <t>DM001209</t>
  </si>
  <si>
    <t>MEMS Direct :Advtiser: JOHN AYLING &amp; ASSOCI Comm 824.175</t>
  </si>
  <si>
    <t>DM001210</t>
  </si>
  <si>
    <t>MEMS Direct :Advtiser: JOHN AYLING &amp; ASSOCI Comm 626.595</t>
  </si>
  <si>
    <t>DM001211</t>
  </si>
  <si>
    <t>MEMS Direct :Advtiser: JOHN AYLING &amp; ASSOCI Comm 1587.855</t>
  </si>
  <si>
    <t>DM001212</t>
  </si>
  <si>
    <t>MEMS Direct :Advtiser: JOHN AYLING &amp; ASSOCI Comm 471.192225</t>
  </si>
  <si>
    <t>DM001213</t>
  </si>
  <si>
    <t>MEMS Direct :Advtiser: JOHN AYLING &amp; ASSOCI Comm 621.6</t>
  </si>
  <si>
    <t>DM001214</t>
  </si>
  <si>
    <t>Multi Cultural Ethnic Media Sales :Advtiser: MAXUS Comm 208.</t>
  </si>
  <si>
    <t>DM001215</t>
  </si>
  <si>
    <t>Multi Cultural Ethnic Media Sales :Advtiser: MAXUS Comm 58.2</t>
  </si>
  <si>
    <t>DM001216</t>
  </si>
  <si>
    <t>Multi Cultural Ethnic Media Sales :Advtiser: MAXUS Comm 2958</t>
  </si>
  <si>
    <t>DM001217</t>
  </si>
  <si>
    <t>Multi Cultural Ethnic Media Sales :Advtiser: MAXUS Comm 749.</t>
  </si>
  <si>
    <t>DM001218</t>
  </si>
  <si>
    <t>MEMS Direct :Advtiser: MAXUS DIRECT Comm 612.1206</t>
  </si>
  <si>
    <t>DM001219</t>
  </si>
  <si>
    <t>MEMS Direct :Advtiser: MAXUS DIRECT Comm 214.9515</t>
  </si>
  <si>
    <t>DM001220</t>
  </si>
  <si>
    <t>MEMS Direct :Advtiser: MAXUS DIRECT Comm 192.2076</t>
  </si>
  <si>
    <t>DM001221</t>
  </si>
  <si>
    <t>MEMS Direct :Advtiser: MAXUS DIRECT Comm 1528.9917</t>
  </si>
  <si>
    <t>DM001222</t>
  </si>
  <si>
    <t>MEMS Direct :Advtiser: MAXUS DIRECT Comm 390.078975</t>
  </si>
  <si>
    <t>DM001223</t>
  </si>
  <si>
    <t>MEMS Direct :Advtiser: MAXUS DIRECT Comm 767.18205</t>
  </si>
  <si>
    <t>DM001224</t>
  </si>
  <si>
    <t>MEMS Direct :Advtiser: MAXUS DIRECT Comm 139.790625</t>
  </si>
  <si>
    <t>DM001225</t>
  </si>
  <si>
    <t>DM001226</t>
  </si>
  <si>
    <t>MEMS Direct :Advtiser: MEC DIRECT Comm 287.770275</t>
  </si>
  <si>
    <t>DM001227</t>
  </si>
  <si>
    <t>MEMS Direct :Advtiser: MEC DIRECT Comm 229.617375</t>
  </si>
  <si>
    <t>DM001228</t>
  </si>
  <si>
    <t>DM001229</t>
  </si>
  <si>
    <t>DM001230</t>
  </si>
  <si>
    <t>DM001231</t>
  </si>
  <si>
    <t>DM001232</t>
  </si>
  <si>
    <t>DM001233</t>
  </si>
  <si>
    <t>DM001234</t>
  </si>
  <si>
    <t>DM001235</t>
  </si>
  <si>
    <t>Multi Cultural Ethnic Media Sales :Advtiser: MEDIACOM NORTH</t>
  </si>
  <si>
    <t>DM001236</t>
  </si>
  <si>
    <t>DM001237</t>
  </si>
  <si>
    <t>DM001238</t>
  </si>
  <si>
    <t>Multi Cultural Ethnic Media Sales :Advtiser: MGM OMD Comm 83</t>
  </si>
  <si>
    <t>DM001239</t>
  </si>
  <si>
    <t>MEMS Direct :Advtiser: MIKE COLLING &amp; COMPA Comm 425.9625</t>
  </si>
  <si>
    <t>DM001240</t>
  </si>
  <si>
    <t>MEMS Direct :Advtiser: MIKE COLLING &amp; COMPA Comm 180.3528</t>
  </si>
  <si>
    <t>DM001241</t>
  </si>
  <si>
    <t>MEMS Direct :Advtiser: MIKE COLLING &amp; COMPA Comm 541.061175</t>
  </si>
  <si>
    <t>DM001242</t>
  </si>
  <si>
    <t>DM001243</t>
  </si>
  <si>
    <t>DM001244</t>
  </si>
  <si>
    <t>DM001245</t>
  </si>
  <si>
    <t>DM001246</t>
  </si>
  <si>
    <t>DM001247</t>
  </si>
  <si>
    <t>DM001248</t>
  </si>
  <si>
    <t>DM001249</t>
  </si>
  <si>
    <t>DM001250</t>
  </si>
  <si>
    <t>DM001251</t>
  </si>
  <si>
    <t>DM001252</t>
  </si>
  <si>
    <t>DM001253</t>
  </si>
  <si>
    <t>DM001254</t>
  </si>
  <si>
    <t>DM001255</t>
  </si>
  <si>
    <t>DM001256</t>
  </si>
  <si>
    <t>DM001257</t>
  </si>
  <si>
    <t>MEMS Direct :Advtiser: MINDSHARE MEDIA UK L Comm 108.0474</t>
  </si>
  <si>
    <t>DM001258</t>
  </si>
  <si>
    <t>MEMS Direct :Advtiser: MINDSHARE MEDIA UK L Comm 67.9875</t>
  </si>
  <si>
    <t>DM001259</t>
  </si>
  <si>
    <t>DM001260</t>
  </si>
  <si>
    <t>DM001261</t>
  </si>
  <si>
    <t>DM001262</t>
  </si>
  <si>
    <t>DM001263</t>
  </si>
  <si>
    <t>DM001264</t>
  </si>
  <si>
    <t>MEMS Direct :Advtiser: MOSTLY MEDIA LIMITED Comm 400.829325</t>
  </si>
  <si>
    <t>DM001265</t>
  </si>
  <si>
    <t>DM001266</t>
  </si>
  <si>
    <t>Multi Cultural Ethnic Media Sales :Advtiser: M-SIX Comm 169.</t>
  </si>
  <si>
    <t>DM001267</t>
  </si>
  <si>
    <t>Multi Cultural Ethnic Media Sales :Advtiser: M-SIX Comm 90.8</t>
  </si>
  <si>
    <t>DM001268</t>
  </si>
  <si>
    <t>Multi Cultural Ethnic Media Sales :Advtiser: M-SIX Comm 503.</t>
  </si>
  <si>
    <t>DM001269</t>
  </si>
  <si>
    <t>Multi Cultural Ethnic Media Sales :Advtiser: M-SIX Comm 55.4</t>
  </si>
  <si>
    <t>DM001270</t>
  </si>
  <si>
    <t>Multi Cultural Ethnic Media Sales :Advtiser: M-SIX Comm 52.6</t>
  </si>
  <si>
    <t>DM001271</t>
  </si>
  <si>
    <t>Multi Cultural Ethnic Media Sales :Advtiser: M-SIX Comm 212.</t>
  </si>
  <si>
    <t>DM001272</t>
  </si>
  <si>
    <t>Multi Cultural Ethnic Media Sales :Advtiser: M-SIX Comm 266.</t>
  </si>
  <si>
    <t>DM001273</t>
  </si>
  <si>
    <t>MEMS Direct :Advtiser: M-SIX DIRECT Comm 4523.25</t>
  </si>
  <si>
    <t>DM001274</t>
  </si>
  <si>
    <t>MEMS Direct :Advtiser: M-SIX DIRECT Comm 2425.35</t>
  </si>
  <si>
    <t>DM001275</t>
  </si>
  <si>
    <t>DM001276</t>
  </si>
  <si>
    <t>DM001277</t>
  </si>
  <si>
    <t>DM001278</t>
  </si>
  <si>
    <t>DM001279</t>
  </si>
  <si>
    <t>DM001280</t>
  </si>
  <si>
    <t>DM001281</t>
  </si>
  <si>
    <t>DM001282</t>
  </si>
  <si>
    <t>MEMS Direct :Advtiser: OMD GROUP LIMITED Comm 938.6715</t>
  </si>
  <si>
    <t>DM001283</t>
  </si>
  <si>
    <t>MEMS Direct :Advtiser: OMD GROUP LIMITED Comm 1866.465</t>
  </si>
  <si>
    <t>DM001284</t>
  </si>
  <si>
    <t>DM001285</t>
  </si>
  <si>
    <t>DM001286</t>
  </si>
  <si>
    <t>DM001287</t>
  </si>
  <si>
    <t>MEMS Direct :Advtiser: OMD GROUP LIMITED Comm 424.575</t>
  </si>
  <si>
    <t>DM001288</t>
  </si>
  <si>
    <t>DM001289</t>
  </si>
  <si>
    <t>DM001290</t>
  </si>
  <si>
    <t>DM001291</t>
  </si>
  <si>
    <t>DM001292</t>
  </si>
  <si>
    <t>DM001293</t>
  </si>
  <si>
    <t>DM001294</t>
  </si>
  <si>
    <t>DM001295</t>
  </si>
  <si>
    <t>DM001296</t>
  </si>
  <si>
    <t>DM001297</t>
  </si>
  <si>
    <t>MEMS Direct :Advtiser: STARCOM DIRECT Comm 391.333275</t>
  </si>
  <si>
    <t>DM001298</t>
  </si>
  <si>
    <t>MEMS Direct :Advtiser: STARCOM MEDIAVEST Comm 136.4634</t>
  </si>
  <si>
    <t>DM001299</t>
  </si>
  <si>
    <t>MEMS Direct :Advtiser: STARCOM MEDIAVEST Comm 152.64165</t>
  </si>
  <si>
    <t>DM001300</t>
  </si>
  <si>
    <t>DM001301</t>
  </si>
  <si>
    <t>DM001302</t>
  </si>
  <si>
    <t>DM001303</t>
  </si>
  <si>
    <t>DM001304</t>
  </si>
  <si>
    <t>DM001305</t>
  </si>
  <si>
    <t>MEMS Direct :Advtiser: STARCOM P &amp; G Comm 138.75</t>
  </si>
  <si>
    <t>DM001306</t>
  </si>
  <si>
    <t>DM001307</t>
  </si>
  <si>
    <t>DM001308</t>
  </si>
  <si>
    <t>DM001309</t>
  </si>
  <si>
    <t>DM001310</t>
  </si>
  <si>
    <t>DM001311</t>
  </si>
  <si>
    <t>DM001312</t>
  </si>
  <si>
    <t>DM001313</t>
  </si>
  <si>
    <t>DM001314</t>
  </si>
  <si>
    <t>DM001315</t>
  </si>
  <si>
    <t>DM001316</t>
  </si>
  <si>
    <t>DM001317</t>
  </si>
  <si>
    <t>DM001318</t>
  </si>
  <si>
    <t>DM001319</t>
  </si>
  <si>
    <t>DM001320</t>
  </si>
  <si>
    <t>DM001321</t>
  </si>
  <si>
    <t>DM001322</t>
  </si>
  <si>
    <t>DM001323</t>
  </si>
  <si>
    <t>DM001324</t>
  </si>
  <si>
    <t>DM001325</t>
  </si>
  <si>
    <t>DM001326</t>
  </si>
  <si>
    <t>DM001327</t>
  </si>
  <si>
    <t>DM001328</t>
  </si>
  <si>
    <t>DM001329</t>
  </si>
  <si>
    <t>DM001330</t>
  </si>
  <si>
    <t>DM001331</t>
  </si>
  <si>
    <t>DM001332</t>
  </si>
  <si>
    <t>DM001333</t>
  </si>
  <si>
    <t>DM001334</t>
  </si>
  <si>
    <t>DM001335</t>
  </si>
  <si>
    <t>DM001336</t>
  </si>
  <si>
    <t>DM001337</t>
  </si>
  <si>
    <t>DM001338</t>
  </si>
  <si>
    <t>DM001339</t>
  </si>
  <si>
    <t>DM001340</t>
  </si>
  <si>
    <t>DM001341</t>
  </si>
  <si>
    <t>DM001342</t>
  </si>
  <si>
    <t>MEMS Direct :Advtiser: ALL RESPONSE MEDIA L Comm -124.875</t>
  </si>
  <si>
    <t>DM001343</t>
  </si>
  <si>
    <t>MEMS Direct :Advtiser: ALL RESPONSE MEDIA L Comm -277.5</t>
  </si>
  <si>
    <t>DM001344</t>
  </si>
  <si>
    <t>MEMS Direct :Advtiser: ALL RESPONSE MEDIA L Comm -138.75</t>
  </si>
  <si>
    <t>DM001345</t>
  </si>
  <si>
    <t>MEMS Direct :Advtiser: ALL RESPONSE MEDIA L Comm -166.5</t>
  </si>
  <si>
    <t>DM001346</t>
  </si>
  <si>
    <t>MEMS Direct :Advtiser: ALL RESPONSE MEDIA L Comm -90.1875</t>
  </si>
  <si>
    <t>DM001347</t>
  </si>
  <si>
    <t>MEMS Direct :Advtiser: CARAT MEDIA MANCHESTER Comm -219.5996</t>
  </si>
  <si>
    <t>DM001348</t>
  </si>
  <si>
    <t>MEMS Direct :Advtiser: CARAT MEDIA MANCHESTER Comm -27.75</t>
  </si>
  <si>
    <t>DM001349</t>
  </si>
  <si>
    <t>MEMS Direct :Advtiser: DIRECT MEDIACOM Comm -222</t>
  </si>
  <si>
    <t>DM001350</t>
  </si>
  <si>
    <t>MEMS Direct :Advtiser: DIRECT MEDIACOM Comm -499.5</t>
  </si>
  <si>
    <t>DM001351</t>
  </si>
  <si>
    <t>MEMS Direct :Advtiser: DIRECT MEDIACOM Comm -416.25</t>
  </si>
  <si>
    <t>DM001352</t>
  </si>
  <si>
    <t>MEMS Direct :Advtiser: DIRECT MEDIACOM Comm -1052.835</t>
  </si>
  <si>
    <t>DM001353</t>
  </si>
  <si>
    <t>MEMS Direct :Advtiser: DIRECT MEDIACOM Comm -2545.785</t>
  </si>
  <si>
    <t>DM001354</t>
  </si>
  <si>
    <t>MEMS Direct :Advtiser: JOHN AYLING &amp; ASSOCI Comm -287.2125</t>
  </si>
  <si>
    <t>DM001355</t>
  </si>
  <si>
    <t>MEMS Direct :Advtiser: JOHN AYLING &amp; ASSOCI Comm -626.595</t>
  </si>
  <si>
    <t>DM001356</t>
  </si>
  <si>
    <t>MEMS Direct :Advtiser: JOHN AYLING &amp; ASSOCI Comm -1587.855</t>
  </si>
  <si>
    <t>DM001357</t>
  </si>
  <si>
    <t>MEMS Direct :Advtiser: JOHN AYLING &amp; ASSOCI Comm -621.6</t>
  </si>
  <si>
    <t>DM001358</t>
  </si>
  <si>
    <t>MEMS Direct :Advtiser: GOODSTUFF COMMUNICATIONS LLP Comm -20</t>
  </si>
  <si>
    <t>DM001359</t>
  </si>
  <si>
    <t>MEMS Direct :Advtiser: MAXUS DIRECT Comm -1528.9917</t>
  </si>
  <si>
    <t>DM001360</t>
  </si>
  <si>
    <t>MEMS Direct :Advtiser: MAXUS DIRECT Comm -767.18205</t>
  </si>
  <si>
    <t>DM001361</t>
  </si>
  <si>
    <t>MEMS Direct :Advtiser: MAXUS DIRECT Comm -139.790625</t>
  </si>
  <si>
    <t>DM001362</t>
  </si>
  <si>
    <t>MEMS Direct :Advtiser: MEC DIRECT Comm -229.617375</t>
  </si>
  <si>
    <t>DM001363</t>
  </si>
  <si>
    <t>MEMS Direct :Advtiser: MAXUS DIRECT Comm -214.9515</t>
  </si>
  <si>
    <t>DM001364</t>
  </si>
  <si>
    <t>MEMS Direct :Advtiser: MOSTLY MEDIA LIMITED Comm -400.829325</t>
  </si>
  <si>
    <t>DM001365</t>
  </si>
  <si>
    <t>MEMS Direct :Advtiser: M-SIX DIRECT Comm -2425.35</t>
  </si>
  <si>
    <t>DM001366</t>
  </si>
  <si>
    <t>MEMS Direct :Advtiser: OMD GROUP LIMITED Comm -1866.465</t>
  </si>
  <si>
    <t>DM001367</t>
  </si>
  <si>
    <t>MEMS Direct :Advtiser: OMD GROUP LIMITED Comm -424.575</t>
  </si>
  <si>
    <t>DM001368</t>
  </si>
  <si>
    <t>MEMS Direct :Advtiser: STARCOM DIRECT Comm -391.333275</t>
  </si>
  <si>
    <t>DM001369</t>
  </si>
  <si>
    <t>MEMS Direct :Advtiser: STARCOM MEDIAVEST Comm -152.64165</t>
  </si>
  <si>
    <t>MGI001</t>
  </si>
  <si>
    <t>MoneyGram International - UK</t>
  </si>
  <si>
    <t>165480</t>
  </si>
  <si>
    <t>MoneyGram International - UK :Advtiser: MoneyGrams Internati</t>
  </si>
  <si>
    <t>DE001401</t>
  </si>
  <si>
    <t>MONEYGRAM INTERNATIONAL :Advtiser: MONEYGRAM INTERNATIONAL C</t>
  </si>
  <si>
    <t>Miscellenous Customer</t>
  </si>
  <si>
    <t>Sales Color Uk Dec 2012</t>
  </si>
  <si>
    <t>Adj CN</t>
  </si>
  <si>
    <t>Balance Write Off Adj Mar 2013</t>
  </si>
  <si>
    <t>unknown</t>
  </si>
  <si>
    <t>MML001</t>
  </si>
  <si>
    <t>Media Morphosis UK Ltd</t>
  </si>
  <si>
    <t>142358</t>
  </si>
  <si>
    <t>Media Morphosis UK Ltd. :Advtiser: Just Refund Comm 28.8</t>
  </si>
  <si>
    <t>rishtey-Inv 30138</t>
  </si>
  <si>
    <t>DE000107</t>
  </si>
  <si>
    <t>MEDIA MORPHOSIS UK LTD MEDIA MORPHOSIS UK LTD Com127.87</t>
  </si>
  <si>
    <t>MRA001</t>
  </si>
  <si>
    <t>Media Reach Advertising</t>
  </si>
  <si>
    <t>127773</t>
  </si>
  <si>
    <t>Media Reach Advertising :Advtiser: INDO EUROPEAN FOODS LIMIT</t>
  </si>
  <si>
    <t>127774</t>
  </si>
  <si>
    <t>127823</t>
  </si>
  <si>
    <t>129542</t>
  </si>
  <si>
    <t>129510</t>
  </si>
  <si>
    <t>Media Reach Advertising :Advtiser: TRS Wholesale Co. Ltd Com</t>
  </si>
  <si>
    <t>132679</t>
  </si>
  <si>
    <t>135744</t>
  </si>
  <si>
    <t>Media Reach Advertising :Advtiser: RANK HOVIS JUNE16-12SEPT'</t>
  </si>
  <si>
    <t>151759</t>
  </si>
  <si>
    <t>Media Reach Advertising :Advtiser: Royal Air Force ( RAF) Co</t>
  </si>
  <si>
    <t>DE000470</t>
  </si>
  <si>
    <t xml:space="preserve"> Media Reach Advertising Limited Adv Media Reach Advertising</t>
  </si>
  <si>
    <t>DE000471</t>
  </si>
  <si>
    <t>154064</t>
  </si>
  <si>
    <t>DE000533</t>
  </si>
  <si>
    <t>Media Reach Advertising Limited :Advtiser: Media Reach Adver</t>
  </si>
  <si>
    <t>DE000711</t>
  </si>
  <si>
    <t>Media Reach Advertising Limited :Advtiser: ROYAL AIR FORCE C</t>
  </si>
  <si>
    <t>157788</t>
  </si>
  <si>
    <t>157809</t>
  </si>
  <si>
    <t>Media Reach Advertising :Advtiser: Westmill Foods. Comm 156.</t>
  </si>
  <si>
    <t xml:space="preserve"> DE000937</t>
  </si>
  <si>
    <t xml:space="preserve"> DE000938</t>
  </si>
  <si>
    <t>Media Reach Advertising Limited :Advtiser: Westmill Foods Lt</t>
  </si>
  <si>
    <t xml:space="preserve"> DE000939</t>
  </si>
  <si>
    <t>DE001127</t>
  </si>
  <si>
    <t>DE001128</t>
  </si>
  <si>
    <t>161251</t>
  </si>
  <si>
    <t>Media Reach Advertising :Advtiser: Westmill Foods. Comm 207.</t>
  </si>
  <si>
    <t>165455</t>
  </si>
  <si>
    <t>Media Reach Advertising :Advtiser: WESTMILL FOODS Mar'13 - D</t>
  </si>
  <si>
    <t>165471</t>
  </si>
  <si>
    <t>DE001399</t>
  </si>
  <si>
    <t>DE001400</t>
  </si>
  <si>
    <t>NHL001</t>
  </si>
  <si>
    <t>Neeta's Herbal</t>
  </si>
  <si>
    <t>127718</t>
  </si>
  <si>
    <t>Neeta's Herbal :Advtiser: Neeta's Herbal Comm 0</t>
  </si>
  <si>
    <t>127724</t>
  </si>
  <si>
    <t>127730</t>
  </si>
  <si>
    <t>127718 CN</t>
  </si>
  <si>
    <t>Neeta's Herbal _foreign Customer Net of VAT</t>
  </si>
  <si>
    <t>127724 CN</t>
  </si>
  <si>
    <t>127730 CN</t>
  </si>
  <si>
    <t>DE000123</t>
  </si>
  <si>
    <t>Neeta's Herbal Adv Neeta's Herbal Com 0</t>
  </si>
  <si>
    <t>DE000472</t>
  </si>
  <si>
    <t xml:space="preserve"> Neeta's Herbal Adv Neeta's Herbal Com0</t>
  </si>
  <si>
    <t>DE000534</t>
  </si>
  <si>
    <t>DE000705</t>
  </si>
  <si>
    <t xml:space="preserve"> DE000940</t>
  </si>
  <si>
    <t xml:space="preserve"> DE000941</t>
  </si>
  <si>
    <t>DE001129</t>
  </si>
  <si>
    <t>DE001402</t>
  </si>
  <si>
    <t>DE001403</t>
  </si>
  <si>
    <t>PBF001</t>
  </si>
  <si>
    <t>P &amp; B Foods ltd</t>
  </si>
  <si>
    <t>DE000535</t>
  </si>
  <si>
    <t>P&amp;B FOODS LTD :Advtiser: P&amp;B FOODS LTD Comm 0</t>
  </si>
  <si>
    <t>DE000536</t>
  </si>
  <si>
    <t>DE001404</t>
  </si>
  <si>
    <t>DE001405</t>
  </si>
  <si>
    <t>PBL JEWELLERS :Advtiser: PBL JEWELLERS Comm 0</t>
  </si>
  <si>
    <t>PBL001</t>
  </si>
  <si>
    <t>PBL Jewellers Limited</t>
  </si>
  <si>
    <t>DE000537</t>
  </si>
  <si>
    <t>DE000706</t>
  </si>
  <si>
    <t>DE001130</t>
  </si>
  <si>
    <t>161284</t>
  </si>
  <si>
    <t>PBL Jewellers Limited :Advtiser: PBL Jewellers Limited Comm</t>
  </si>
  <si>
    <t>165452</t>
  </si>
  <si>
    <t>PBL Jewellers Limited :Advtiser: PBL JEWELLERS April'13 - Ju</t>
  </si>
  <si>
    <t>165462</t>
  </si>
  <si>
    <t>165481</t>
  </si>
  <si>
    <t>PFL001</t>
  </si>
  <si>
    <t>Pure Foods Limited</t>
  </si>
  <si>
    <t>165451</t>
  </si>
  <si>
    <t>Pure Foods Ltd :Advtiser: PURE FOODS Mar'13 - May'13 Comm 0</t>
  </si>
  <si>
    <t>DE001407</t>
  </si>
  <si>
    <t>PURE FOODS LIMITED :Advtiser: PURE FOODS LIMITED Comm 0</t>
  </si>
  <si>
    <t>DE001408</t>
  </si>
  <si>
    <t>DE001409</t>
  </si>
  <si>
    <t>DE001410</t>
  </si>
  <si>
    <t>DE001411</t>
  </si>
  <si>
    <t>PHN001</t>
  </si>
  <si>
    <t>PHD Network</t>
  </si>
  <si>
    <t>127764</t>
  </si>
  <si>
    <t>PHD Network :Advtiser: Confused.com Comm 149.96</t>
  </si>
  <si>
    <t>DE001131</t>
  </si>
  <si>
    <t>Omnicom Media Group UK :Advtiser: SONY MOBILE COMMUNICATIONS</t>
  </si>
  <si>
    <t>161279</t>
  </si>
  <si>
    <t>PHD Network :Advtiser: Sony Mobile Communications AB Comm 75</t>
  </si>
  <si>
    <t>PSL001</t>
  </si>
  <si>
    <t>Pooja Sweets &amp; Savouries Ltd</t>
  </si>
  <si>
    <t>142352</t>
  </si>
  <si>
    <t>Pooja Sweets &amp; Savouries Ltd. :Advtiser: Pooja Sweets &amp; Savo</t>
  </si>
  <si>
    <t>145504</t>
  </si>
  <si>
    <t>145524</t>
  </si>
  <si>
    <t>148730</t>
  </si>
  <si>
    <t>151753</t>
  </si>
  <si>
    <t>151758</t>
  </si>
  <si>
    <t>DE000478</t>
  </si>
  <si>
    <t xml:space="preserve"> POOJA SWEETS AND SAVOURIES Adv POOJA SWEETS AND SAVOURIES C</t>
  </si>
  <si>
    <t>DE000538</t>
  </si>
  <si>
    <t>POOJA SWEETS AND SAVOURIES :Advtiser: POOJA SWEETS AND SAVOU</t>
  </si>
  <si>
    <t>DE000539</t>
  </si>
  <si>
    <t>165470</t>
  </si>
  <si>
    <t>Pooja Sweets &amp; Savouries Ltd. :Advtiser: Pooja Sweets-May 13</t>
  </si>
  <si>
    <t>Sanona Limited</t>
  </si>
  <si>
    <t>145531</t>
  </si>
  <si>
    <t>Sanona Limited. :Advtiser: Sanona Limited. Comm 0</t>
  </si>
  <si>
    <t>Deposit</t>
  </si>
  <si>
    <t>148692</t>
  </si>
  <si>
    <t>148711</t>
  </si>
  <si>
    <t>DE000132</t>
  </si>
  <si>
    <t>SANONA LIMITED Adv SANONA LIMITED Com 0</t>
  </si>
  <si>
    <t>DE000480</t>
  </si>
  <si>
    <t xml:space="preserve"> SANONA LIMITED Adv SANONA LIMITED Com0</t>
  </si>
  <si>
    <t>DE000481</t>
  </si>
  <si>
    <t>DE000482</t>
  </si>
  <si>
    <t>DE000483</t>
  </si>
  <si>
    <t>SHF001</t>
  </si>
  <si>
    <t>Shaheen Foods</t>
  </si>
  <si>
    <t>142387</t>
  </si>
  <si>
    <t>Shaheen Foods :Advtiser: Shaheen Foods Comm 0</t>
  </si>
  <si>
    <t>142388</t>
  </si>
  <si>
    <t>142400</t>
  </si>
  <si>
    <t>145498</t>
  </si>
  <si>
    <t>DE000484</t>
  </si>
  <si>
    <t xml:space="preserve"> SHAHEEN FOODS LTD Adv SHAHEEN FOODS LTD Com0</t>
  </si>
  <si>
    <t>DE000541</t>
  </si>
  <si>
    <t>SHAHEEN FOODS LTD :Advtiser: SHAHEEN FOODS LTD Comm 0</t>
  </si>
  <si>
    <t>SHT001</t>
  </si>
  <si>
    <t>Southhall Travel</t>
  </si>
  <si>
    <t>145499</t>
  </si>
  <si>
    <t>SOUTHALL TRAVELS LIMITED :Advtiser: SOUTHALL TRAVELS LIMITED</t>
  </si>
  <si>
    <t>165456</t>
  </si>
  <si>
    <t>SOUTHALL TRAVELS LIMITED :Advtiser: SOUTHHALL JUNE'12 - JUNE</t>
  </si>
  <si>
    <t>SML001</t>
  </si>
  <si>
    <t>Strings Media Ltd</t>
  </si>
  <si>
    <t>DE001144</t>
  </si>
  <si>
    <t>Strings Media Ltd :Advtiser: LYCATEL SERVICES LTD Comm 497.5</t>
  </si>
  <si>
    <t>161273</t>
  </si>
  <si>
    <t>Strings Media Ltd. :Advtiser: Lycatel Services Ltd. Comm 13.</t>
  </si>
  <si>
    <t>161275</t>
  </si>
  <si>
    <t>Strings Media Ltd. :Advtiser: Lycatel Services Ltd. Comm 239</t>
  </si>
  <si>
    <t>161281</t>
  </si>
  <si>
    <t>Strings Media Ltd. :Advtiser: Lycatel Services Ltd. Comm 136</t>
  </si>
  <si>
    <t>165460</t>
  </si>
  <si>
    <t>Strings Media Ltd. :Advtiser: Lycatel Services April'13-Mar'</t>
  </si>
  <si>
    <t>165464</t>
  </si>
  <si>
    <t>DE001413</t>
  </si>
  <si>
    <t>Strings Media Ltd :Advtiser: LYCATEL SERVICES LTD Comm 284.5</t>
  </si>
  <si>
    <t>DE001414</t>
  </si>
  <si>
    <t>Strings Media Ltd :Advtiser: LYCATEL SERVICES LTD Comm 38.96</t>
  </si>
  <si>
    <t>SMS001</t>
  </si>
  <si>
    <t>Space Merchants</t>
  </si>
  <si>
    <t>DE000486</t>
  </si>
  <si>
    <t xml:space="preserve"> Space Merchants Adv Space Merchants Com207</t>
  </si>
  <si>
    <t>STL001</t>
  </si>
  <si>
    <t>Sona Tours Ltd</t>
  </si>
  <si>
    <t>127692</t>
  </si>
  <si>
    <t>Sona Tours Ltd. :Advtiser: Sona Tours Ltd. Comm 0</t>
  </si>
  <si>
    <t>STT001</t>
  </si>
  <si>
    <t>Star Tours</t>
  </si>
  <si>
    <t>142356</t>
  </si>
  <si>
    <t>Star Tours :Advtiser: Star Tours Comm 0</t>
  </si>
  <si>
    <t>DE000542</t>
  </si>
  <si>
    <t>STAR TOURS :Advtiser: STAR TOURS Comm 0</t>
  </si>
  <si>
    <t>DE000543</t>
  </si>
  <si>
    <t>DE000544</t>
  </si>
  <si>
    <t>DE000707</t>
  </si>
  <si>
    <t xml:space="preserve"> DE000944</t>
  </si>
  <si>
    <t>DE001142</t>
  </si>
  <si>
    <t>DE001143</t>
  </si>
  <si>
    <t>165448</t>
  </si>
  <si>
    <t>Star Tours :Advtiser: STAR TOURS Jan- Dec 13 Comm 0</t>
  </si>
  <si>
    <t>DE001412</t>
  </si>
  <si>
    <t>TCO001</t>
  </si>
  <si>
    <t>The Clay Oven Uk Ltd</t>
  </si>
  <si>
    <t>154048</t>
  </si>
  <si>
    <t>THE CLAY OVEN UK LTD. :Advtiser: THE CLAY OVEN UK LTD. Comm</t>
  </si>
  <si>
    <t>154053</t>
  </si>
  <si>
    <t>157794</t>
  </si>
  <si>
    <t>165476</t>
  </si>
  <si>
    <t>THE CLAY OVEN UK LTD. :Advtiser: The clay oven-May-Dec 13 Co</t>
  </si>
  <si>
    <t>165477</t>
  </si>
  <si>
    <t>DE001415</t>
  </si>
  <si>
    <t>THE CLAY OVEN UK LTD :Advtiser: THE CLAY OVEN UK LTD Comm 0</t>
  </si>
  <si>
    <t>TLD001</t>
  </si>
  <si>
    <t>Tilda</t>
  </si>
  <si>
    <t>151790</t>
  </si>
  <si>
    <t>TILDA :Advtiser: TILDA Comm 0</t>
  </si>
  <si>
    <t>TMSL001</t>
  </si>
  <si>
    <t>Targeted Market Solutions Ltd</t>
  </si>
  <si>
    <t>165482</t>
  </si>
  <si>
    <t>Targeted  Marketing Solutions Ltd. :Advtiser: DABUR INTERNAT</t>
  </si>
  <si>
    <t>UVE001</t>
  </si>
  <si>
    <t>Urban Vibez Entertainment Ltd</t>
  </si>
  <si>
    <t>Incoming</t>
  </si>
  <si>
    <t>WBN001</t>
  </si>
  <si>
    <t>What Next Media Ltd</t>
  </si>
  <si>
    <t>DE001156</t>
  </si>
  <si>
    <t>What Next Media Ltd :Advtiser: SHAHI QUILA Comm 108</t>
  </si>
  <si>
    <t>161246</t>
  </si>
  <si>
    <t>What Next Media Ltd. :Advtiser: Aftab Currency Comm 54</t>
  </si>
  <si>
    <t>161261</t>
  </si>
  <si>
    <t>What Next Media Ltd. :Advtiser: HPA Solicitors LTD Comm 235.</t>
  </si>
  <si>
    <t>165454</t>
  </si>
  <si>
    <t>What Next Media Ltd. :Advtiser: AFTAB CURRENCY Mar'13 - June</t>
  </si>
  <si>
    <t>165459</t>
  </si>
  <si>
    <t>DE001416</t>
  </si>
  <si>
    <t>What Next Media Ltd :Advtiser: AFTAB CURRENCY Comm 1.8</t>
  </si>
  <si>
    <t>DE001417</t>
  </si>
  <si>
    <t>What Next Media Ltd :Advtiser: AFTAB CURRENCY Comm 54</t>
  </si>
  <si>
    <t>DE001418</t>
  </si>
  <si>
    <t>What Next Media Ltd :Advtiser: EDHI FOUNDATION - UK Comm 210</t>
  </si>
  <si>
    <t>DE001419</t>
  </si>
  <si>
    <t>What Next Media Ltd :Advtiser: HPA SOLICITORS LTD Comm 133.3</t>
  </si>
  <si>
    <t>DE001420</t>
  </si>
  <si>
    <t>What Next Media Ltd :Advtiser: MUSHTAQ SWEETS Comm 90</t>
  </si>
  <si>
    <t>DE001421</t>
  </si>
  <si>
    <t>What Next Media Ltd :Advtiser: SHAHI QUILA Comm 94.5</t>
  </si>
  <si>
    <t>DE001422</t>
  </si>
  <si>
    <t>What Next Media Ltd :Advtiser: SHAHI QUILA Comm 40.5</t>
  </si>
  <si>
    <t>WOI001</t>
  </si>
  <si>
    <t>What's on India Pvt. Ltd</t>
  </si>
  <si>
    <t>151788</t>
  </si>
  <si>
    <t>What's on India Pvt.Ltd :Advtiser: Shahi Quila Comm 15</t>
  </si>
  <si>
    <t>YRF001</t>
  </si>
  <si>
    <t>Yash Raj Films</t>
  </si>
  <si>
    <t>DE001423</t>
  </si>
  <si>
    <t>Yash Raj Films :Advtiser: Yash Raj Films Comm 0</t>
  </si>
  <si>
    <t>ZMT001</t>
  </si>
  <si>
    <t>ZMTV Multiculture Targeted Television</t>
  </si>
  <si>
    <t>132669</t>
  </si>
  <si>
    <t>ZMTV Multicultural Targeted Television. :Advtiser: Cancer Re</t>
  </si>
  <si>
    <r>
      <rPr>
        <b/>
        <sz val="8"/>
        <color indexed="8"/>
        <rFont val="Tahoma"/>
        <family val="2"/>
      </rPr>
      <t>Grand Total:</t>
    </r>
  </si>
  <si>
    <t>Month Ending</t>
  </si>
  <si>
    <t>Deductions</t>
  </si>
  <si>
    <t>Sr.#</t>
  </si>
  <si>
    <t>Employee Name</t>
  </si>
  <si>
    <t>Employee Unique</t>
  </si>
  <si>
    <t>Agent ID</t>
  </si>
  <si>
    <t>Employee Acccount</t>
  </si>
  <si>
    <t>Date of Joining</t>
  </si>
  <si>
    <t>Pay Start
Date</t>
  </si>
  <si>
    <t>Pay End
Date</t>
  </si>
  <si>
    <t>Days
Worked</t>
  </si>
  <si>
    <t>Department</t>
  </si>
  <si>
    <t>Designation</t>
  </si>
  <si>
    <t>Proposed Salary</t>
  </si>
  <si>
    <t>Absent
Days</t>
  </si>
  <si>
    <t>Absent</t>
  </si>
  <si>
    <t>Salary Expense</t>
  </si>
  <si>
    <t>Overtime Days</t>
  </si>
  <si>
    <t>Overtime Amount</t>
  </si>
  <si>
    <t>Gross Salary</t>
  </si>
  <si>
    <t>Penalities</t>
  </si>
  <si>
    <t>Advance/ Loan</t>
  </si>
  <si>
    <t>Other
Deductions</t>
  </si>
  <si>
    <t>Total Deductions</t>
  </si>
  <si>
    <t>Net Salary</t>
  </si>
  <si>
    <t>Mode of Payment</t>
  </si>
  <si>
    <t>Bank</t>
  </si>
  <si>
    <t>Visa Company</t>
  </si>
  <si>
    <t>Payment Status</t>
  </si>
  <si>
    <t>SUNIL KUMAR WADHWANI</t>
  </si>
  <si>
    <t>AE800260001014673923001</t>
  </si>
  <si>
    <t>08.09.2012</t>
  </si>
  <si>
    <t>Accounts &amp; Finance</t>
  </si>
  <si>
    <t>Finance Manager</t>
  </si>
  <si>
    <t>Cheque</t>
  </si>
  <si>
    <t>ENBD</t>
  </si>
  <si>
    <t>FIRST TRAVEL</t>
  </si>
  <si>
    <t>EYAD ABDUL KARIM OMRAN</t>
  </si>
  <si>
    <t>AE050340000049761595001</t>
  </si>
  <si>
    <t>07.02.2013</t>
  </si>
  <si>
    <t>Admin &amp; Managers</t>
  </si>
  <si>
    <t>PRO</t>
  </si>
  <si>
    <t>WPS</t>
  </si>
  <si>
    <t>LHISIE DE CASTRO SAN JOSE</t>
  </si>
  <si>
    <t>5140560000101801</t>
  </si>
  <si>
    <t>28.02.2014</t>
  </si>
  <si>
    <t>Other</t>
  </si>
  <si>
    <t>Store Keeper</t>
  </si>
  <si>
    <t>TAUFIK AZAR SULAIMAN</t>
  </si>
  <si>
    <t>5140560000101819</t>
  </si>
  <si>
    <t>15.09.2012</t>
  </si>
  <si>
    <t>Kitchen</t>
  </si>
  <si>
    <t>Head Chef</t>
  </si>
  <si>
    <t>5140560000101827</t>
  </si>
  <si>
    <t>29.01.2014</t>
  </si>
  <si>
    <t>Cleaner</t>
  </si>
  <si>
    <t>EDGARDO U. ANDAL</t>
  </si>
  <si>
    <t>5140560000101835</t>
  </si>
  <si>
    <t>01.05.2014</t>
  </si>
  <si>
    <t>Bar</t>
  </si>
  <si>
    <t>Barista</t>
  </si>
  <si>
    <t>5140560000101843</t>
  </si>
  <si>
    <t>23.04.2014</t>
  </si>
  <si>
    <t>Assistant Chef</t>
  </si>
  <si>
    <t>MUHAMMAD KARIM HIMAT</t>
  </si>
  <si>
    <t>5140560000101850</t>
  </si>
  <si>
    <t>01.06.2014</t>
  </si>
  <si>
    <t>5140560000101868</t>
  </si>
  <si>
    <t>06.05.2014</t>
  </si>
  <si>
    <t>Bakery</t>
  </si>
  <si>
    <t>5140560000101876</t>
  </si>
  <si>
    <t>Service</t>
  </si>
  <si>
    <t>Waiter</t>
  </si>
  <si>
    <t>5140560000101892</t>
  </si>
  <si>
    <t>27.05.2014</t>
  </si>
  <si>
    <t>5140560000101900</t>
  </si>
  <si>
    <t>AHMED MUSTAFA DAWOD</t>
  </si>
  <si>
    <t>AE270300000629531240000</t>
  </si>
  <si>
    <t>19.05.2014</t>
  </si>
  <si>
    <t>Captain Order</t>
  </si>
  <si>
    <t>UMMAR FAROOQ</t>
  </si>
  <si>
    <t>5140560000101967</t>
  </si>
  <si>
    <t>22.06.2014</t>
  </si>
  <si>
    <t>Cashier</t>
  </si>
  <si>
    <t>ANGURAJ PERUMAL</t>
  </si>
  <si>
    <t>5140560000101975</t>
  </si>
  <si>
    <t>5140560000101983</t>
  </si>
  <si>
    <t>14.04.2014</t>
  </si>
  <si>
    <t>Head Waiter</t>
  </si>
  <si>
    <t>5140560000101991</t>
  </si>
  <si>
    <t>11.05.2014</t>
  </si>
  <si>
    <t>5140560000102049</t>
  </si>
  <si>
    <t>HAFIZ MUHAMMAD IRFAN</t>
  </si>
  <si>
    <t>5140560000102056</t>
  </si>
  <si>
    <t>CHANDRA DANUWAR</t>
  </si>
  <si>
    <t>5140560000102064</t>
  </si>
  <si>
    <t>5140560000102072</t>
  </si>
  <si>
    <t>MOHAMMED SAFAN</t>
  </si>
  <si>
    <t>5140560000102098</t>
  </si>
  <si>
    <t>MOHAMMED NAIM</t>
  </si>
  <si>
    <t>5140560000267859</t>
  </si>
  <si>
    <t>04.08.2014</t>
  </si>
  <si>
    <t>Assistant</t>
  </si>
  <si>
    <t>MOHAMED SABRY</t>
  </si>
  <si>
    <t>5140560000267891</t>
  </si>
  <si>
    <t>17.05.2014</t>
  </si>
  <si>
    <t>Chicken Fryer</t>
  </si>
  <si>
    <t>AE650260001014965872901</t>
  </si>
  <si>
    <t>28.06.2014</t>
  </si>
  <si>
    <t>Executive Chef</t>
  </si>
  <si>
    <t>JISHNU GOPI</t>
  </si>
  <si>
    <t>5140560000267867</t>
  </si>
  <si>
    <t>17.06.2014</t>
  </si>
  <si>
    <t>Cashier &amp; Admin</t>
  </si>
  <si>
    <t>REDA ABDELRAZEK SAYED</t>
  </si>
  <si>
    <t>5140560000267925</t>
  </si>
  <si>
    <t>25.06.2014</t>
  </si>
  <si>
    <t>Sou Chef BBQ</t>
  </si>
  <si>
    <t>Not Available</t>
  </si>
  <si>
    <t>Administration</t>
  </si>
  <si>
    <t>AE130260001014468190602</t>
  </si>
  <si>
    <t>Manager</t>
  </si>
  <si>
    <t>DAVINCI</t>
  </si>
  <si>
    <t>AE060260001011491226002</t>
  </si>
  <si>
    <t>05.06.2014</t>
  </si>
  <si>
    <t xml:space="preserve"> Manager</t>
  </si>
  <si>
    <t>5140560000267875</t>
  </si>
  <si>
    <t>18.07.2014</t>
  </si>
  <si>
    <t>Admin &amp; Backoffice</t>
  </si>
  <si>
    <t>30.07.2014</t>
  </si>
  <si>
    <t>Chef</t>
  </si>
  <si>
    <t>PERSONAL</t>
  </si>
  <si>
    <t xml:space="preserve">MOHAMAD FAWAZ ALHAMWI </t>
  </si>
  <si>
    <t>AE140240009580054633001</t>
  </si>
  <si>
    <t>Baker</t>
  </si>
  <si>
    <t>5140560000462427</t>
  </si>
  <si>
    <t>07.09.2014</t>
  </si>
  <si>
    <t>Waitress</t>
  </si>
  <si>
    <t>5140560000462419</t>
  </si>
  <si>
    <t>15.09.2014</t>
  </si>
  <si>
    <t>Shisha</t>
  </si>
  <si>
    <t>Shisha Maker</t>
  </si>
  <si>
    <t>PRASAD KUMAR KONALA</t>
  </si>
  <si>
    <t>5140560000535859</t>
  </si>
  <si>
    <t>08.10.2014</t>
  </si>
  <si>
    <t>NAGESWARA RAO VENNAPU</t>
  </si>
  <si>
    <t>5140560000535867</t>
  </si>
  <si>
    <t>5140560000535875</t>
  </si>
  <si>
    <t>RAVI KUMAR PAMMI</t>
  </si>
  <si>
    <t>5140560000535883</t>
  </si>
  <si>
    <t>5140560000535891</t>
  </si>
  <si>
    <t>14.10.2014</t>
  </si>
  <si>
    <t>CONCH OVERSEAS</t>
  </si>
  <si>
    <t>5140560000462401</t>
  </si>
  <si>
    <t>01.10.2014</t>
  </si>
  <si>
    <t>Driver</t>
  </si>
  <si>
    <t>RAMADA</t>
  </si>
  <si>
    <t xml:space="preserve">MUHAMMAD USMAN </t>
  </si>
  <si>
    <t>5140560000535909</t>
  </si>
  <si>
    <t>28.10.2014</t>
  </si>
  <si>
    <t>BASEM MOHAMED WEZA</t>
  </si>
  <si>
    <t>5140560000535917</t>
  </si>
  <si>
    <t>15.11.2014</t>
  </si>
  <si>
    <t>14.11.2014</t>
  </si>
  <si>
    <t>NO VISA</t>
  </si>
  <si>
    <t>IBRAHIM OSAMA ALI IBRAHIM</t>
  </si>
  <si>
    <t>08.11.2014</t>
  </si>
  <si>
    <t>ABDEL HADI MOHAMED</t>
  </si>
  <si>
    <t>5140560000267958</t>
  </si>
  <si>
    <t>15.01.2014</t>
  </si>
  <si>
    <t>Electrician</t>
  </si>
  <si>
    <t>MAYADUNE GEDARA</t>
  </si>
  <si>
    <t>12.07.2014</t>
  </si>
  <si>
    <t>30.11.2014</t>
  </si>
  <si>
    <t>Receptionist</t>
  </si>
  <si>
    <t>16.12.2014</t>
  </si>
  <si>
    <t>Butcher</t>
  </si>
  <si>
    <t>02.01.2015</t>
  </si>
  <si>
    <t>SARFARAZ KHAN</t>
  </si>
  <si>
    <t>5140560000101793</t>
  </si>
  <si>
    <t>20.01.2013</t>
  </si>
  <si>
    <t>AE680420000001115914600</t>
  </si>
  <si>
    <t>01.10.2010</t>
  </si>
  <si>
    <t>-</t>
  </si>
  <si>
    <t>JENNIFER MERCADO BADAL</t>
  </si>
  <si>
    <t>28.02.2015</t>
  </si>
  <si>
    <t>BAR</t>
  </si>
  <si>
    <t>MICHAEL NAGUINLIN EDORA</t>
  </si>
  <si>
    <t>26.03.2015</t>
  </si>
  <si>
    <t>Kitchen Helper</t>
  </si>
  <si>
    <t>QAMAR ABBAS GHULAM RASOOL</t>
  </si>
  <si>
    <t>16.02.2015</t>
  </si>
  <si>
    <t>Delivery Boy</t>
  </si>
  <si>
    <t>12.05.2015</t>
  </si>
  <si>
    <t>01.05-2015</t>
  </si>
  <si>
    <t xml:space="preserve">  </t>
  </si>
  <si>
    <t>FGB FUNDS REQUIRED</t>
  </si>
  <si>
    <t>ENBD FUNDS REQUIRED</t>
  </si>
  <si>
    <t>CHQ AMOUNT</t>
  </si>
  <si>
    <t>Gross WPS AMOUNT</t>
  </si>
  <si>
    <t>.</t>
  </si>
  <si>
    <t>S.NO</t>
  </si>
  <si>
    <t>NAME</t>
  </si>
  <si>
    <t>ACCOUNT</t>
  </si>
  <si>
    <t>AMOUNT</t>
  </si>
  <si>
    <t>ARIF MEMON</t>
  </si>
  <si>
    <t>SALARY A/C</t>
  </si>
  <si>
    <t>AMIR HUSSEIN</t>
  </si>
  <si>
    <t>ASIF MUNSHEE</t>
  </si>
  <si>
    <t>YASEEM MALIK</t>
  </si>
  <si>
    <t>MAJEED UL HAQ</t>
  </si>
  <si>
    <t>NAVEED QAMAR</t>
  </si>
  <si>
    <t>TUFAIL ABBASS</t>
  </si>
  <si>
    <t>WAQAS LIAQAT</t>
  </si>
  <si>
    <t>HAMEED GUL</t>
  </si>
  <si>
    <t>ICE A/C</t>
  </si>
  <si>
    <t>FIDA HUSSAIN</t>
  </si>
  <si>
    <t>FOLDER A/C</t>
  </si>
  <si>
    <t>MARRORI YASEEN</t>
  </si>
  <si>
    <t>MARRORI A/C</t>
  </si>
  <si>
    <t>KASHMIR STAR PASSENGER TRANSPORT</t>
  </si>
  <si>
    <t>TRANSPORT A/C</t>
  </si>
  <si>
    <t>ARIF HUSSAIN BROKERGAE LLC</t>
  </si>
  <si>
    <t>BROKERY A/C</t>
  </si>
  <si>
    <t>ANSAR BROKERS LTD</t>
  </si>
  <si>
    <t>IBRAHIM MURTAZA</t>
  </si>
  <si>
    <t>KARIGER A/C</t>
  </si>
  <si>
    <t>IQBAL NADEEM</t>
  </si>
  <si>
    <t>NASIR JAMSHED</t>
  </si>
  <si>
    <t>ALI WFADAR SHAH</t>
  </si>
  <si>
    <t>ABDUL REHMAN</t>
  </si>
  <si>
    <t>IBRAHIM HANIF</t>
  </si>
  <si>
    <t>NAVEED UL HASAN</t>
  </si>
  <si>
    <t>ALAM GIR KHAN</t>
  </si>
  <si>
    <t>SHANAWAZ AKHTAR</t>
  </si>
  <si>
    <t>ARIF SHAKOOR</t>
  </si>
  <si>
    <t>SHOUKAT AMJAD</t>
  </si>
  <si>
    <t>ALI AZMAT</t>
  </si>
  <si>
    <t>SHEHZAD ROY</t>
  </si>
  <si>
    <t>Work Start Date</t>
  </si>
  <si>
    <t>End Date</t>
  </si>
  <si>
    <t>Workdays</t>
  </si>
  <si>
    <t>Holidays:</t>
  </si>
  <si>
    <t>Company Name</t>
  </si>
  <si>
    <t>Regionwise Employees</t>
  </si>
  <si>
    <t>Employee ID</t>
  </si>
  <si>
    <t>Joining Date</t>
  </si>
  <si>
    <t>Name</t>
  </si>
  <si>
    <t>Location</t>
  </si>
  <si>
    <t>Mian Shahid Mahmood</t>
  </si>
  <si>
    <t>Area Office LHR I</t>
  </si>
  <si>
    <t>Area Manager</t>
  </si>
  <si>
    <t>Muhammad Khalid Anjum</t>
  </si>
  <si>
    <t>Networking &amp; Linkage Officer</t>
  </si>
  <si>
    <t>Haroon Saeed</t>
  </si>
  <si>
    <t>Area Accounts Officer</t>
  </si>
  <si>
    <t>Ashraf Masih</t>
  </si>
  <si>
    <t>Driver Area Office</t>
  </si>
  <si>
    <t>Ali Hussain</t>
  </si>
  <si>
    <t>Office Boy (Area Office)</t>
  </si>
  <si>
    <t>Area Office LHR I Total</t>
  </si>
  <si>
    <t>Muhammad Sadiq Khan</t>
  </si>
  <si>
    <t>Niaz Baig Field Office</t>
  </si>
  <si>
    <t>Field Manager</t>
  </si>
  <si>
    <t>Muqaddas Kazmi</t>
  </si>
  <si>
    <t>Credit Officer</t>
  </si>
  <si>
    <t>Arif Ali Amjad</t>
  </si>
  <si>
    <t>Accounts Officer F/O</t>
  </si>
  <si>
    <t>Sarwat Perveen</t>
  </si>
  <si>
    <t>Social Organizers (Credit)</t>
  </si>
  <si>
    <t>Samina Kosar</t>
  </si>
  <si>
    <t>Komal Shahzadi</t>
  </si>
  <si>
    <t>Nargis Rehman</t>
  </si>
  <si>
    <t>Social Organizers (Social Sector)</t>
  </si>
  <si>
    <t>Niaz Baig Field Office Total</t>
  </si>
  <si>
    <t>Rizwan Siddique</t>
  </si>
  <si>
    <t>Chung Field Office</t>
  </si>
  <si>
    <t>Senior Field Manager</t>
  </si>
  <si>
    <t>Rehana Hanif</t>
  </si>
  <si>
    <t>Muhammad Masood Ch</t>
  </si>
  <si>
    <t>Beenish Sultana</t>
  </si>
  <si>
    <t>Sadia Yousaf</t>
  </si>
  <si>
    <t>Shahzadi</t>
  </si>
  <si>
    <t>Shaheen Zulfiqar</t>
  </si>
  <si>
    <t>Asifa Sultan</t>
  </si>
  <si>
    <t>Chung Field Office Total</t>
  </si>
  <si>
    <t>Grand Total</t>
  </si>
  <si>
    <t>Branch Name</t>
  </si>
  <si>
    <t>CHEZ MICHEL RESTAURANT AND COFFEE SHOP LLC</t>
  </si>
  <si>
    <t>30-04-2015</t>
  </si>
  <si>
    <t>Time</t>
  </si>
  <si>
    <t>13:02:05</t>
  </si>
  <si>
    <t>From</t>
  </si>
  <si>
    <t>29-04-2015</t>
  </si>
  <si>
    <t>To</t>
  </si>
  <si>
    <t>Detailed Report</t>
  </si>
  <si>
    <t>From Date</t>
  </si>
  <si>
    <t>To Date</t>
  </si>
  <si>
    <t>Period</t>
  </si>
  <si>
    <t>Manual adjustment</t>
  </si>
  <si>
    <t>1</t>
  </si>
  <si>
    <t>Amr Nseir</t>
  </si>
  <si>
    <t>02:14:25 PM</t>
  </si>
  <si>
    <t>05:43:43 PM</t>
  </si>
  <si>
    <t>3H:29M:18S</t>
  </si>
  <si>
    <t>12650</t>
  </si>
  <si>
    <t>12558</t>
  </si>
  <si>
    <t>Total</t>
  </si>
  <si>
    <t>8</t>
  </si>
  <si>
    <t>Ashraf Abdelkadeer</t>
  </si>
  <si>
    <t>06:54:54 AM</t>
  </si>
  <si>
    <t>05:59:08 PM</t>
  </si>
  <si>
    <t>11H:4M:14S</t>
  </si>
  <si>
    <t>11 HOURS</t>
  </si>
  <si>
    <t>12625</t>
  </si>
  <si>
    <t>39854</t>
  </si>
  <si>
    <t>12</t>
  </si>
  <si>
    <t>Muhammed Karim</t>
  </si>
  <si>
    <t>05:59:03 PM</t>
  </si>
  <si>
    <t>05:20:19 AM</t>
  </si>
  <si>
    <t>11H:21M:16S</t>
  </si>
  <si>
    <t>12665</t>
  </si>
  <si>
    <t>40876</t>
  </si>
  <si>
    <t>22H:41M:42S</t>
  </si>
  <si>
    <t>13</t>
  </si>
  <si>
    <t>Abbas  Qamar</t>
  </si>
  <si>
    <t>06:55:49 AM</t>
  </si>
  <si>
    <t>06:02:38 PM</t>
  </si>
  <si>
    <t>11H:6M:49S</t>
  </si>
  <si>
    <t>12631</t>
  </si>
  <si>
    <t>40009</t>
  </si>
  <si>
    <t>16</t>
  </si>
  <si>
    <t>Kenneth Manalang</t>
  </si>
  <si>
    <t>06:06:25 PM</t>
  </si>
  <si>
    <t>05:19:15 AM</t>
  </si>
  <si>
    <t>11H:12M:50S</t>
  </si>
  <si>
    <t>12668</t>
  </si>
  <si>
    <t>40370</t>
  </si>
  <si>
    <t>17</t>
  </si>
  <si>
    <t>Hafiz Mohamed Irfan</t>
  </si>
  <si>
    <t>07:04:54 AM</t>
  </si>
  <si>
    <t>06:07:27 PM</t>
  </si>
  <si>
    <t>11H:2M:33S</t>
  </si>
  <si>
    <t>12640</t>
  </si>
  <si>
    <t>39753</t>
  </si>
  <si>
    <t>19</t>
  </si>
  <si>
    <t>Ghassan Yahyaoui</t>
  </si>
  <si>
    <t>05:57:10 PM</t>
  </si>
  <si>
    <t>05:20:05 AM</t>
  </si>
  <si>
    <t>11H:22M:55S</t>
  </si>
  <si>
    <t>12659</t>
  </si>
  <si>
    <t>40975</t>
  </si>
  <si>
    <t>22H:46M:53S</t>
  </si>
  <si>
    <t>20</t>
  </si>
  <si>
    <t>Hamdi Arfa</t>
  </si>
  <si>
    <t>06:55:16 AM</t>
  </si>
  <si>
    <t>05:59:25 PM</t>
  </si>
  <si>
    <t>11H:4M:9S</t>
  </si>
  <si>
    <t>12627</t>
  </si>
  <si>
    <t>39849</t>
  </si>
  <si>
    <t>21</t>
  </si>
  <si>
    <t>Dayven De La Cruz</t>
  </si>
  <si>
    <t>08:44:19 AM</t>
  </si>
  <si>
    <t>07:24:26 PM</t>
  </si>
  <si>
    <t>10H:40M:7S</t>
  </si>
  <si>
    <t>12644</t>
  </si>
  <si>
    <t>38407</t>
  </si>
  <si>
    <t>22</t>
  </si>
  <si>
    <t>Lawrence Paul Otera</t>
  </si>
  <si>
    <t>06:55:59 AM</t>
  </si>
  <si>
    <t>05:57:32 PM</t>
  </si>
  <si>
    <t>11H:1M:33S</t>
  </si>
  <si>
    <t>12632</t>
  </si>
  <si>
    <t>39693</t>
  </si>
  <si>
    <t>23</t>
  </si>
  <si>
    <t>Anna Mae Quijano</t>
  </si>
  <si>
    <t>05:54:20 PM</t>
  </si>
  <si>
    <t>05:18:53 AM</t>
  </si>
  <si>
    <t>11H:24M:33S</t>
  </si>
  <si>
    <t>12655</t>
  </si>
  <si>
    <t>41073</t>
  </si>
  <si>
    <t>22H:45M:20S</t>
  </si>
  <si>
    <t>24</t>
  </si>
  <si>
    <t>Edgardo U Andal</t>
  </si>
  <si>
    <t>05:52:43 PM</t>
  </si>
  <si>
    <t>05:19:33 AM</t>
  </si>
  <si>
    <t>11H:26M:50S</t>
  </si>
  <si>
    <t>12654</t>
  </si>
  <si>
    <t>41210</t>
  </si>
  <si>
    <t>22H:53M:42S</t>
  </si>
  <si>
    <t>25</t>
  </si>
  <si>
    <t>Shady Ahmed Hassan</t>
  </si>
  <si>
    <t>06:57:37 AM</t>
  </si>
  <si>
    <t>06:00:09 PM</t>
  </si>
  <si>
    <t>11H:2M:32S</t>
  </si>
  <si>
    <t>12639</t>
  </si>
  <si>
    <t>39752</t>
  </si>
  <si>
    <t>27</t>
  </si>
  <si>
    <t>Jennifer</t>
  </si>
  <si>
    <t>08:05:50 AM</t>
  </si>
  <si>
    <t>07:30:51 PM</t>
  </si>
  <si>
    <t>11H:25M:1S</t>
  </si>
  <si>
    <t>12642</t>
  </si>
  <si>
    <t>41101</t>
  </si>
  <si>
    <t>29</t>
  </si>
  <si>
    <t>Toufik Suleman</t>
  </si>
  <si>
    <t>06:55:07 AM</t>
  </si>
  <si>
    <t>05:58:54 PM</t>
  </si>
  <si>
    <t>11H:3M:47S</t>
  </si>
  <si>
    <t>12626</t>
  </si>
  <si>
    <t>39827</t>
  </si>
  <si>
    <t>30</t>
  </si>
  <si>
    <t>Mohamed Hassan</t>
  </si>
  <si>
    <t>05:57:14 PM</t>
  </si>
  <si>
    <t>06:57:01 AM</t>
  </si>
  <si>
    <t>12H:59M:47S</t>
  </si>
  <si>
    <t>NIGHT SHIFT INCHARGE OT 2 HRS</t>
  </si>
  <si>
    <t>12661</t>
  </si>
  <si>
    <t>46787</t>
  </si>
  <si>
    <t>26H:1M:34S</t>
  </si>
  <si>
    <t>31</t>
  </si>
  <si>
    <t>Talal</t>
  </si>
  <si>
    <t>05:20:11 PM</t>
  </si>
  <si>
    <t>03:32:16 AM</t>
  </si>
  <si>
    <t>10H:12M:5S</t>
  </si>
  <si>
    <t>12651</t>
  </si>
  <si>
    <t>36725</t>
  </si>
  <si>
    <t>20H:15M:7S</t>
  </si>
  <si>
    <t>32</t>
  </si>
  <si>
    <t>Mayadunna</t>
  </si>
  <si>
    <t>05:57:24 PM</t>
  </si>
  <si>
    <t>06:58:00 AM</t>
  </si>
  <si>
    <t>13H:0M:36S</t>
  </si>
  <si>
    <t>OT 2 HRS NIGHT SHIFT CLEANER</t>
  </si>
  <si>
    <t>12662</t>
  </si>
  <si>
    <t>46836</t>
  </si>
  <si>
    <t>26H:1M:28S</t>
  </si>
  <si>
    <t>34</t>
  </si>
  <si>
    <t>Reda Abdelrazak Ahmed</t>
  </si>
  <si>
    <t>06:55:35 AM</t>
  </si>
  <si>
    <t>06:05:42 PM</t>
  </si>
  <si>
    <t>11H:10M:7S</t>
  </si>
  <si>
    <t>12629</t>
  </si>
  <si>
    <t>40207</t>
  </si>
  <si>
    <t>35</t>
  </si>
  <si>
    <t>Mohamad Hamoe</t>
  </si>
  <si>
    <t>05:21:24 PM</t>
  </si>
  <si>
    <t>03:32:07 AM</t>
  </si>
  <si>
    <t>10H:10M:43S</t>
  </si>
  <si>
    <t>12652</t>
  </si>
  <si>
    <t>36643</t>
  </si>
  <si>
    <t>18H:22M:13S</t>
  </si>
  <si>
    <t>38</t>
  </si>
  <si>
    <t>Sudip Bardewa</t>
  </si>
  <si>
    <t>05:57:57 PM</t>
  </si>
  <si>
    <t>06:57:25 AM</t>
  </si>
  <si>
    <t>12H:59M:28S</t>
  </si>
  <si>
    <t>12663</t>
  </si>
  <si>
    <t>46768</t>
  </si>
  <si>
    <t>25H:59M:3S</t>
  </si>
  <si>
    <t>39</t>
  </si>
  <si>
    <t>Lokbahadur Acharya</t>
  </si>
  <si>
    <t>06:55:45 AM</t>
  </si>
  <si>
    <t>05:59:17 PM</t>
  </si>
  <si>
    <t>11H:3M:32S</t>
  </si>
  <si>
    <t>12630</t>
  </si>
  <si>
    <t>39812</t>
  </si>
  <si>
    <t>40</t>
  </si>
  <si>
    <t>Atul Kamble</t>
  </si>
  <si>
    <t>06:00:57 PM</t>
  </si>
  <si>
    <t>11H:3M:56S</t>
  </si>
  <si>
    <t>12637</t>
  </si>
  <si>
    <t>39836</t>
  </si>
  <si>
    <t>42</t>
  </si>
  <si>
    <t>Moulham Azzam</t>
  </si>
  <si>
    <t>08:16:49 AM</t>
  </si>
  <si>
    <t>06:42:55 PM</t>
  </si>
  <si>
    <t>10H:26M:6S</t>
  </si>
  <si>
    <t>12643</t>
  </si>
  <si>
    <t>37566</t>
  </si>
  <si>
    <t>45</t>
  </si>
  <si>
    <t>Bassem</t>
  </si>
  <si>
    <t>05:56:51 PM</t>
  </si>
  <si>
    <t>05:20:56 AM</t>
  </si>
  <si>
    <t>11H:24M:5S</t>
  </si>
  <si>
    <t>12656</t>
  </si>
  <si>
    <t>41045</t>
  </si>
  <si>
    <t>22H:47M:57S</t>
  </si>
  <si>
    <t>46</t>
  </si>
  <si>
    <t>Ahmad Dawod</t>
  </si>
  <si>
    <t>05:57:06 PM</t>
  </si>
  <si>
    <t>05:19:04 AM</t>
  </si>
  <si>
    <t>11H:21M:58S</t>
  </si>
  <si>
    <t>12658</t>
  </si>
  <si>
    <t>40918</t>
  </si>
  <si>
    <t>51</t>
  </si>
  <si>
    <t>06:56:42 AM</t>
  </si>
  <si>
    <t>06:00:48 PM</t>
  </si>
  <si>
    <t>11H:4M:6S</t>
  </si>
  <si>
    <t>12636</t>
  </si>
  <si>
    <t>39846</t>
  </si>
  <si>
    <t>53</t>
  </si>
  <si>
    <t>Chef Arfan</t>
  </si>
  <si>
    <t>10:31:40 AM</t>
  </si>
  <si>
    <t>10:56:48 PM</t>
  </si>
  <si>
    <t>12H:25M:8S</t>
  </si>
  <si>
    <t>12645</t>
  </si>
  <si>
    <t>44708</t>
  </si>
  <si>
    <t>54</t>
  </si>
  <si>
    <t>Mohamed Safan</t>
  </si>
  <si>
    <t>06:00:39 PM</t>
  </si>
  <si>
    <t>06:52:31 AM</t>
  </si>
  <si>
    <t>12H:51M:52S</t>
  </si>
  <si>
    <t>12667</t>
  </si>
  <si>
    <t>46312</t>
  </si>
  <si>
    <t>55</t>
  </si>
  <si>
    <t>Umar Farooq</t>
  </si>
  <si>
    <t>05:57:13 PM</t>
  </si>
  <si>
    <t>05:18:47 AM</t>
  </si>
  <si>
    <t>11H:21M:34S</t>
  </si>
  <si>
    <t>12660</t>
  </si>
  <si>
    <t>40894</t>
  </si>
  <si>
    <t>22H:44M:46S</t>
  </si>
  <si>
    <t>60</t>
  </si>
  <si>
    <t>Lehsie D San Jose</t>
  </si>
  <si>
    <t>06:54:29 AM</t>
  </si>
  <si>
    <t>06:07:24 PM</t>
  </si>
  <si>
    <t>11H:12M:55S</t>
  </si>
  <si>
    <t>12624</t>
  </si>
  <si>
    <t>40375</t>
  </si>
  <si>
    <t>61</t>
  </si>
  <si>
    <t>Jishnu Gopi</t>
  </si>
  <si>
    <t>05:19:07 AM</t>
  </si>
  <si>
    <t>11H:20M:4S</t>
  </si>
  <si>
    <t>12664</t>
  </si>
  <si>
    <t>40804</t>
  </si>
  <si>
    <t>64</t>
  </si>
  <si>
    <t>Alaa Cheff</t>
  </si>
  <si>
    <t>05:41:57 PM</t>
  </si>
  <si>
    <t>05:43:14 AM</t>
  </si>
  <si>
    <t>12H:1M:17S</t>
  </si>
  <si>
    <t>12653</t>
  </si>
  <si>
    <t>43277</t>
  </si>
  <si>
    <t>12H:1M:43S</t>
  </si>
  <si>
    <t>66</t>
  </si>
  <si>
    <t>Ali Zaet</t>
  </si>
  <si>
    <t>12:21:54 PM</t>
  </si>
  <si>
    <t>10:25:13 PM</t>
  </si>
  <si>
    <t>10H:3M:19S</t>
  </si>
  <si>
    <t>12649</t>
  </si>
  <si>
    <t>36199</t>
  </si>
  <si>
    <t>20H:9M:55S</t>
  </si>
  <si>
    <t>67</t>
  </si>
  <si>
    <t>Awad Albashi</t>
  </si>
  <si>
    <t>07:33:47 AM</t>
  </si>
  <si>
    <t>05:49:18 PM</t>
  </si>
  <si>
    <t>10H:15M:31S</t>
  </si>
  <si>
    <t>12641</t>
  </si>
  <si>
    <t>36931</t>
  </si>
  <si>
    <t>68</t>
  </si>
  <si>
    <t>Mohamed Sabry</t>
  </si>
  <si>
    <t>12:10:21 PM</t>
  </si>
  <si>
    <t>10:27:08 PM</t>
  </si>
  <si>
    <t>10H:16M:47S</t>
  </si>
  <si>
    <t>12648</t>
  </si>
  <si>
    <t>37007</t>
  </si>
  <si>
    <t>69</t>
  </si>
  <si>
    <t>Prasad Kumar</t>
  </si>
  <si>
    <t>06:06:41 PM</t>
  </si>
  <si>
    <t>06:57:09 AM</t>
  </si>
  <si>
    <t>12H:50M:28S</t>
  </si>
  <si>
    <t>12669</t>
  </si>
  <si>
    <t>46228</t>
  </si>
  <si>
    <t>25H:41M:24S</t>
  </si>
  <si>
    <t>70</t>
  </si>
  <si>
    <t>Suresh</t>
  </si>
  <si>
    <t>05:59:06 PM</t>
  </si>
  <si>
    <t>06:57:16 AM</t>
  </si>
  <si>
    <t>12H:58M:10S</t>
  </si>
  <si>
    <t>12666</t>
  </si>
  <si>
    <t>46690</t>
  </si>
  <si>
    <t>25H:49M:24S</t>
  </si>
  <si>
    <t>71</t>
  </si>
  <si>
    <t>Ravi Kumar</t>
  </si>
  <si>
    <t>06:57:05 AM</t>
  </si>
  <si>
    <t>05:58:41 PM</t>
  </si>
  <si>
    <t>11H:1M:36S</t>
  </si>
  <si>
    <t>12638</t>
  </si>
  <si>
    <t>39696</t>
  </si>
  <si>
    <t>72</t>
  </si>
  <si>
    <t>Nagesh</t>
  </si>
  <si>
    <t>06:56:10 AM</t>
  </si>
  <si>
    <t>05:58:31 PM</t>
  </si>
  <si>
    <t>11H:2M:21S</t>
  </si>
  <si>
    <t>12634</t>
  </si>
  <si>
    <t>39741</t>
  </si>
  <si>
    <t>74</t>
  </si>
  <si>
    <t>Ahmed Abdel Hussein</t>
  </si>
  <si>
    <t>05:56:59 PM</t>
  </si>
  <si>
    <t>05:20:14 AM</t>
  </si>
  <si>
    <t>11H:23M:15S</t>
  </si>
  <si>
    <t>12657</t>
  </si>
  <si>
    <t>40995</t>
  </si>
  <si>
    <t>22H:44M:49S</t>
  </si>
  <si>
    <t>75</t>
  </si>
  <si>
    <t>Gulnara</t>
  </si>
  <si>
    <t>12:07:36 PM</t>
  </si>
  <si>
    <t>11:08:17 PM</t>
  </si>
  <si>
    <t>11H:0M:41S</t>
  </si>
  <si>
    <t>12647</t>
  </si>
  <si>
    <t>39641</t>
  </si>
  <si>
    <t>76</t>
  </si>
  <si>
    <t>Ibrahim Ali</t>
  </si>
  <si>
    <t>06:55:26 AM</t>
  </si>
  <si>
    <t>05:59:26 PM</t>
  </si>
  <si>
    <t>11H:4M:0S</t>
  </si>
  <si>
    <t>12628</t>
  </si>
  <si>
    <t>39840</t>
  </si>
  <si>
    <t>77</t>
  </si>
  <si>
    <t>TONY TEDDY</t>
  </si>
  <si>
    <t>11:25:38 AM</t>
  </si>
  <si>
    <t>09:49:22 PM</t>
  </si>
  <si>
    <t>10H:23M:44S</t>
  </si>
  <si>
    <t>12646</t>
  </si>
  <si>
    <t>37424</t>
  </si>
  <si>
    <t>78</t>
  </si>
  <si>
    <t>06:56:24 AM</t>
  </si>
  <si>
    <t>05:59:37 PM</t>
  </si>
  <si>
    <t>11H:3M:13S</t>
  </si>
  <si>
    <t>12635</t>
  </si>
  <si>
    <t>39793</t>
  </si>
  <si>
    <t>99</t>
  </si>
  <si>
    <t>Sanjay</t>
  </si>
  <si>
    <t>06:56:02 AM</t>
  </si>
  <si>
    <t>05:59:18 PM</t>
  </si>
  <si>
    <t>11H:3M:16S</t>
  </si>
  <si>
    <t>12633</t>
  </si>
  <si>
    <t>39796</t>
  </si>
  <si>
    <t>vchr_dt</t>
  </si>
  <si>
    <t>vchr_type</t>
  </si>
  <si>
    <t>vchr_no</t>
  </si>
  <si>
    <t>vchr_desc</t>
  </si>
  <si>
    <t>JV</t>
  </si>
  <si>
    <t xml:space="preserve">cheque No 8050293773 issued as Advance to Admin Officer against Eid Millan PArty for SPFC's employees. </t>
  </si>
  <si>
    <t>3</t>
  </si>
  <si>
    <t xml:space="preserve">Cheque No. 8050293775 isuued as an advance to admin officer for fuel for office vehicle. </t>
  </si>
  <si>
    <t>4</t>
  </si>
  <si>
    <t xml:space="preserve">cheque no. 8050342801 issued as an advance to Admin Officer for driver Uniform, fire extinguisher and car horn purchase. </t>
  </si>
  <si>
    <t>5</t>
  </si>
  <si>
    <t>Cheque No. 8050342802 issued as an advnace to Admin Officer for Pool vehicle token Tax for the year 2017-18.</t>
  </si>
  <si>
    <t>6</t>
  </si>
  <si>
    <t xml:space="preserve">Adjustment made against cheque no. 8050293773 issued for Eid millan Party for SPFC Employees. </t>
  </si>
  <si>
    <t>7</t>
  </si>
  <si>
    <t>Adjustment made against Cheque No. 8050342802 for pool vehicle tax tocken for the year 2017-18.</t>
  </si>
  <si>
    <t>Adjustment has made against Cheque No. 8050293775 issued for Fuel for office vehicle.</t>
  </si>
  <si>
    <t>9</t>
  </si>
  <si>
    <t xml:space="preserve">Cheque No. 8050342808 issued to Admin Officer as an advnace to procure kitchen grocery for office.  </t>
  </si>
  <si>
    <t>10</t>
  </si>
  <si>
    <t xml:space="preserve">Cheque No. 8050342809 issued to Admin officer as advance to procure Janitorial Items for office. </t>
  </si>
  <si>
    <t>11</t>
  </si>
  <si>
    <t>Cheque No. 8050342810 issued to Admin Officer as an advance for procurement of office stationary.</t>
  </si>
  <si>
    <t xml:space="preserve">Cheque No. 8050342814 issued to Admin Officer as an advance for photocopies of Concession Agreement and RFP for investors. </t>
  </si>
  <si>
    <t>14</t>
  </si>
  <si>
    <t xml:space="preserve">Cheque No. 8050342816 issued to Admin office as advance to meet the expenses for journalists meeting. </t>
  </si>
  <si>
    <t>2</t>
  </si>
  <si>
    <t>Cheque No. 805034824 issued Admin Officer after adjustment of previous advance against Fuel for pool vehicle.</t>
  </si>
  <si>
    <t>Advance amount has been adjusted.</t>
  </si>
  <si>
    <t>New Advance issued as per approved requisition.</t>
  </si>
  <si>
    <t>Advance adjustment issued to admin Officer.</t>
  </si>
  <si>
    <t>adjustment amount carried forward as advance to officer.</t>
  </si>
  <si>
    <t xml:space="preserve">New advance issued to admin Officer for photocopies of concession agreement. </t>
  </si>
  <si>
    <t>Advance amount adjusted.</t>
  </si>
  <si>
    <t xml:space="preserve">New advance issued to Admin Officer. </t>
  </si>
  <si>
    <t>Cheque No. 8050342854 issued to Manager Finance &amp; Admin against reimbursement of over expense and ad</t>
  </si>
  <si>
    <t>Cheque No. 8050342857 issued Admin Officer of Rs. 51,139/- after adjustment of previous advance with reimbursement of overexpense for photocopies of concession agreement.</t>
  </si>
  <si>
    <t xml:space="preserve">Adjustment made against Cheque No. 8050342808 of Rs. 14,000/- issued to Admin Officeras advance for procurement of Grocery Items for office. </t>
  </si>
  <si>
    <t xml:space="preserve">Adjustment made against Cheque No. 8050342809 of Rs. 14,000/- issued to Admin Officeras advance for procurement of Janitorial Items for office. </t>
  </si>
  <si>
    <t>26</t>
  </si>
  <si>
    <t xml:space="preserve">Adjustment made against Cheque No. 8050342810 of Rs. 18,000/- issued to Admin Officeras advance for procurement of stationery Items for office. procurement of Janitorial Items for office. </t>
  </si>
  <si>
    <t>Cheque No. 8050342859 issued Jawad Ahsan (Officer HR &amp; Admin) for procurement of office stationery.</t>
  </si>
  <si>
    <t>Cheque No. 8050342860 issued Jawad Ahsan (Officer HR &amp; Admin) for procurement of kitchen/Grocery items.</t>
  </si>
  <si>
    <t>Cheque No. 8050342859 issued Jawad Ahsan (Officer HR &amp; Admin) for procurement of Janitorial Items.</t>
  </si>
  <si>
    <t>Adjustment made against No. 8050342857 issued conession agreement _x000D_
&amp; new advance issued of 50,000/- alongwith the excess expenses of PKR 1,136/- paid by himself.</t>
  </si>
  <si>
    <t xml:space="preserve">New advance against cheque 8050342862 alongwith excess expense made himself </t>
  </si>
  <si>
    <t>Adjustment made against cheque No. 8050342801 issued for driver uniform</t>
  </si>
  <si>
    <t>Adjustment made against No. 8050342862 issued to Officer HR &amp; Admin against printing of conession agreement _x000D_
&amp; new advance issued of 50,000/- alongwith the remiburse of excess expenses PKR 178/- paid by himself.</t>
  </si>
  <si>
    <t>new advance issued of 50,000/- alongwith the remiburse of excess expenses PKR 178/- paid by himself.</t>
  </si>
  <si>
    <t xml:space="preserve">Cheque No. 8050342867 issued to Admin Officer of Rs. 10,000/- for fuel for pool vehicle. </t>
  </si>
  <si>
    <t xml:space="preserve">Cheque No. 8050342875 issed to Admin Officer after adjustment of previous advance issued via cheque No. 8050342866 and reimbursement of over expense of Rs. 1,136/-. </t>
  </si>
  <si>
    <t xml:space="preserve">Cheque No. 8050342877 issed to Admin Officer after adjustment of previous advance issued via cheque No. 8050342875 and reimbursement of over expense of Rs. 1,136/-. </t>
  </si>
  <si>
    <t>Cheque No. 8050342883 of Rs. 50,000/- issued to Admin Officer as advance for PC bid openning ceremony.</t>
  </si>
  <si>
    <t>Advance adjusted upon receeiving actual receipts.</t>
  </si>
  <si>
    <t>Requested new advance amount including reimbursement of over expense of rs. 1,136/-.</t>
  </si>
  <si>
    <t>Cheque No. 8050342887 of Rs. 50,000/- issued to Admin Officer as advance against bid openning ceremony.</t>
  </si>
  <si>
    <t>adjustment made against Cheque No. 8050342856 of rs. 8,000/- issued for vehicle oil change, after submitting the original receipts of Rs. 5,340/- remaining amount of Rs. 2,660/- has deposited in bank by officer.</t>
  </si>
  <si>
    <t>Adjustment made against Cheque No. 8050342856 of rs. 8,000/- issued as advance.</t>
  </si>
  <si>
    <t xml:space="preserve">Adjustment made against Cheque No. 8050342824 of Rs.15,000/- issued for vehicle oil change and refuling, after submitting the original receipts of Rs. 15,430 over expense amount of Rs. 430/- has to pay to the Officer. </t>
  </si>
  <si>
    <t>Adjustment made against Cheque No. 8050342867 of Rs.10,000/- issued for refuling of pool vehicle, after submitting the original receipts of Rs. 10,000/-  the advance amount has been adjusted.</t>
  </si>
  <si>
    <t xml:space="preserve">Cheque No. 8050342893 of Rs. 20,000/- issued to Admin Officer as advance for lunch for BOD meeting. </t>
  </si>
  <si>
    <t xml:space="preserve">Cheque No. 8050342894 of Rs. 39.500/- issued to Admin Officer for procurement of Office stationary, Kitchen supplies, jenitorial supplis for office. </t>
  </si>
  <si>
    <t xml:space="preserve">Cheque No. 8050384056 issued to Admin Officer against Advance for purchasing Kitchen Grocery for Office. </t>
  </si>
  <si>
    <t xml:space="preserve">Cheque No. 8050384057 issued to Admin Officer against Advance for purchasing Stationary for Office. </t>
  </si>
  <si>
    <t xml:space="preserve">Cheque No. 8050384058 issued to Admin Officer against Advance for purchasing Janitorial items for Office. </t>
  </si>
  <si>
    <t xml:space="preserve">Cheque No. 8050384061 issued to Admin Officer as advance for bike maintenance. </t>
  </si>
  <si>
    <t xml:space="preserve">Cheque No. 8050384062 issued to Admin Officer as advance for pool vehicle's maintenance for office vehicle. </t>
  </si>
  <si>
    <t>Advance adjusted issued for bid opening ceremony</t>
  </si>
  <si>
    <t>18</t>
  </si>
  <si>
    <t>Cheque No. 8050384069 issued to Jawad Ahsan agaisnt advance for fuel for office vehicle.</t>
  </si>
  <si>
    <t xml:space="preserve">Cheque No. 805038407 issued to Officer Admin against Multan and muzaffargarh visit for court hearing. </t>
  </si>
  <si>
    <t>Cheque No. 8050384085 issued to Officer Admin against advance for lunch for Auditors from AG.</t>
  </si>
  <si>
    <t>Actual Payment made for purchasing Stationary.</t>
  </si>
  <si>
    <t>36</t>
  </si>
  <si>
    <t>37</t>
  </si>
  <si>
    <t>Advance Amount Adjusted.</t>
  </si>
  <si>
    <t>Advance Amount adjusted.</t>
  </si>
  <si>
    <t xml:space="preserve">Adjustment made against cheque No. 8050342893 issued to Admin Officer against secretary (FWFD) Farewell Party. </t>
  </si>
  <si>
    <t>New Advance Issued to Admin Officer</t>
  </si>
  <si>
    <t xml:space="preserve"> Cheque No. 8050421476 issued to admin Officer for procurement of Telephone Sets for office. </t>
  </si>
  <si>
    <t>Cheque No. 8050421482 issued to Officer Admin against procurement of Janitorial Items.</t>
  </si>
  <si>
    <t xml:space="preserve">Cheque No. 8050421483 issued to Officer Admin against Procurement of Kitchen Grocery. </t>
  </si>
  <si>
    <t>Cheque No. 8050421484 issued to Officer Admin against procurement of Stationery for Office.</t>
  </si>
  <si>
    <t xml:space="preserve">Cheque No. 8050421487 issued to Officer Admin against advance for Oil Change of pool vehicle. </t>
  </si>
  <si>
    <t xml:space="preserve">adjustment made against cheque No. 8050384069 issued to Admin Officer for vehicle oil change, remaining amount has been submitted in bank by the officer. </t>
  </si>
  <si>
    <t>33</t>
  </si>
  <si>
    <t xml:space="preserve">Adjustment made against cheque No. 8050384061 issued to Admin Officer for maintenance work of official motor bikes, remaining amount has been submitted in bank by the officer after provission of original receipt.  </t>
  </si>
  <si>
    <t xml:space="preserve">Adjustment made against cheque No. 8050384076 issued to Admin Officer for official visit to Multan &amp; Muzaffargarh, remaining amount has been submitted in bank by the officer after provission of original receipt.  </t>
  </si>
  <si>
    <t xml:space="preserve">Adjustment made against cheque No. 8050384056 issued to Admin Officer for purchasing of kitchen grocery,  remaining amount has been submitted in bank by the officer after provission of original receipt.  </t>
  </si>
  <si>
    <t xml:space="preserve">Adjustment made against cheque No. 8050384058 issued to Admin Officer for purchasing of Janitorial Items,  remaining amount has been submitted in bank by the officer after provission of original receipt.  </t>
  </si>
  <si>
    <t xml:space="preserve">Adjustment made against cheque No. 8050384057 issued to Admin Officer for purchasing office stationery, remaining amount has been submitted in bank by the officer after provission of original receipt.  </t>
  </si>
  <si>
    <t>TranSIction From:</t>
  </si>
  <si>
    <t>TranSIction To:</t>
  </si>
  <si>
    <t>Categorized total</t>
  </si>
  <si>
    <t>Orgiginal Total</t>
  </si>
  <si>
    <t>Diffrence</t>
  </si>
  <si>
    <t/>
  </si>
  <si>
    <t>MISI001</t>
  </si>
  <si>
    <t>SIT001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</si>
</sst>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F800]dddd\,\ mmmm\ dd\,\ yyyy"/>
    <numFmt numFmtId="165" formatCode="_(* #,##0_);_(* \(#,##0\);_(* &quot;-&quot;??_);_(@_)"/>
    <numFmt numFmtId="166" formatCode="dd/mm/yy;@"/>
    <numFmt numFmtId="167" formatCode="mmmm\-yy"/>
    <numFmt numFmtId="168" formatCode="00000000000000"/>
    <numFmt numFmtId="169" formatCode="0000000000000000"/>
  </numFmts>
  <fonts count="5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u/>
      <sz val="11"/>
      <color theme="10"/>
      <name val="Calibri"/>
      <family val="2"/>
      <scheme val="minor"/>
    </font>
    <font>
      <b/>
      <sz val="20"/>
      <color theme="1"/>
      <name val="Calibri"/>
      <family val="2"/>
      <scheme val="minor"/>
    </font>
    <font>
      <b/>
      <sz val="16"/>
      <color theme="1"/>
      <name val="Calibri"/>
      <family val="2"/>
      <scheme val="minor"/>
    </font>
    <font>
      <b/>
      <sz val="12"/>
      <color theme="1"/>
      <name val="Calibri"/>
      <family val="2"/>
      <scheme val="minor"/>
    </font>
    <font>
      <sz val="10"/>
      <name val="Gill Sans MT"/>
      <family val="2"/>
    </font>
    <font>
      <b/>
      <sz val="14"/>
      <name val="Gill Sans MT"/>
      <family val="2"/>
    </font>
    <font>
      <sz val="12"/>
      <name val="Gill Sans MT"/>
      <family val="2"/>
    </font>
    <font>
      <b/>
      <sz val="10"/>
      <name val="Arial"/>
      <family val="2"/>
    </font>
    <font>
      <b/>
      <sz val="16"/>
      <color theme="0"/>
      <name val="Calibri"/>
      <family val="2"/>
      <scheme val="minor"/>
    </font>
    <font>
      <b/>
      <sz val="18"/>
      <color theme="0"/>
      <name val="Times New Roman"/>
      <family val="1"/>
    </font>
    <font>
      <b/>
      <sz val="16"/>
      <color theme="0"/>
      <name val="Times New Roman"/>
      <family val="1"/>
    </font>
    <font>
      <sz val="8"/>
      <color theme="1"/>
      <name val="Times New Roman"/>
      <family val="1"/>
    </font>
    <font>
      <b/>
      <sz val="11"/>
      <color theme="1"/>
      <name val="Times New Roman"/>
      <family val="1"/>
    </font>
    <font>
      <sz val="11"/>
      <color theme="1"/>
      <name val="Times New Roman"/>
      <family val="1"/>
    </font>
    <font>
      <b/>
      <sz val="16"/>
      <color theme="1"/>
      <name val="Times New Roman"/>
      <family val="1"/>
    </font>
    <font>
      <b/>
      <sz val="10"/>
      <color theme="1"/>
      <name val="Times New Roman"/>
      <family val="1"/>
    </font>
    <font>
      <sz val="10"/>
      <color theme="1"/>
      <name val="Times New Roman"/>
      <family val="1"/>
    </font>
    <font>
      <b/>
      <sz val="10"/>
      <color indexed="8"/>
      <name val="Tahoma"/>
      <family val="2"/>
    </font>
    <font>
      <sz val="9"/>
      <color theme="1"/>
      <name val="Times New Roman"/>
      <family val="1"/>
    </font>
    <font>
      <sz val="11"/>
      <name val="Calibri"/>
      <family val="2"/>
      <scheme val="minor"/>
    </font>
    <font>
      <sz val="10"/>
      <name val="Tahoma"/>
      <family val="2"/>
    </font>
    <font>
      <sz val="10"/>
      <color indexed="8"/>
      <name val="Tahoma"/>
      <family val="2"/>
    </font>
    <font>
      <b/>
      <u/>
      <sz val="12"/>
      <color indexed="8"/>
      <name val="Tahoma"/>
      <family val="2"/>
    </font>
    <font>
      <sz val="20"/>
      <name val="Tahoma"/>
      <family val="2"/>
    </font>
    <font>
      <b/>
      <sz val="8"/>
      <color indexed="8"/>
      <name val="Tahoma"/>
      <family val="2"/>
    </font>
    <font>
      <sz val="8"/>
      <color indexed="8"/>
      <name val="Tahoma"/>
      <family val="2"/>
    </font>
    <font>
      <b/>
      <u/>
      <sz val="8"/>
      <color indexed="8"/>
      <name val="Tahoma"/>
      <family val="2"/>
    </font>
    <font>
      <b/>
      <u/>
      <sz val="8"/>
      <name val="Tahoma"/>
      <family val="2"/>
    </font>
    <font>
      <u/>
      <sz val="8"/>
      <color indexed="8"/>
      <name val="Tahoma"/>
      <family val="2"/>
    </font>
    <font>
      <b/>
      <sz val="12"/>
      <name val="Calibri"/>
      <family val="2"/>
      <scheme val="minor"/>
    </font>
    <font>
      <b/>
      <sz val="9"/>
      <color rgb="FFC00000"/>
      <name val="Calibri"/>
      <family val="2"/>
      <scheme val="minor"/>
    </font>
    <font>
      <sz val="10"/>
      <name val="Calibri"/>
      <family val="2"/>
      <scheme val="minor"/>
    </font>
    <font>
      <sz val="10"/>
      <color theme="1"/>
      <name val="Calibri"/>
      <family val="2"/>
      <scheme val="minor"/>
    </font>
    <font>
      <sz val="9"/>
      <name val="Calibri"/>
      <family val="2"/>
      <scheme val="minor"/>
    </font>
    <font>
      <sz val="9"/>
      <color theme="1"/>
      <name val="Calibri"/>
      <family val="2"/>
      <scheme val="minor"/>
    </font>
    <font>
      <b/>
      <u val="singleAccounting"/>
      <sz val="11"/>
      <color theme="1"/>
      <name val="Calibri"/>
      <family val="2"/>
      <scheme val="minor"/>
    </font>
    <font>
      <b/>
      <sz val="14"/>
      <color rgb="FFC00000"/>
      <name val="Calibri"/>
      <family val="2"/>
      <scheme val="minor"/>
    </font>
    <font>
      <b/>
      <sz val="9"/>
      <color indexed="81"/>
      <name val="Tahoma"/>
      <family val="2"/>
    </font>
    <font>
      <sz val="9"/>
      <color indexed="81"/>
      <name val="Tahoma"/>
      <family val="2"/>
    </font>
    <font>
      <b/>
      <sz val="11"/>
      <name val="Calibri"/>
      <family val="2"/>
      <scheme val="minor"/>
    </font>
    <font>
      <b/>
      <sz val="26"/>
      <color theme="1"/>
      <name val="Calibri"/>
      <family val="2"/>
      <scheme val="minor"/>
    </font>
    <font>
      <b/>
      <sz val="10"/>
      <name val="Arabic Transparent"/>
      <charset val="178"/>
    </font>
    <font>
      <sz val="10"/>
      <name val="Arabic Transparent"/>
      <charset val="178"/>
    </font>
    <font>
      <b/>
      <sz val="10"/>
      <color indexed="10"/>
      <name val="Arabic Transparent"/>
      <charset val="178"/>
    </font>
    <font>
      <sz val="10"/>
      <name val="Arial"/>
    </font>
    <font>
      <b/>
      <sz val="10"/>
      <name val="Tahoma"/>
      <family val="2"/>
    </font>
  </fonts>
  <fills count="21">
    <fill>
      <patternFill patternType="none"/>
    </fill>
    <fill>
      <patternFill patternType="gray125"/>
    </fill>
    <fill>
      <patternFill patternType="solid">
        <fgColor rgb="FFFFFF00"/>
        <bgColor indexed="64"/>
      </patternFill>
    </fill>
    <fill>
      <patternFill patternType="solid">
        <fgColor theme="8"/>
        <bgColor theme="8"/>
      </patternFill>
    </fill>
    <fill>
      <patternFill patternType="solid">
        <fgColor theme="0" tint="-0.14999847407452621"/>
        <bgColor theme="0" tint="-0.14999847407452621"/>
      </patternFill>
    </fill>
    <fill>
      <patternFill patternType="solid">
        <fgColor theme="4" tint="-0.249977111117893"/>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5" tint="-0.249977111117893"/>
        <bgColor indexed="64"/>
      </patternFill>
    </fill>
  </fills>
  <borders count="44">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22"/>
      </left>
      <right style="thin">
        <color indexed="22"/>
      </right>
      <top style="thin">
        <color indexed="22"/>
      </top>
      <bottom style="thin">
        <color indexed="22"/>
      </bottom>
      <diagonal/>
    </border>
    <border>
      <left/>
      <right/>
      <top style="medium">
        <color theme="1"/>
      </top>
      <bottom/>
      <diagonal/>
    </border>
    <border>
      <left/>
      <right/>
      <top/>
      <bottom style="medium">
        <color theme="1"/>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right/>
      <top style="thin">
        <color indexed="64"/>
      </top>
      <bottom style="double">
        <color indexed="64"/>
      </bottom>
      <diagonal/>
    </border>
    <border>
      <left/>
      <right/>
      <top style="medium">
        <color indexed="64"/>
      </top>
      <bottom/>
      <diagonal/>
    </border>
    <border>
      <left/>
      <right/>
      <top style="medium">
        <color auto="1"/>
      </top>
      <bottom style="medium">
        <color auto="1"/>
      </bottom>
      <diagonal/>
    </border>
    <border>
      <left style="medium">
        <color auto="1"/>
      </left>
      <right style="thin">
        <color auto="1"/>
      </right>
      <top style="medium">
        <color auto="1"/>
      </top>
      <bottom style="medium">
        <color auto="1"/>
      </bottom>
      <diagonal/>
    </border>
    <border>
      <left/>
      <right/>
      <top style="thin">
        <color auto="1"/>
      </top>
      <bottom style="thin">
        <color auto="1"/>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right style="thin">
        <color auto="1"/>
      </right>
      <top style="medium">
        <color indexed="64"/>
      </top>
      <bottom/>
      <diagonal/>
    </border>
    <border>
      <left style="medium">
        <color indexed="64"/>
      </left>
      <right style="thin">
        <color auto="1"/>
      </right>
      <top/>
      <bottom style="thin">
        <color auto="1"/>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auto="1"/>
      </right>
      <top style="thin">
        <color indexed="64"/>
      </top>
      <bottom style="thin">
        <color indexed="64"/>
      </bottom>
      <diagonal/>
    </border>
    <border>
      <left/>
      <right style="medium">
        <color indexed="64"/>
      </right>
      <top style="thin">
        <color auto="1"/>
      </top>
      <bottom style="thin">
        <color auto="1"/>
      </bottom>
      <diagonal/>
    </border>
    <border>
      <left/>
      <right style="thin">
        <color auto="1"/>
      </right>
      <top style="thin">
        <color indexed="64"/>
      </top>
      <bottom style="thin">
        <color indexed="64"/>
      </bottom>
      <diagonal/>
    </border>
  </borders>
  <cellStyleXfs count="8">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11" fillId="0" borderId="0"/>
    <xf numFmtId="0" fontId="27" fillId="0" borderId="0"/>
    <xf numFmtId="0" fontId="51" fillId="0" borderId="0"/>
    <xf numFmtId="41" fontId="1" fillId="0" borderId="0" applyFont="0" applyFill="0" applyBorder="0" applyAlignment="0" applyProtection="0"/>
  </cellStyleXfs>
  <cellXfs count="325">
    <xf numFmtId="0" fontId="0" fillId="0" borderId="0" xfId="0"/>
    <xf numFmtId="0" fontId="0" fillId="0" borderId="0" xfId="0" applyAlignment="1">
      <alignment vertical="top"/>
    </xf>
    <xf numFmtId="0" fontId="0" fillId="0" borderId="0" xfId="0" applyAlignment="1">
      <alignment vertical="top" wrapText="1"/>
    </xf>
    <xf numFmtId="0" fontId="8" fillId="0" borderId="0" xfId="0" applyFont="1" applyBorder="1"/>
    <xf numFmtId="0" fontId="0" fillId="0" borderId="1" xfId="0" applyBorder="1"/>
    <xf numFmtId="0" fontId="9" fillId="0" borderId="1" xfId="0" applyFont="1" applyBorder="1"/>
    <xf numFmtId="9" fontId="0" fillId="0" borderId="1" xfId="0" applyNumberFormat="1" applyBorder="1"/>
    <xf numFmtId="0" fontId="9" fillId="0" borderId="1" xfId="0" applyFont="1" applyBorder="1" applyAlignment="1">
      <alignment horizontal="right"/>
    </xf>
    <xf numFmtId="0" fontId="0" fillId="0" borderId="0" xfId="0" applyBorder="1"/>
    <xf numFmtId="0" fontId="10" fillId="0" borderId="0" xfId="0" applyFont="1" applyBorder="1"/>
    <xf numFmtId="0" fontId="0" fillId="0" borderId="0" xfId="0" applyFont="1" applyFill="1" applyBorder="1"/>
    <xf numFmtId="14" fontId="4" fillId="2" borderId="2" xfId="0" applyNumberFormat="1" applyFont="1" applyFill="1" applyBorder="1" applyAlignment="1">
      <alignment horizontal="left"/>
    </xf>
    <xf numFmtId="14" fontId="0" fillId="0" borderId="0" xfId="0" applyNumberFormat="1" applyBorder="1"/>
    <xf numFmtId="22" fontId="4" fillId="2" borderId="2" xfId="0" applyNumberFormat="1" applyFont="1" applyFill="1" applyBorder="1" applyAlignment="1">
      <alignment horizontal="left"/>
    </xf>
    <xf numFmtId="18" fontId="0" fillId="0" borderId="0" xfId="0" applyNumberFormat="1" applyBorder="1"/>
    <xf numFmtId="0" fontId="0" fillId="0" borderId="0" xfId="0" applyFill="1" applyBorder="1"/>
    <xf numFmtId="0" fontId="0" fillId="0" borderId="0" xfId="0" applyNumberFormat="1" applyBorder="1" applyAlignment="1">
      <alignment horizontal="left"/>
    </xf>
    <xf numFmtId="0" fontId="0" fillId="0" borderId="0" xfId="0" applyBorder="1" applyAlignment="1">
      <alignment horizontal="left"/>
    </xf>
    <xf numFmtId="0" fontId="0" fillId="0" borderId="0" xfId="0" applyAlignment="1">
      <alignment horizontal="left"/>
    </xf>
    <xf numFmtId="14" fontId="0" fillId="0" borderId="0" xfId="0" applyNumberFormat="1" applyAlignment="1">
      <alignment horizontal="left"/>
    </xf>
    <xf numFmtId="18" fontId="0" fillId="0" borderId="0" xfId="0" applyNumberFormat="1" applyBorder="1" applyAlignment="1">
      <alignment horizontal="left"/>
    </xf>
    <xf numFmtId="10" fontId="0" fillId="0" borderId="0" xfId="2" applyNumberFormat="1" applyFont="1" applyAlignment="1">
      <alignment horizontal="left"/>
    </xf>
    <xf numFmtId="164" fontId="0" fillId="0" borderId="0" xfId="0" applyNumberFormat="1" applyBorder="1" applyAlignment="1">
      <alignment horizontal="left"/>
    </xf>
    <xf numFmtId="0" fontId="0" fillId="0" borderId="3" xfId="0" applyBorder="1"/>
    <xf numFmtId="0" fontId="0" fillId="0" borderId="0" xfId="0" applyFont="1" applyBorder="1"/>
    <xf numFmtId="0" fontId="4" fillId="2" borderId="2" xfId="0" applyFont="1" applyFill="1" applyBorder="1"/>
    <xf numFmtId="0" fontId="4" fillId="0" borderId="0" xfId="0" applyFont="1" applyBorder="1"/>
    <xf numFmtId="0" fontId="12" fillId="0" borderId="0" xfId="4" applyFont="1" applyAlignment="1">
      <alignment horizontal="left"/>
    </xf>
    <xf numFmtId="0" fontId="13" fillId="0" borderId="0" xfId="4" applyFont="1" applyAlignment="1">
      <alignment vertical="top" wrapText="1"/>
    </xf>
    <xf numFmtId="0" fontId="13" fillId="0" borderId="0" xfId="4" applyFont="1" applyAlignment="1">
      <alignment vertical="top"/>
    </xf>
    <xf numFmtId="0" fontId="13" fillId="0" borderId="0" xfId="4" applyFont="1" applyAlignment="1">
      <alignment horizontal="left" vertical="top"/>
    </xf>
    <xf numFmtId="0" fontId="11" fillId="0" borderId="0" xfId="4"/>
    <xf numFmtId="0" fontId="12" fillId="0" borderId="0" xfId="4" applyFont="1"/>
    <xf numFmtId="0" fontId="14" fillId="0" borderId="4" xfId="4" applyFont="1" applyBorder="1" applyAlignment="1">
      <alignment horizontal="left"/>
    </xf>
    <xf numFmtId="0" fontId="11" fillId="0" borderId="4" xfId="4" applyBorder="1"/>
    <xf numFmtId="14" fontId="2" fillId="3" borderId="5" xfId="0" applyNumberFormat="1" applyFont="1" applyFill="1" applyBorder="1" applyAlignment="1">
      <alignment horizontal="left"/>
    </xf>
    <xf numFmtId="0" fontId="2" fillId="3" borderId="5" xfId="0" applyFont="1" applyFill="1" applyBorder="1"/>
    <xf numFmtId="0" fontId="2" fillId="3" borderId="5" xfId="0" applyFont="1" applyFill="1" applyBorder="1" applyAlignment="1">
      <alignment horizontal="left"/>
    </xf>
    <xf numFmtId="43" fontId="2" fillId="3" borderId="5" xfId="1" applyFont="1" applyFill="1" applyBorder="1" applyAlignment="1">
      <alignment horizontal="center"/>
    </xf>
    <xf numFmtId="14" fontId="0" fillId="4" borderId="5" xfId="0" applyNumberFormat="1" applyFont="1" applyFill="1" applyBorder="1" applyAlignment="1">
      <alignment horizontal="left"/>
    </xf>
    <xf numFmtId="0" fontId="0" fillId="4" borderId="5" xfId="0" applyFont="1" applyFill="1" applyBorder="1"/>
    <xf numFmtId="0" fontId="0" fillId="4" borderId="5" xfId="0" applyFont="1" applyFill="1" applyBorder="1" applyAlignment="1">
      <alignment horizontal="left"/>
    </xf>
    <xf numFmtId="43" fontId="0" fillId="4" borderId="5" xfId="1" applyFont="1" applyFill="1" applyBorder="1" applyAlignment="1">
      <alignment horizontal="center"/>
    </xf>
    <xf numFmtId="14" fontId="0" fillId="0" borderId="0" xfId="0" applyNumberFormat="1" applyFont="1" applyAlignment="1">
      <alignment horizontal="left"/>
    </xf>
    <xf numFmtId="0" fontId="0" fillId="0" borderId="0" xfId="0" applyFont="1"/>
    <xf numFmtId="0" fontId="0" fillId="0" borderId="0" xfId="0" applyFont="1" applyAlignment="1">
      <alignment horizontal="left"/>
    </xf>
    <xf numFmtId="43" fontId="0" fillId="0" borderId="0" xfId="1" applyFont="1" applyAlignment="1">
      <alignment horizontal="center"/>
    </xf>
    <xf numFmtId="14" fontId="0" fillId="4" borderId="0" xfId="0" applyNumberFormat="1" applyFont="1" applyFill="1" applyAlignment="1">
      <alignment horizontal="left"/>
    </xf>
    <xf numFmtId="0" fontId="0" fillId="4" borderId="0" xfId="0" applyFont="1" applyFill="1"/>
    <xf numFmtId="0" fontId="0" fillId="4" borderId="0" xfId="0" applyFont="1" applyFill="1" applyAlignment="1">
      <alignment horizontal="left"/>
    </xf>
    <xf numFmtId="43" fontId="0" fillId="4" borderId="0" xfId="1" applyFont="1" applyFill="1" applyAlignment="1">
      <alignment horizontal="center"/>
    </xf>
    <xf numFmtId="14" fontId="0" fillId="4" borderId="6" xfId="0" applyNumberFormat="1" applyFont="1" applyFill="1" applyBorder="1" applyAlignment="1">
      <alignment horizontal="left"/>
    </xf>
    <xf numFmtId="0" fontId="0" fillId="4" borderId="6" xfId="0" applyFont="1" applyFill="1" applyBorder="1"/>
    <xf numFmtId="0" fontId="0" fillId="4" borderId="6" xfId="0" applyFont="1" applyFill="1" applyBorder="1" applyAlignment="1">
      <alignment horizontal="left"/>
    </xf>
    <xf numFmtId="43" fontId="0" fillId="4" borderId="6" xfId="1" applyFont="1" applyFill="1" applyBorder="1" applyAlignment="1">
      <alignment horizontal="center"/>
    </xf>
    <xf numFmtId="0" fontId="16" fillId="5" borderId="0" xfId="0" applyFont="1" applyFill="1" applyAlignment="1">
      <alignment vertical="center"/>
    </xf>
    <xf numFmtId="0" fontId="5" fillId="5" borderId="0" xfId="0" applyFont="1" applyFill="1"/>
    <xf numFmtId="0" fontId="17" fillId="5" borderId="0" xfId="0" applyFont="1" applyFill="1" applyAlignment="1">
      <alignment vertical="center"/>
    </xf>
    <xf numFmtId="0" fontId="18" fillId="6" borderId="8" xfId="0" applyFont="1" applyFill="1" applyBorder="1" applyAlignment="1">
      <alignment vertical="center"/>
    </xf>
    <xf numFmtId="0" fontId="19" fillId="0" borderId="9" xfId="0" applyFont="1" applyBorder="1" applyAlignment="1">
      <alignment horizontal="center" vertical="center"/>
    </xf>
    <xf numFmtId="0" fontId="19" fillId="0" borderId="10" xfId="0" applyFont="1" applyBorder="1" applyAlignment="1">
      <alignment horizontal="center" vertical="center"/>
    </xf>
    <xf numFmtId="0" fontId="20" fillId="7" borderId="8" xfId="0" applyFont="1" applyFill="1" applyBorder="1" applyAlignment="1">
      <alignment vertical="center"/>
    </xf>
    <xf numFmtId="0" fontId="22" fillId="9" borderId="14" xfId="0" applyFont="1" applyFill="1" applyBorder="1" applyAlignment="1">
      <alignment horizontal="center" vertical="center"/>
    </xf>
    <xf numFmtId="0" fontId="22" fillId="9" borderId="15" xfId="0" applyFont="1" applyFill="1" applyBorder="1" applyAlignment="1">
      <alignment horizontal="center" vertical="center"/>
    </xf>
    <xf numFmtId="0" fontId="22" fillId="9" borderId="2" xfId="0" applyFont="1" applyFill="1" applyBorder="1" applyAlignment="1">
      <alignment horizontal="center" vertical="center"/>
    </xf>
    <xf numFmtId="0" fontId="22" fillId="9" borderId="16" xfId="0" applyFont="1" applyFill="1" applyBorder="1" applyAlignment="1">
      <alignment horizontal="center" vertical="center"/>
    </xf>
    <xf numFmtId="0" fontId="23" fillId="0" borderId="2" xfId="0" applyNumberFormat="1" applyFont="1" applyBorder="1" applyAlignment="1">
      <alignment horizontal="center" vertical="center"/>
    </xf>
    <xf numFmtId="14" fontId="23" fillId="0" borderId="2" xfId="0" applyNumberFormat="1" applyFont="1" applyBorder="1" applyAlignment="1">
      <alignment horizontal="center" vertical="center"/>
    </xf>
    <xf numFmtId="0" fontId="24" fillId="0" borderId="17" xfId="0" applyFont="1" applyBorder="1" applyAlignment="1">
      <alignment vertical="center"/>
    </xf>
    <xf numFmtId="0" fontId="24" fillId="0" borderId="18" xfId="0" applyFont="1" applyBorder="1" applyAlignment="1">
      <alignment vertical="center"/>
    </xf>
    <xf numFmtId="0" fontId="23" fillId="0" borderId="2" xfId="0" applyFont="1" applyBorder="1" applyAlignment="1">
      <alignment horizontal="center" vertical="center"/>
    </xf>
    <xf numFmtId="43" fontId="23" fillId="0" borderId="15" xfId="1" applyFont="1" applyBorder="1" applyAlignment="1">
      <alignment vertical="center"/>
    </xf>
    <xf numFmtId="43" fontId="23" fillId="0" borderId="2" xfId="1" applyFont="1" applyBorder="1" applyAlignment="1">
      <alignment vertical="center"/>
    </xf>
    <xf numFmtId="43" fontId="22" fillId="0" borderId="16" xfId="1" applyFont="1" applyBorder="1" applyAlignment="1">
      <alignment vertical="center"/>
    </xf>
    <xf numFmtId="14" fontId="0" fillId="0" borderId="19" xfId="0" applyNumberFormat="1" applyBorder="1" applyAlignment="1">
      <alignment horizontal="center" vertical="center"/>
    </xf>
    <xf numFmtId="0" fontId="23" fillId="0" borderId="20" xfId="0" applyFont="1" applyBorder="1" applyAlignment="1">
      <alignment vertical="center"/>
    </xf>
    <xf numFmtId="0" fontId="23" fillId="0" borderId="2" xfId="0" applyFont="1" applyBorder="1" applyAlignment="1">
      <alignment vertical="center" wrapText="1"/>
    </xf>
    <xf numFmtId="0" fontId="23" fillId="0" borderId="2" xfId="0" applyFont="1" applyBorder="1" applyAlignment="1">
      <alignment vertical="center"/>
    </xf>
    <xf numFmtId="0" fontId="25" fillId="0" borderId="20" xfId="0" applyFont="1" applyBorder="1" applyAlignment="1">
      <alignment vertical="center"/>
    </xf>
    <xf numFmtId="14" fontId="0" fillId="0" borderId="21" xfId="0" applyNumberFormat="1" applyBorder="1" applyAlignment="1">
      <alignment horizontal="center" vertical="center"/>
    </xf>
    <xf numFmtId="14" fontId="23" fillId="0" borderId="21" xfId="0" applyNumberFormat="1" applyFont="1" applyFill="1" applyBorder="1" applyAlignment="1">
      <alignment horizontal="center" vertical="center"/>
    </xf>
    <xf numFmtId="43" fontId="23" fillId="0" borderId="18" xfId="1" applyFont="1" applyBorder="1" applyAlignment="1">
      <alignment vertical="center"/>
    </xf>
    <xf numFmtId="43" fontId="23" fillId="0" borderId="2" xfId="1" applyFont="1" applyFill="1" applyBorder="1" applyAlignment="1">
      <alignment vertical="center"/>
    </xf>
    <xf numFmtId="43" fontId="23" fillId="0" borderId="22" xfId="1" applyFont="1" applyBorder="1" applyAlignment="1">
      <alignment vertical="center"/>
    </xf>
    <xf numFmtId="43" fontId="23" fillId="0" borderId="20" xfId="1" applyFont="1" applyFill="1" applyBorder="1" applyAlignment="1">
      <alignment vertical="center"/>
    </xf>
    <xf numFmtId="43" fontId="23" fillId="0" borderId="20" xfId="1" applyFont="1" applyBorder="1" applyAlignment="1">
      <alignment vertical="center"/>
    </xf>
    <xf numFmtId="43" fontId="23" fillId="0" borderId="22" xfId="1" applyFont="1" applyFill="1" applyBorder="1" applyAlignment="1">
      <alignment vertical="center"/>
    </xf>
    <xf numFmtId="0" fontId="0" fillId="10" borderId="2" xfId="0" applyFill="1" applyBorder="1" applyAlignment="1">
      <alignment vertical="center"/>
    </xf>
    <xf numFmtId="43" fontId="23" fillId="0" borderId="23" xfId="1" applyFont="1" applyFill="1" applyBorder="1" applyAlignment="1">
      <alignment vertical="center"/>
    </xf>
    <xf numFmtId="14" fontId="23" fillId="10" borderId="2" xfId="0" applyNumberFormat="1" applyFont="1" applyFill="1" applyBorder="1" applyAlignment="1">
      <alignment horizontal="center" vertical="center"/>
    </xf>
    <xf numFmtId="0" fontId="23" fillId="10" borderId="2" xfId="0" applyFont="1" applyFill="1" applyBorder="1" applyAlignment="1">
      <alignment horizontal="center" vertical="center"/>
    </xf>
    <xf numFmtId="43" fontId="23" fillId="10" borderId="20" xfId="1" applyFont="1" applyFill="1" applyBorder="1" applyAlignment="1">
      <alignment vertical="center"/>
    </xf>
    <xf numFmtId="43" fontId="23" fillId="10" borderId="22" xfId="1" applyFont="1" applyFill="1" applyBorder="1" applyAlignment="1">
      <alignment vertical="center"/>
    </xf>
    <xf numFmtId="14" fontId="23" fillId="10" borderId="21" xfId="0" applyNumberFormat="1" applyFont="1" applyFill="1" applyBorder="1" applyAlignment="1">
      <alignment horizontal="center" vertical="center"/>
    </xf>
    <xf numFmtId="0" fontId="0" fillId="10" borderId="0" xfId="0" applyFill="1"/>
    <xf numFmtId="0" fontId="23" fillId="0" borderId="2" xfId="0" applyFont="1" applyFill="1" applyBorder="1" applyAlignment="1">
      <alignment horizontal="center" vertical="center"/>
    </xf>
    <xf numFmtId="43" fontId="22" fillId="0" borderId="22" xfId="1" applyFont="1" applyFill="1" applyBorder="1" applyAlignment="1">
      <alignment vertical="center"/>
    </xf>
    <xf numFmtId="0" fontId="23" fillId="0" borderId="2" xfId="0" applyFont="1" applyFill="1" applyBorder="1" applyAlignment="1">
      <alignment vertical="center"/>
    </xf>
    <xf numFmtId="43" fontId="23" fillId="0" borderId="15" xfId="1" applyFont="1" applyFill="1" applyBorder="1" applyAlignment="1">
      <alignment vertical="center"/>
    </xf>
    <xf numFmtId="43" fontId="22" fillId="0" borderId="15" xfId="1" applyFont="1" applyFill="1" applyBorder="1" applyAlignment="1">
      <alignment vertical="center"/>
    </xf>
    <xf numFmtId="0" fontId="25" fillId="0" borderId="2" xfId="0" applyFont="1" applyBorder="1" applyAlignment="1">
      <alignment vertical="center"/>
    </xf>
    <xf numFmtId="0" fontId="25" fillId="0" borderId="2" xfId="0" applyFont="1" applyBorder="1" applyAlignment="1">
      <alignment vertical="center" wrapText="1"/>
    </xf>
    <xf numFmtId="0" fontId="25" fillId="0" borderId="2" xfId="0" applyFont="1" applyFill="1" applyBorder="1" applyAlignment="1">
      <alignment vertical="center" wrapText="1"/>
    </xf>
    <xf numFmtId="0" fontId="25" fillId="0" borderId="2" xfId="0" applyFont="1" applyBorder="1" applyAlignment="1">
      <alignment horizontal="center" vertical="center"/>
    </xf>
    <xf numFmtId="43" fontId="23" fillId="10" borderId="2" xfId="1" applyFont="1" applyFill="1" applyBorder="1" applyAlignment="1">
      <alignment vertical="center"/>
    </xf>
    <xf numFmtId="0" fontId="0" fillId="0" borderId="15" xfId="0" applyBorder="1"/>
    <xf numFmtId="0" fontId="0" fillId="0" borderId="22" xfId="0" applyBorder="1"/>
    <xf numFmtId="0" fontId="25" fillId="0" borderId="2" xfId="0" applyFont="1" applyFill="1" applyBorder="1" applyAlignment="1">
      <alignment vertical="center"/>
    </xf>
    <xf numFmtId="0" fontId="18" fillId="0" borderId="2" xfId="0" applyFont="1" applyBorder="1" applyAlignment="1">
      <alignment vertical="center" wrapText="1"/>
    </xf>
    <xf numFmtId="14" fontId="23" fillId="0" borderId="2" xfId="0" applyNumberFormat="1" applyFont="1" applyFill="1" applyBorder="1" applyAlignment="1">
      <alignment horizontal="center" vertical="center"/>
    </xf>
    <xf numFmtId="0" fontId="0" fillId="0" borderId="0" xfId="0" applyFill="1"/>
    <xf numFmtId="43" fontId="23" fillId="0" borderId="24" xfId="1" applyFont="1" applyFill="1" applyBorder="1" applyAlignment="1">
      <alignment vertical="center"/>
    </xf>
    <xf numFmtId="14" fontId="23" fillId="0" borderId="19" xfId="0" applyNumberFormat="1" applyFont="1" applyFill="1" applyBorder="1" applyAlignment="1">
      <alignment horizontal="center" vertical="center"/>
    </xf>
    <xf numFmtId="0" fontId="23" fillId="10" borderId="2" xfId="0" applyFont="1" applyFill="1" applyBorder="1" applyAlignment="1">
      <alignment vertical="center" wrapText="1"/>
    </xf>
    <xf numFmtId="0" fontId="0" fillId="0" borderId="2" xfId="0" applyFill="1" applyBorder="1"/>
    <xf numFmtId="0" fontId="23" fillId="0" borderId="25" xfId="0" applyFont="1" applyFill="1" applyBorder="1" applyAlignment="1">
      <alignment horizontal="center" vertical="center"/>
    </xf>
    <xf numFmtId="14" fontId="23" fillId="0" borderId="20" xfId="0" applyNumberFormat="1" applyFont="1" applyFill="1" applyBorder="1" applyAlignment="1">
      <alignment horizontal="center" vertical="center"/>
    </xf>
    <xf numFmtId="0" fontId="23" fillId="0" borderId="20" xfId="0" applyFont="1" applyBorder="1" applyAlignment="1">
      <alignment vertical="center" wrapText="1"/>
    </xf>
    <xf numFmtId="0" fontId="23" fillId="0" borderId="20" xfId="0" applyFont="1" applyFill="1" applyBorder="1" applyAlignment="1">
      <alignment horizontal="center" vertical="center"/>
    </xf>
    <xf numFmtId="0" fontId="0" fillId="0" borderId="2" xfId="0" applyBorder="1" applyAlignment="1">
      <alignment vertical="center"/>
    </xf>
    <xf numFmtId="0" fontId="0" fillId="0" borderId="20" xfId="0" applyBorder="1" applyAlignment="1">
      <alignment vertical="center"/>
    </xf>
    <xf numFmtId="0" fontId="0" fillId="0" borderId="23" xfId="0" applyBorder="1" applyAlignment="1">
      <alignment vertical="center"/>
    </xf>
    <xf numFmtId="0" fontId="25" fillId="0" borderId="20" xfId="0" applyFont="1" applyBorder="1" applyAlignment="1">
      <alignment vertical="center" wrapText="1"/>
    </xf>
    <xf numFmtId="0" fontId="25" fillId="0" borderId="25" xfId="0" applyFont="1" applyFill="1" applyBorder="1" applyAlignment="1">
      <alignment vertical="center"/>
    </xf>
    <xf numFmtId="165" fontId="23" fillId="0" borderId="15" xfId="1" applyNumberFormat="1" applyFont="1" applyFill="1" applyBorder="1" applyAlignment="1">
      <alignment vertical="center"/>
    </xf>
    <xf numFmtId="165" fontId="23" fillId="0" borderId="2" xfId="1" applyNumberFormat="1" applyFont="1" applyFill="1" applyBorder="1" applyAlignment="1">
      <alignment vertical="center"/>
    </xf>
    <xf numFmtId="43" fontId="23" fillId="0" borderId="18" xfId="1" applyFont="1" applyFill="1" applyBorder="1" applyAlignment="1">
      <alignment vertical="center"/>
    </xf>
    <xf numFmtId="0" fontId="23" fillId="0" borderId="2" xfId="0" applyFont="1" applyFill="1" applyBorder="1" applyAlignment="1">
      <alignment vertical="center" wrapText="1"/>
    </xf>
    <xf numFmtId="43" fontId="23" fillId="10" borderId="15" xfId="1" applyFont="1" applyFill="1" applyBorder="1" applyAlignment="1">
      <alignment vertical="center"/>
    </xf>
    <xf numFmtId="43" fontId="23" fillId="10" borderId="18" xfId="1" applyFont="1" applyFill="1" applyBorder="1" applyAlignment="1">
      <alignment vertical="center"/>
    </xf>
    <xf numFmtId="165" fontId="23" fillId="10" borderId="2" xfId="1" applyNumberFormat="1" applyFont="1" applyFill="1" applyBorder="1" applyAlignment="1">
      <alignment vertical="center"/>
    </xf>
    <xf numFmtId="0" fontId="0" fillId="0" borderId="0" xfId="0" applyAlignment="1">
      <alignment vertical="center"/>
    </xf>
    <xf numFmtId="0" fontId="0" fillId="0" borderId="0" xfId="0" applyAlignment="1">
      <alignment horizontal="center" vertical="center"/>
    </xf>
    <xf numFmtId="43" fontId="4" fillId="2" borderId="2" xfId="1" applyFont="1" applyFill="1" applyBorder="1"/>
    <xf numFmtId="0" fontId="4" fillId="2" borderId="18" xfId="0" applyFont="1" applyFill="1" applyBorder="1"/>
    <xf numFmtId="0" fontId="0" fillId="0" borderId="2" xfId="0" applyBorder="1"/>
    <xf numFmtId="43" fontId="0" fillId="0" borderId="2" xfId="1" applyFont="1" applyBorder="1"/>
    <xf numFmtId="0" fontId="0" fillId="0" borderId="2" xfId="0" applyBorder="1" applyAlignment="1">
      <alignment horizontal="center"/>
    </xf>
    <xf numFmtId="43" fontId="0" fillId="0" borderId="2" xfId="1" applyFont="1" applyBorder="1" applyAlignment="1">
      <alignment horizontal="center"/>
    </xf>
    <xf numFmtId="0" fontId="4" fillId="0" borderId="20" xfId="0" applyFont="1" applyBorder="1"/>
    <xf numFmtId="0" fontId="0" fillId="0" borderId="26" xfId="0" applyBorder="1"/>
    <xf numFmtId="0" fontId="4" fillId="0" borderId="14" xfId="0" applyFont="1" applyBorder="1"/>
    <xf numFmtId="9" fontId="0" fillId="0" borderId="27" xfId="0" applyNumberFormat="1" applyBorder="1"/>
    <xf numFmtId="0" fontId="4" fillId="0" borderId="25" xfId="0" applyFont="1" applyBorder="1"/>
    <xf numFmtId="0" fontId="4" fillId="2" borderId="20" xfId="0" applyFont="1" applyFill="1" applyBorder="1"/>
    <xf numFmtId="43" fontId="4" fillId="2" borderId="20" xfId="1" applyFont="1" applyFill="1" applyBorder="1"/>
    <xf numFmtId="0" fontId="0" fillId="0" borderId="26" xfId="0" applyNumberFormat="1" applyBorder="1"/>
    <xf numFmtId="0" fontId="4" fillId="0" borderId="0" xfId="0" applyFont="1"/>
    <xf numFmtId="0" fontId="4" fillId="0" borderId="0" xfId="0" applyFont="1" applyFill="1"/>
    <xf numFmtId="0" fontId="0" fillId="0" borderId="0" xfId="0" applyNumberFormat="1" applyFill="1" applyAlignment="1">
      <alignment horizontal="center"/>
    </xf>
    <xf numFmtId="0" fontId="3" fillId="0" borderId="2" xfId="0" applyFont="1" applyFill="1" applyBorder="1" applyAlignment="1">
      <alignment horizontal="center"/>
    </xf>
    <xf numFmtId="0" fontId="3" fillId="11" borderId="2" xfId="0" applyFont="1" applyFill="1" applyBorder="1" applyAlignment="1">
      <alignment horizontal="center"/>
    </xf>
    <xf numFmtId="0" fontId="3" fillId="0" borderId="2" xfId="0" applyNumberFormat="1" applyFont="1" applyFill="1" applyBorder="1" applyAlignment="1">
      <alignment horizontal="center"/>
    </xf>
    <xf numFmtId="0" fontId="4" fillId="11" borderId="2" xfId="0" applyFont="1" applyFill="1" applyBorder="1" applyAlignment="1">
      <alignment horizontal="left"/>
    </xf>
    <xf numFmtId="0" fontId="0" fillId="11" borderId="2" xfId="0" applyFill="1" applyBorder="1" applyAlignment="1">
      <alignment horizontal="left"/>
    </xf>
    <xf numFmtId="0" fontId="0" fillId="0" borderId="2" xfId="0" applyFill="1" applyBorder="1" applyAlignment="1">
      <alignment horizontal="center"/>
    </xf>
    <xf numFmtId="4" fontId="0" fillId="0" borderId="2" xfId="0" applyNumberFormat="1" applyFill="1" applyBorder="1"/>
    <xf numFmtId="43" fontId="0" fillId="11" borderId="2" xfId="1" applyFont="1" applyFill="1" applyBorder="1"/>
    <xf numFmtId="15" fontId="0" fillId="0" borderId="2" xfId="0" applyNumberFormat="1" applyFill="1" applyBorder="1"/>
    <xf numFmtId="0" fontId="0" fillId="0" borderId="2" xfId="0" applyNumberFormat="1" applyFill="1" applyBorder="1" applyAlignment="1">
      <alignment horizontal="center"/>
    </xf>
    <xf numFmtId="11" fontId="0" fillId="0" borderId="2" xfId="0" applyNumberFormat="1" applyFill="1" applyBorder="1"/>
    <xf numFmtId="0" fontId="3" fillId="0" borderId="2" xfId="0" applyFont="1" applyFill="1" applyBorder="1"/>
    <xf numFmtId="0" fontId="26" fillId="0" borderId="2" xfId="0" applyFont="1" applyFill="1" applyBorder="1"/>
    <xf numFmtId="4" fontId="26" fillId="0" borderId="2" xfId="0" applyNumberFormat="1" applyFont="1" applyFill="1" applyBorder="1"/>
    <xf numFmtId="43" fontId="26" fillId="11" borderId="2" xfId="1" applyFont="1" applyFill="1" applyBorder="1"/>
    <xf numFmtId="15" fontId="26" fillId="0" borderId="2" xfId="0" applyNumberFormat="1" applyFont="1" applyFill="1" applyBorder="1"/>
    <xf numFmtId="0" fontId="26" fillId="0" borderId="2" xfId="0" applyNumberFormat="1" applyFont="1" applyFill="1" applyBorder="1" applyAlignment="1">
      <alignment horizontal="center"/>
    </xf>
    <xf numFmtId="0" fontId="26" fillId="0" borderId="0" xfId="0" applyFont="1" applyFill="1"/>
    <xf numFmtId="43" fontId="4" fillId="0" borderId="28" xfId="1" applyFont="1" applyFill="1" applyBorder="1"/>
    <xf numFmtId="0" fontId="27" fillId="0" borderId="0" xfId="5"/>
    <xf numFmtId="0" fontId="24" fillId="0" borderId="0" xfId="5" applyFont="1" applyAlignment="1">
      <alignment horizontal="left"/>
    </xf>
    <xf numFmtId="14" fontId="32" fillId="0" borderId="0" xfId="5" applyNumberFormat="1" applyFont="1" applyAlignment="1">
      <alignment horizontal="left"/>
    </xf>
    <xf numFmtId="0" fontId="32" fillId="0" borderId="0" xfId="5" applyFont="1" applyAlignment="1">
      <alignment horizontal="left"/>
    </xf>
    <xf numFmtId="2" fontId="27" fillId="0" borderId="0" xfId="5" applyNumberFormat="1"/>
    <xf numFmtId="0" fontId="4" fillId="13" borderId="7" xfId="0" applyFont="1" applyFill="1" applyBorder="1" applyAlignment="1">
      <alignment horizontal="center" vertical="center"/>
    </xf>
    <xf numFmtId="0" fontId="10" fillId="0" borderId="7" xfId="0" applyFont="1" applyBorder="1" applyAlignment="1">
      <alignment horizontal="center" vertical="center"/>
    </xf>
    <xf numFmtId="0" fontId="10" fillId="0" borderId="7" xfId="0" applyFont="1" applyBorder="1" applyAlignment="1">
      <alignment vertical="center"/>
    </xf>
    <xf numFmtId="167" fontId="10" fillId="0" borderId="7" xfId="0" applyNumberFormat="1" applyFont="1" applyBorder="1" applyAlignment="1">
      <alignment vertical="center"/>
    </xf>
    <xf numFmtId="1" fontId="10" fillId="0" borderId="0" xfId="0" applyNumberFormat="1" applyFont="1" applyBorder="1" applyAlignment="1">
      <alignment horizontal="center" vertical="center"/>
    </xf>
    <xf numFmtId="0" fontId="0" fillId="13" borderId="0" xfId="0" applyFill="1" applyAlignment="1">
      <alignment horizontal="center" vertical="center"/>
    </xf>
    <xf numFmtId="1" fontId="37" fillId="15" borderId="31" xfId="0" applyNumberFormat="1" applyFont="1" applyFill="1" applyBorder="1" applyAlignment="1">
      <alignment horizontal="center" vertical="center" wrapText="1" shrinkToFit="1"/>
    </xf>
    <xf numFmtId="0" fontId="38" fillId="15" borderId="2" xfId="0" applyFont="1" applyFill="1" applyBorder="1" applyAlignment="1">
      <alignment horizontal="left" vertical="center"/>
    </xf>
    <xf numFmtId="168" fontId="39" fillId="15" borderId="2" xfId="0" applyNumberFormat="1" applyFont="1" applyFill="1" applyBorder="1" applyAlignment="1">
      <alignment horizontal="center" vertical="center"/>
    </xf>
    <xf numFmtId="0" fontId="38" fillId="15" borderId="2" xfId="0" applyFont="1" applyFill="1" applyBorder="1" applyAlignment="1">
      <alignment horizontal="center" vertical="center"/>
    </xf>
    <xf numFmtId="15" fontId="39" fillId="15" borderId="2" xfId="0" applyNumberFormat="1" applyFont="1" applyFill="1" applyBorder="1" applyAlignment="1">
      <alignment horizontal="center" vertical="center"/>
    </xf>
    <xf numFmtId="0" fontId="39" fillId="15" borderId="2" xfId="0" applyFont="1" applyFill="1" applyBorder="1" applyAlignment="1">
      <alignment horizontal="center" vertical="center"/>
    </xf>
    <xf numFmtId="0" fontId="39" fillId="15" borderId="2" xfId="0" applyFont="1" applyFill="1" applyBorder="1" applyAlignment="1">
      <alignment horizontal="left" vertical="center"/>
    </xf>
    <xf numFmtId="165" fontId="39" fillId="15" borderId="17" xfId="1" applyNumberFormat="1" applyFont="1" applyFill="1" applyBorder="1" applyAlignment="1">
      <alignment horizontal="left" vertical="center"/>
    </xf>
    <xf numFmtId="165" fontId="39" fillId="15" borderId="2" xfId="1" applyNumberFormat="1" applyFont="1" applyFill="1" applyBorder="1" applyAlignment="1">
      <alignment horizontal="center" vertical="center"/>
    </xf>
    <xf numFmtId="165" fontId="40" fillId="16" borderId="2" xfId="1" applyNumberFormat="1" applyFont="1" applyFill="1" applyBorder="1" applyAlignment="1">
      <alignment horizontal="center" vertical="center"/>
    </xf>
    <xf numFmtId="165" fontId="39" fillId="17" borderId="2" xfId="1" applyNumberFormat="1" applyFont="1" applyFill="1" applyBorder="1" applyAlignment="1">
      <alignment horizontal="center" vertical="center"/>
    </xf>
    <xf numFmtId="165" fontId="38" fillId="18" borderId="14" xfId="1" applyNumberFormat="1" applyFont="1" applyFill="1" applyBorder="1" applyAlignment="1">
      <alignment horizontal="center" vertical="center"/>
    </xf>
    <xf numFmtId="165" fontId="39" fillId="15" borderId="32" xfId="1" applyNumberFormat="1" applyFont="1" applyFill="1" applyBorder="1" applyAlignment="1">
      <alignment horizontal="left" vertical="center"/>
    </xf>
    <xf numFmtId="165" fontId="40" fillId="14" borderId="33" xfId="1" applyNumberFormat="1" applyFont="1" applyFill="1" applyBorder="1" applyAlignment="1">
      <alignment horizontal="center" vertical="center"/>
    </xf>
    <xf numFmtId="165" fontId="40" fillId="14" borderId="34" xfId="1" applyNumberFormat="1" applyFont="1" applyFill="1" applyBorder="1" applyAlignment="1">
      <alignment horizontal="center" vertical="center"/>
    </xf>
    <xf numFmtId="165" fontId="40" fillId="17" borderId="35" xfId="1" applyNumberFormat="1" applyFont="1" applyFill="1" applyBorder="1" applyAlignment="1">
      <alignment horizontal="center" vertical="center"/>
    </xf>
    <xf numFmtId="165" fontId="41" fillId="15" borderId="36" xfId="1" applyNumberFormat="1" applyFont="1" applyFill="1" applyBorder="1" applyAlignment="1">
      <alignment horizontal="center" vertical="center"/>
    </xf>
    <xf numFmtId="0" fontId="40" fillId="15" borderId="37" xfId="0" applyFont="1" applyFill="1" applyBorder="1" applyAlignment="1">
      <alignment horizontal="center" vertical="center"/>
    </xf>
    <xf numFmtId="0" fontId="0" fillId="16" borderId="38" xfId="0" applyFill="1" applyBorder="1" applyAlignment="1">
      <alignment horizontal="center" vertical="center"/>
    </xf>
    <xf numFmtId="0" fontId="0" fillId="18" borderId="38" xfId="0" applyFill="1" applyBorder="1" applyAlignment="1">
      <alignment horizontal="center" vertical="center"/>
    </xf>
    <xf numFmtId="0" fontId="0" fillId="19" borderId="38" xfId="0" applyFill="1" applyBorder="1" applyAlignment="1">
      <alignment horizontal="center" vertical="center"/>
    </xf>
    <xf numFmtId="0" fontId="38" fillId="15" borderId="39" xfId="0" applyFont="1" applyFill="1" applyBorder="1" applyAlignment="1">
      <alignment horizontal="left" vertical="center"/>
    </xf>
    <xf numFmtId="168" fontId="39" fillId="15" borderId="39" xfId="0" applyNumberFormat="1" applyFont="1" applyFill="1" applyBorder="1" applyAlignment="1">
      <alignment horizontal="center" vertical="center"/>
    </xf>
    <xf numFmtId="0" fontId="38" fillId="15" borderId="39" xfId="0" applyFont="1" applyFill="1" applyBorder="1" applyAlignment="1">
      <alignment horizontal="center" vertical="center"/>
    </xf>
    <xf numFmtId="15" fontId="39" fillId="15" borderId="39" xfId="0" applyNumberFormat="1" applyFont="1" applyFill="1" applyBorder="1" applyAlignment="1">
      <alignment horizontal="center" vertical="center"/>
    </xf>
    <xf numFmtId="0" fontId="39" fillId="15" borderId="39" xfId="0" applyFont="1" applyFill="1" applyBorder="1" applyAlignment="1">
      <alignment horizontal="center" vertical="center"/>
    </xf>
    <xf numFmtId="0" fontId="39" fillId="15" borderId="39" xfId="0" applyFont="1" applyFill="1" applyBorder="1" applyAlignment="1">
      <alignment horizontal="left" vertical="center"/>
    </xf>
    <xf numFmtId="165" fontId="39" fillId="15" borderId="40" xfId="1" applyNumberFormat="1" applyFont="1" applyFill="1" applyBorder="1" applyAlignment="1">
      <alignment horizontal="left" vertical="center"/>
    </xf>
    <xf numFmtId="165" fontId="39" fillId="15" borderId="39" xfId="1" applyNumberFormat="1" applyFont="1" applyFill="1" applyBorder="1" applyAlignment="1">
      <alignment horizontal="center" vertical="center"/>
    </xf>
    <xf numFmtId="165" fontId="40" fillId="16" borderId="39" xfId="1" applyNumberFormat="1" applyFont="1" applyFill="1" applyBorder="1" applyAlignment="1">
      <alignment horizontal="center" vertical="center"/>
    </xf>
    <xf numFmtId="165" fontId="39" fillId="17" borderId="39" xfId="1" applyNumberFormat="1" applyFont="1" applyFill="1" applyBorder="1" applyAlignment="1">
      <alignment horizontal="center" vertical="center"/>
    </xf>
    <xf numFmtId="165" fontId="40" fillId="14" borderId="41" xfId="1" applyNumberFormat="1" applyFont="1" applyFill="1" applyBorder="1" applyAlignment="1">
      <alignment horizontal="center" vertical="center"/>
    </xf>
    <xf numFmtId="165" fontId="40" fillId="14" borderId="39" xfId="1" applyNumberFormat="1" applyFont="1" applyFill="1" applyBorder="1" applyAlignment="1">
      <alignment horizontal="center" vertical="center"/>
    </xf>
    <xf numFmtId="165" fontId="40" fillId="17" borderId="42" xfId="1" applyNumberFormat="1" applyFont="1" applyFill="1" applyBorder="1" applyAlignment="1">
      <alignment horizontal="center" vertical="center"/>
    </xf>
    <xf numFmtId="169" fontId="38" fillId="15" borderId="39" xfId="0" quotePrefix="1" applyNumberFormat="1" applyFont="1" applyFill="1" applyBorder="1" applyAlignment="1">
      <alignment horizontal="center" vertical="center"/>
    </xf>
    <xf numFmtId="0" fontId="38" fillId="15" borderId="39" xfId="0" quotePrefix="1" applyFont="1" applyFill="1" applyBorder="1" applyAlignment="1">
      <alignment horizontal="center" vertical="center"/>
    </xf>
    <xf numFmtId="165" fontId="40" fillId="14" borderId="43" xfId="1" applyNumberFormat="1" applyFont="1" applyFill="1" applyBorder="1" applyAlignment="1">
      <alignment horizontal="center" vertical="center"/>
    </xf>
    <xf numFmtId="169" fontId="38" fillId="15" borderId="39" xfId="0" applyNumberFormat="1" applyFont="1" applyFill="1" applyBorder="1" applyAlignment="1">
      <alignment horizontal="center" vertical="center"/>
    </xf>
    <xf numFmtId="1" fontId="39" fillId="15" borderId="39" xfId="0" applyNumberFormat="1" applyFont="1" applyFill="1" applyBorder="1" applyAlignment="1">
      <alignment horizontal="center" vertical="center"/>
    </xf>
    <xf numFmtId="168" fontId="38" fillId="15" borderId="39" xfId="0" quotePrefix="1" applyNumberFormat="1" applyFont="1" applyFill="1" applyBorder="1" applyAlignment="1">
      <alignment horizontal="center" vertical="center"/>
    </xf>
    <xf numFmtId="169" fontId="39" fillId="15" borderId="39" xfId="0" quotePrefix="1" applyNumberFormat="1" applyFont="1" applyFill="1" applyBorder="1" applyAlignment="1">
      <alignment horizontal="center" vertical="center"/>
    </xf>
    <xf numFmtId="168" fontId="39" fillId="15" borderId="39" xfId="0" quotePrefix="1" applyNumberFormat="1" applyFont="1" applyFill="1" applyBorder="1" applyAlignment="1">
      <alignment horizontal="center" vertical="center"/>
    </xf>
    <xf numFmtId="14" fontId="38" fillId="15" borderId="39" xfId="0" applyNumberFormat="1" applyFont="1" applyFill="1" applyBorder="1" applyAlignment="1">
      <alignment horizontal="center" vertical="center"/>
    </xf>
    <xf numFmtId="165" fontId="39" fillId="15" borderId="39" xfId="1" applyNumberFormat="1" applyFont="1" applyFill="1" applyBorder="1" applyAlignment="1">
      <alignment horizontal="left" vertical="center"/>
    </xf>
    <xf numFmtId="0" fontId="0" fillId="0" borderId="0" xfId="0" applyFill="1" applyAlignment="1">
      <alignment vertical="center"/>
    </xf>
    <xf numFmtId="165" fontId="42" fillId="0" borderId="0" xfId="0" applyNumberFormat="1" applyFont="1" applyFill="1" applyBorder="1" applyAlignment="1">
      <alignment vertical="center"/>
    </xf>
    <xf numFmtId="165" fontId="43" fillId="0" borderId="0" xfId="1" applyNumberFormat="1" applyFont="1" applyBorder="1" applyAlignment="1">
      <alignment vertical="center"/>
    </xf>
    <xf numFmtId="165" fontId="43" fillId="0" borderId="0" xfId="1" applyNumberFormat="1" applyFont="1" applyAlignment="1">
      <alignment vertical="center"/>
    </xf>
    <xf numFmtId="43" fontId="0" fillId="0" borderId="0" xfId="0" applyNumberFormat="1" applyAlignment="1">
      <alignment vertical="center"/>
    </xf>
    <xf numFmtId="1" fontId="0" fillId="0" borderId="0" xfId="0" applyNumberFormat="1" applyAlignment="1">
      <alignment vertical="center"/>
    </xf>
    <xf numFmtId="165" fontId="0" fillId="0" borderId="0" xfId="1" applyNumberFormat="1" applyFont="1" applyAlignment="1">
      <alignment vertical="center"/>
    </xf>
    <xf numFmtId="0" fontId="43" fillId="0" borderId="0" xfId="0" applyFont="1" applyBorder="1" applyAlignment="1">
      <alignment vertical="center"/>
    </xf>
    <xf numFmtId="43" fontId="10" fillId="0" borderId="0" xfId="1" applyFont="1" applyBorder="1"/>
    <xf numFmtId="0" fontId="43" fillId="0" borderId="0" xfId="0" applyFont="1" applyAlignment="1">
      <alignment vertical="center"/>
    </xf>
    <xf numFmtId="43" fontId="10" fillId="0" borderId="0" xfId="1" applyFont="1"/>
    <xf numFmtId="14" fontId="0" fillId="0" borderId="0" xfId="0" applyNumberFormat="1" applyAlignment="1">
      <alignment vertical="center"/>
    </xf>
    <xf numFmtId="14" fontId="0" fillId="0" borderId="0" xfId="1" applyNumberFormat="1" applyFont="1" applyAlignment="1">
      <alignment vertical="center"/>
    </xf>
    <xf numFmtId="165" fontId="0" fillId="0" borderId="0" xfId="0" applyNumberFormat="1" applyAlignment="1">
      <alignment vertical="center"/>
    </xf>
    <xf numFmtId="43" fontId="0" fillId="0" borderId="0" xfId="1" applyNumberFormat="1" applyFont="1" applyAlignment="1">
      <alignment vertical="center"/>
    </xf>
    <xf numFmtId="0" fontId="4" fillId="0" borderId="0" xfId="0" applyFont="1" applyAlignment="1">
      <alignment horizontal="center"/>
    </xf>
    <xf numFmtId="0" fontId="46" fillId="0" borderId="0" xfId="0" applyFont="1" applyAlignment="1">
      <alignment horizontal="center"/>
    </xf>
    <xf numFmtId="43" fontId="4" fillId="0" borderId="0" xfId="1" applyFont="1" applyAlignment="1">
      <alignment horizontal="center"/>
    </xf>
    <xf numFmtId="0" fontId="0" fillId="0" borderId="0" xfId="0" applyAlignment="1">
      <alignment horizontal="center"/>
    </xf>
    <xf numFmtId="0" fontId="26" fillId="0" borderId="0" xfId="0" applyFont="1"/>
    <xf numFmtId="43" fontId="1" fillId="0" borderId="0" xfId="1" applyFont="1"/>
    <xf numFmtId="43" fontId="0" fillId="2" borderId="0" xfId="1" applyFont="1" applyFill="1"/>
    <xf numFmtId="43" fontId="0" fillId="0" borderId="0" xfId="1" applyFont="1"/>
    <xf numFmtId="0" fontId="5" fillId="20" borderId="14" xfId="0" applyFont="1" applyFill="1" applyBorder="1" applyAlignment="1">
      <alignment wrapText="1"/>
    </xf>
    <xf numFmtId="14" fontId="0" fillId="0" borderId="14" xfId="0" applyNumberFormat="1" applyBorder="1"/>
    <xf numFmtId="14" fontId="0" fillId="0" borderId="39" xfId="0" applyNumberFormat="1" applyBorder="1"/>
    <xf numFmtId="0" fontId="0" fillId="15" borderId="39" xfId="0" applyFill="1" applyBorder="1"/>
    <xf numFmtId="0" fontId="0" fillId="0" borderId="39" xfId="0" applyBorder="1"/>
    <xf numFmtId="0" fontId="47" fillId="10" borderId="0" xfId="0" applyFont="1" applyFill="1"/>
    <xf numFmtId="0" fontId="9" fillId="10" borderId="0" xfId="0" applyFont="1" applyFill="1"/>
    <xf numFmtId="0" fontId="4" fillId="10" borderId="39" xfId="0" applyFont="1" applyFill="1" applyBorder="1" applyAlignment="1">
      <alignment horizontal="center" vertical="center"/>
    </xf>
    <xf numFmtId="0" fontId="4" fillId="10" borderId="39" xfId="0" applyFont="1" applyFill="1" applyBorder="1"/>
    <xf numFmtId="0" fontId="0" fillId="10" borderId="39" xfId="0" applyFill="1" applyBorder="1" applyAlignment="1">
      <alignment horizontal="center" vertical="center"/>
    </xf>
    <xf numFmtId="14" fontId="0" fillId="10" borderId="39" xfId="0" applyNumberFormat="1" applyFill="1" applyBorder="1" applyAlignment="1">
      <alignment horizontal="center" vertical="center"/>
    </xf>
    <xf numFmtId="0" fontId="0" fillId="10" borderId="39" xfId="0" applyFill="1" applyBorder="1"/>
    <xf numFmtId="165" fontId="0" fillId="10" borderId="39" xfId="1" applyNumberFormat="1" applyFont="1" applyFill="1" applyBorder="1"/>
    <xf numFmtId="0" fontId="0" fillId="10" borderId="0" xfId="0" applyFill="1" applyBorder="1" applyAlignment="1">
      <alignment horizontal="center" vertical="center"/>
    </xf>
    <xf numFmtId="14" fontId="0" fillId="10" borderId="0" xfId="0" applyNumberFormat="1" applyFill="1" applyBorder="1" applyAlignment="1">
      <alignment horizontal="center" vertical="center"/>
    </xf>
    <xf numFmtId="0" fontId="0" fillId="10" borderId="0" xfId="0" applyFill="1" applyBorder="1"/>
    <xf numFmtId="0" fontId="4" fillId="10" borderId="0" xfId="0" applyFont="1" applyFill="1" applyBorder="1"/>
    <xf numFmtId="165" fontId="0" fillId="10" borderId="0" xfId="1" applyNumberFormat="1" applyFont="1" applyFill="1" applyBorder="1"/>
    <xf numFmtId="0" fontId="4" fillId="10" borderId="0" xfId="0" applyFont="1" applyFill="1"/>
    <xf numFmtId="165" fontId="0" fillId="10" borderId="0" xfId="0" applyNumberFormat="1" applyFill="1"/>
    <xf numFmtId="0" fontId="48" fillId="0" borderId="0" xfId="0" applyFont="1" applyAlignment="1">
      <alignment horizontal="right"/>
    </xf>
    <xf numFmtId="0" fontId="49" fillId="0" borderId="0" xfId="0" applyFont="1"/>
    <xf numFmtId="0" fontId="50" fillId="0" borderId="0" xfId="0" applyFont="1"/>
    <xf numFmtId="0" fontId="49" fillId="0" borderId="0" xfId="0" applyFont="1" applyAlignment="1">
      <alignment horizontal="left"/>
    </xf>
    <xf numFmtId="0" fontId="48" fillId="0" borderId="0" xfId="0" applyFont="1"/>
    <xf numFmtId="0" fontId="48" fillId="0" borderId="3" xfId="0" applyFont="1" applyBorder="1"/>
    <xf numFmtId="0" fontId="50" fillId="0" borderId="3" xfId="0" applyFont="1" applyBorder="1"/>
    <xf numFmtId="0" fontId="48" fillId="0" borderId="3" xfId="0" applyFont="1" applyBorder="1" applyAlignment="1">
      <alignment horizontal="left"/>
    </xf>
    <xf numFmtId="0" fontId="49" fillId="0" borderId="1" xfId="0" applyFont="1" applyBorder="1" applyAlignment="1">
      <alignment horizontal="center"/>
    </xf>
    <xf numFmtId="0" fontId="49" fillId="0" borderId="0" xfId="0" applyFont="1" applyAlignment="1">
      <alignment horizontal="center"/>
    </xf>
    <xf numFmtId="0" fontId="14" fillId="0" borderId="0" xfId="6" applyFont="1"/>
    <xf numFmtId="0" fontId="14" fillId="0" borderId="0" xfId="6" applyFont="1" applyAlignment="1">
      <alignment wrapText="1"/>
    </xf>
    <xf numFmtId="0" fontId="51" fillId="0" borderId="0" xfId="6"/>
    <xf numFmtId="22" fontId="51" fillId="0" borderId="0" xfId="6" applyNumberFormat="1" applyAlignment="1">
      <alignment horizontal="right"/>
    </xf>
    <xf numFmtId="0" fontId="51" fillId="0" borderId="0" xfId="6" applyAlignment="1">
      <alignment wrapText="1"/>
    </xf>
    <xf numFmtId="0" fontId="27" fillId="0" borderId="0" xfId="5" applyAlignment="1">
      <alignment horizontal="center"/>
    </xf>
    <xf numFmtId="0" fontId="24" fillId="0" borderId="0" xfId="5" applyFont="1" applyAlignment="1">
      <alignment horizontal="center"/>
    </xf>
    <xf numFmtId="14" fontId="28" fillId="0" borderId="0" xfId="5" applyNumberFormat="1" applyFont="1" applyAlignment="1">
      <alignment horizontal="left"/>
    </xf>
    <xf numFmtId="0" fontId="28" fillId="0" borderId="0" xfId="5" applyFont="1" applyAlignment="1">
      <alignment horizontal="left"/>
    </xf>
    <xf numFmtId="0" fontId="29" fillId="0" borderId="0" xfId="5" applyFont="1"/>
    <xf numFmtId="41" fontId="27" fillId="0" borderId="0" xfId="7" applyFont="1"/>
    <xf numFmtId="0" fontId="30" fillId="12" borderId="0" xfId="5" applyFont="1" applyFill="1"/>
    <xf numFmtId="0" fontId="27" fillId="0" borderId="0" xfId="5" applyAlignment="1">
      <alignment horizontal="left"/>
    </xf>
    <xf numFmtId="14" fontId="27" fillId="0" borderId="0" xfId="5" applyNumberFormat="1"/>
    <xf numFmtId="0" fontId="31" fillId="0" borderId="0" xfId="5" applyFont="1"/>
    <xf numFmtId="0" fontId="32" fillId="0" borderId="0" xfId="5" applyFont="1"/>
    <xf numFmtId="1" fontId="32" fillId="0" borderId="0" xfId="5" applyNumberFormat="1" applyFont="1"/>
    <xf numFmtId="0" fontId="31" fillId="0" borderId="0" xfId="5" applyFont="1" applyAlignment="1">
      <alignment horizontal="left"/>
    </xf>
    <xf numFmtId="0" fontId="31" fillId="0" borderId="0" xfId="5" applyFont="1" applyAlignment="1">
      <alignment horizontal="center"/>
    </xf>
    <xf numFmtId="1" fontId="32" fillId="0" borderId="0" xfId="5" applyNumberFormat="1" applyFont="1" applyAlignment="1">
      <alignment horizontal="left"/>
    </xf>
    <xf numFmtId="0" fontId="32" fillId="0" borderId="0" xfId="5" applyFont="1" applyAlignment="1">
      <alignment horizontal="center"/>
    </xf>
    <xf numFmtId="0" fontId="52" fillId="0" borderId="0" xfId="5" applyFont="1"/>
    <xf numFmtId="0" fontId="33" fillId="0" borderId="0" xfId="5" applyFont="1" applyAlignment="1">
      <alignment horizontal="center"/>
    </xf>
    <xf numFmtId="0" fontId="33" fillId="0" borderId="0" xfId="5" applyFont="1" applyAlignment="1">
      <alignment horizontal="left"/>
    </xf>
    <xf numFmtId="0" fontId="34" fillId="0" borderId="0" xfId="5" applyFont="1" applyAlignment="1">
      <alignment horizontal="center"/>
    </xf>
    <xf numFmtId="0" fontId="33" fillId="0" borderId="0" xfId="5" applyFont="1"/>
    <xf numFmtId="1" fontId="32" fillId="0" borderId="0" xfId="5" applyNumberFormat="1" applyFont="1" applyAlignment="1">
      <alignment horizontal="center"/>
    </xf>
    <xf numFmtId="166" fontId="32" fillId="0" borderId="0" xfId="5" applyNumberFormat="1" applyFont="1" applyAlignment="1">
      <alignment horizontal="left"/>
    </xf>
    <xf numFmtId="2" fontId="32" fillId="0" borderId="0" xfId="5" applyNumberFormat="1" applyFont="1"/>
    <xf numFmtId="2" fontId="32" fillId="0" borderId="29" xfId="5" applyNumberFormat="1" applyFont="1" applyBorder="1"/>
    <xf numFmtId="2" fontId="35" fillId="0" borderId="0" xfId="5" applyNumberFormat="1" applyFont="1"/>
    <xf numFmtId="14" fontId="27" fillId="0" borderId="0" xfId="5" applyNumberFormat="1" applyAlignment="1">
      <alignment horizontal="left"/>
    </xf>
    <xf numFmtId="0" fontId="7" fillId="0" borderId="0" xfId="3" applyFont="1" applyAlignment="1">
      <alignment horizontal="left" vertical="top"/>
    </xf>
    <xf numFmtId="0" fontId="15" fillId="5" borderId="0" xfId="0" applyFont="1" applyFill="1" applyAlignment="1">
      <alignment horizontal="center"/>
    </xf>
    <xf numFmtId="0" fontId="16" fillId="5" borderId="0" xfId="0" applyFont="1" applyFill="1" applyAlignment="1">
      <alignment horizontal="center" vertical="center"/>
    </xf>
    <xf numFmtId="0" fontId="17" fillId="5" borderId="7" xfId="0" applyFont="1" applyFill="1" applyBorder="1" applyAlignment="1">
      <alignment horizontal="center" vertical="center"/>
    </xf>
    <xf numFmtId="0" fontId="21" fillId="6" borderId="11" xfId="0" applyFont="1" applyFill="1" applyBorder="1" applyAlignment="1">
      <alignment horizontal="center" vertical="center"/>
    </xf>
    <xf numFmtId="0" fontId="21" fillId="6" borderId="12" xfId="0" applyFont="1" applyFill="1" applyBorder="1" applyAlignment="1">
      <alignment horizontal="center" vertical="center"/>
    </xf>
    <xf numFmtId="0" fontId="21" fillId="6" borderId="13" xfId="0" applyFont="1" applyFill="1" applyBorder="1" applyAlignment="1">
      <alignment horizontal="center" vertical="center"/>
    </xf>
    <xf numFmtId="0" fontId="21" fillId="8" borderId="11" xfId="0" applyFont="1" applyFill="1" applyBorder="1" applyAlignment="1">
      <alignment horizontal="center" vertical="center"/>
    </xf>
    <xf numFmtId="0" fontId="21" fillId="8" borderId="12" xfId="0" applyFont="1" applyFill="1" applyBorder="1" applyAlignment="1">
      <alignment horizontal="center" vertical="center"/>
    </xf>
    <xf numFmtId="0" fontId="21" fillId="8" borderId="13" xfId="0" applyFont="1" applyFill="1" applyBorder="1" applyAlignment="1">
      <alignment horizontal="center" vertical="center"/>
    </xf>
    <xf numFmtId="0" fontId="4" fillId="2" borderId="17" xfId="0" applyFont="1" applyFill="1" applyBorder="1" applyAlignment="1">
      <alignment horizontal="center"/>
    </xf>
    <xf numFmtId="0" fontId="4" fillId="2" borderId="18" xfId="0" applyFont="1" applyFill="1" applyBorder="1" applyAlignment="1">
      <alignment horizontal="center"/>
    </xf>
    <xf numFmtId="0" fontId="48" fillId="0" borderId="0" xfId="0" applyFont="1" applyAlignment="1">
      <alignment horizontal="center"/>
    </xf>
    <xf numFmtId="0" fontId="36" fillId="14" borderId="10" xfId="0" applyFont="1" applyFill="1" applyBorder="1" applyAlignment="1">
      <alignment horizontal="center" vertical="center"/>
    </xf>
    <xf numFmtId="0" fontId="36" fillId="14" borderId="30" xfId="0" applyFont="1" applyFill="1" applyBorder="1" applyAlignment="1">
      <alignment horizontal="center" vertical="center"/>
    </xf>
    <xf numFmtId="0" fontId="36" fillId="14" borderId="9" xfId="0" applyFont="1" applyFill="1" applyBorder="1" applyAlignment="1">
      <alignment horizontal="center" vertical="center"/>
    </xf>
  </cellXfs>
  <cellStyles count="8">
    <cellStyle name="Comma" xfId="1" builtinId="3"/>
    <cellStyle name="Comma [0]" xfId="7" builtinId="6"/>
    <cellStyle name="Hyperlink" xfId="3" builtinId="8"/>
    <cellStyle name="Normal" xfId="0" builtinId="0"/>
    <cellStyle name="Normal 2" xfId="6" xr:uid="{72BE9611-EA07-44E0-B4A1-24EC9B5969D3}"/>
    <cellStyle name="Normal 3" xfId="5" xr:uid="{00000000-0005-0000-0000-000003000000}"/>
    <cellStyle name="Normal 5" xfId="4" xr:uid="{00000000-0005-0000-0000-000004000000}"/>
    <cellStyle name="Percent" xfId="2" builtinId="5"/>
  </cellStyles>
  <dxfs count="41">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0" tint="-0.34998626667073579"/>
        </patternFill>
      </fill>
    </dxf>
    <dxf>
      <font>
        <b/>
        <i val="0"/>
      </font>
      <fill>
        <gradientFill type="path">
          <stop position="0">
            <color theme="0"/>
          </stop>
          <stop position="1">
            <color theme="5" tint="0.40000610370189521"/>
          </stop>
        </gradientFill>
      </fill>
    </dxf>
    <dxf>
      <fill>
        <gradientFill degree="135">
          <stop position="0">
            <color theme="5" tint="-0.25098422193060094"/>
          </stop>
          <stop position="1">
            <color theme="5" tint="-0.49803155613879818"/>
          </stop>
        </gradientFill>
      </fill>
    </dxf>
    <dxf>
      <fill>
        <patternFill>
          <bgColor theme="0" tint="-0.34998626667073579"/>
        </patternFill>
      </fill>
    </dxf>
    <dxf>
      <fill>
        <gradientFill degree="135">
          <stop position="0">
            <color theme="5" tint="-0.25098422193060094"/>
          </stop>
          <stop position="1">
            <color theme="5" tint="-0.49803155613879818"/>
          </stop>
        </gradientFill>
      </fill>
    </dxf>
    <dxf>
      <fill>
        <patternFill>
          <bgColor theme="0" tint="-0.34998626667073579"/>
        </patternFill>
      </fill>
    </dxf>
    <dxf>
      <fill>
        <gradientFill degree="135">
          <stop position="0">
            <color theme="5" tint="-0.25098422193060094"/>
          </stop>
          <stop position="1">
            <color theme="5" tint="-0.49803155613879818"/>
          </stop>
        </gradientFill>
      </fill>
    </dxf>
    <dxf>
      <fill>
        <patternFill>
          <bgColor theme="0" tint="-0.34998626667073579"/>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ont>
        <b/>
        <i val="0"/>
        <color theme="0"/>
      </font>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3</xdr:col>
      <xdr:colOff>2324100</xdr:colOff>
      <xdr:row>2</xdr:row>
      <xdr:rowOff>125731</xdr:rowOff>
    </xdr:from>
    <xdr:to>
      <xdr:col>4</xdr:col>
      <xdr:colOff>95248</xdr:colOff>
      <xdr:row>2</xdr:row>
      <xdr:rowOff>219075</xdr:rowOff>
    </xdr:to>
    <xdr:sp macro="" textlink="">
      <xdr:nvSpPr>
        <xdr:cNvPr id="2" name="Right Arrow 1">
          <a:extLst>
            <a:ext uri="{FF2B5EF4-FFF2-40B4-BE49-F238E27FC236}">
              <a16:creationId xmlns:a16="http://schemas.microsoft.com/office/drawing/2014/main" id="{00000000-0008-0000-0400-000002000000}"/>
            </a:ext>
          </a:extLst>
        </xdr:cNvPr>
        <xdr:cNvSpPr/>
      </xdr:nvSpPr>
      <xdr:spPr>
        <a:xfrm>
          <a:off x="5295900" y="678181"/>
          <a:ext cx="200023" cy="93344"/>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endParaRPr lang="en-US" sz="1100"/>
        </a:p>
      </xdr:txBody>
    </xdr:sp>
    <xdr:clientData/>
  </xdr:twoCellAnchor>
  <xdr:twoCellAnchor>
    <xdr:from>
      <xdr:col>1</xdr:col>
      <xdr:colOff>552453</xdr:colOff>
      <xdr:row>2</xdr:row>
      <xdr:rowOff>104775</xdr:rowOff>
    </xdr:from>
    <xdr:to>
      <xdr:col>2</xdr:col>
      <xdr:colOff>104775</xdr:colOff>
      <xdr:row>2</xdr:row>
      <xdr:rowOff>228600</xdr:rowOff>
    </xdr:to>
    <xdr:sp macro="" textlink="">
      <xdr:nvSpPr>
        <xdr:cNvPr id="3" name="Left Arrow 2">
          <a:extLst>
            <a:ext uri="{FF2B5EF4-FFF2-40B4-BE49-F238E27FC236}">
              <a16:creationId xmlns:a16="http://schemas.microsoft.com/office/drawing/2014/main" id="{00000000-0008-0000-0400-000003000000}"/>
            </a:ext>
          </a:extLst>
        </xdr:cNvPr>
        <xdr:cNvSpPr/>
      </xdr:nvSpPr>
      <xdr:spPr>
        <a:xfrm>
          <a:off x="971553" y="657225"/>
          <a:ext cx="209547" cy="123825"/>
        </a:xfrm>
        <a:prstGeom prst="lef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marL="0" indent="0" algn="ctr"/>
          <a:endParaRPr lang="en-US" sz="1100">
            <a:solidFill>
              <a:schemeClr val="lt1"/>
            </a:solidFill>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Mep\AppData\Local\Microsoft\Windows\Temporary%20Internet%20Files\Content.Outlook\7L0K5K0F\Users\Administrator.mep-acc-aliam\Desktop\Future%20Projec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
      <sheetName val="Future Projects"/>
    </sheetNames>
    <definedNames>
      <definedName name="Data.Top.Left"/>
    </defined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19FF81"/>
    <outlinePr summaryBelow="0" summaryRight="0"/>
  </sheetPr>
  <dimension ref="A1:J31"/>
  <sheetViews>
    <sheetView showGridLines="0" zoomScaleNormal="100" workbookViewId="0">
      <pane ySplit="3" topLeftCell="A4" activePane="bottomLeft" state="frozen"/>
      <selection activeCell="B4" sqref="B4"/>
      <selection pane="bottomLeft" activeCell="C32" sqref="C32"/>
    </sheetView>
  </sheetViews>
  <sheetFormatPr defaultRowHeight="14.4" outlineLevelRow="1" x14ac:dyDescent="0.3"/>
  <cols>
    <col min="1" max="1" width="2.109375" customWidth="1"/>
    <col min="2" max="2" width="22.6640625" customWidth="1"/>
    <col min="3" max="3" width="24.6640625" customWidth="1"/>
    <col min="4" max="4" width="16.109375" customWidth="1"/>
    <col min="5" max="5" width="16.6640625" customWidth="1"/>
    <col min="6" max="6" width="17.5546875" bestFit="1" customWidth="1"/>
    <col min="7" max="7" width="20.6640625" bestFit="1" customWidth="1"/>
    <col min="8" max="8" width="16" bestFit="1" customWidth="1"/>
    <col min="9" max="9" width="17" bestFit="1" customWidth="1"/>
    <col min="10" max="10" width="27.44140625" bestFit="1" customWidth="1"/>
  </cols>
  <sheetData>
    <row r="1" spans="1:10" x14ac:dyDescent="0.3">
      <c r="A1" s="309"/>
      <c r="B1" s="309"/>
      <c r="C1" s="1"/>
      <c r="D1" s="1"/>
      <c r="E1" s="2"/>
    </row>
    <row r="2" spans="1:10" ht="23.25" customHeight="1" x14ac:dyDescent="0.5">
      <c r="B2" s="3" t="s">
        <v>0</v>
      </c>
    </row>
    <row r="3" spans="1:10" ht="11.25" customHeight="1" x14ac:dyDescent="0.3"/>
    <row r="4" spans="1:10" ht="21" collapsed="1" x14ac:dyDescent="0.4">
      <c r="A4" s="4"/>
      <c r="B4" s="5" t="s">
        <v>1</v>
      </c>
      <c r="C4" s="4"/>
      <c r="D4" s="4"/>
      <c r="E4" s="6"/>
      <c r="F4" s="4"/>
      <c r="G4" s="4"/>
      <c r="H4" s="4"/>
      <c r="I4" s="7"/>
    </row>
    <row r="5" spans="1:10" hidden="1" outlineLevel="1" x14ac:dyDescent="0.3">
      <c r="A5" s="8"/>
      <c r="B5" s="8"/>
      <c r="C5" s="8"/>
      <c r="D5" s="8"/>
      <c r="G5" s="8"/>
      <c r="H5" s="8"/>
      <c r="I5" s="8"/>
      <c r="J5" s="8"/>
    </row>
    <row r="6" spans="1:10" ht="15.6" hidden="1" outlineLevel="1" x14ac:dyDescent="0.3">
      <c r="A6" s="8"/>
      <c r="B6" s="9" t="s">
        <v>2</v>
      </c>
      <c r="C6" s="8"/>
      <c r="D6" s="8"/>
      <c r="G6" s="8"/>
      <c r="H6" s="8"/>
      <c r="I6" s="8"/>
      <c r="J6" s="8"/>
    </row>
    <row r="7" spans="1:10" hidden="1" outlineLevel="1" x14ac:dyDescent="0.3">
      <c r="A7" s="8"/>
      <c r="B7" s="8"/>
      <c r="C7" s="8"/>
      <c r="D7" s="8"/>
      <c r="G7" s="8"/>
      <c r="H7" s="8"/>
      <c r="I7" s="8"/>
      <c r="J7" s="8"/>
    </row>
    <row r="8" spans="1:10" hidden="1" outlineLevel="1" x14ac:dyDescent="0.3">
      <c r="A8" s="8"/>
      <c r="B8" s="10" t="s">
        <v>3</v>
      </c>
      <c r="C8" s="11"/>
      <c r="D8" s="12"/>
      <c r="E8" s="10" t="s">
        <v>4</v>
      </c>
      <c r="F8" s="13"/>
      <c r="G8" s="8"/>
      <c r="H8" s="8"/>
      <c r="I8" s="12"/>
      <c r="J8" s="8"/>
    </row>
    <row r="9" spans="1:10" hidden="1" outlineLevel="1" x14ac:dyDescent="0.3">
      <c r="A9" s="8"/>
      <c r="D9" s="8"/>
      <c r="E9" s="8"/>
      <c r="F9" s="8"/>
      <c r="G9" s="8"/>
      <c r="H9" s="8"/>
      <c r="I9" s="14"/>
      <c r="J9" s="8"/>
    </row>
    <row r="10" spans="1:10" hidden="1" outlineLevel="1" x14ac:dyDescent="0.3">
      <c r="A10" s="8"/>
      <c r="B10" s="15" t="s">
        <v>5</v>
      </c>
      <c r="C10" s="16"/>
      <c r="E10" s="8" t="s">
        <v>6</v>
      </c>
      <c r="F10" s="17"/>
      <c r="G10" s="8"/>
      <c r="H10" s="15"/>
      <c r="I10" s="8"/>
      <c r="J10" s="8"/>
    </row>
    <row r="11" spans="1:10" hidden="1" outlineLevel="1" x14ac:dyDescent="0.3">
      <c r="A11" s="8"/>
      <c r="B11" s="15" t="s">
        <v>7</v>
      </c>
      <c r="C11" s="18"/>
      <c r="E11" s="8" t="s">
        <v>8</v>
      </c>
      <c r="F11" s="17"/>
      <c r="I11" s="8"/>
      <c r="J11" s="8"/>
    </row>
    <row r="12" spans="1:10" hidden="1" outlineLevel="1" x14ac:dyDescent="0.3">
      <c r="A12" s="8"/>
      <c r="B12" s="8" t="s">
        <v>9</v>
      </c>
      <c r="C12" s="16"/>
      <c r="D12" s="8"/>
      <c r="E12" s="8" t="s">
        <v>10</v>
      </c>
      <c r="F12" s="17"/>
      <c r="I12" s="8"/>
      <c r="J12" s="8"/>
    </row>
    <row r="13" spans="1:10" hidden="1" outlineLevel="1" x14ac:dyDescent="0.3">
      <c r="A13" s="8"/>
      <c r="B13" s="15" t="s">
        <v>11</v>
      </c>
      <c r="C13" s="19"/>
      <c r="D13" s="8"/>
      <c r="E13" s="15" t="s">
        <v>12</v>
      </c>
      <c r="F13" s="20"/>
      <c r="G13" s="8"/>
      <c r="H13" s="8"/>
      <c r="I13" s="8"/>
      <c r="J13" s="8"/>
    </row>
    <row r="14" spans="1:10" hidden="1" outlineLevel="1" x14ac:dyDescent="0.3">
      <c r="A14" s="8"/>
      <c r="B14" s="15" t="s">
        <v>13</v>
      </c>
      <c r="C14" s="18"/>
      <c r="E14" s="15" t="s">
        <v>14</v>
      </c>
      <c r="F14" s="21"/>
      <c r="G14" s="8"/>
      <c r="H14" s="8"/>
      <c r="I14" s="8"/>
      <c r="J14" s="8"/>
    </row>
    <row r="15" spans="1:10" hidden="1" outlineLevel="1" x14ac:dyDescent="0.3">
      <c r="B15" s="15" t="s">
        <v>15</v>
      </c>
      <c r="C15" s="22"/>
      <c r="E15" s="15" t="s">
        <v>15</v>
      </c>
      <c r="F15" s="8"/>
    </row>
    <row r="16" spans="1:10" collapsed="1" x14ac:dyDescent="0.3">
      <c r="A16" s="23"/>
      <c r="B16" s="23"/>
      <c r="C16" s="23"/>
      <c r="D16" s="23"/>
      <c r="E16" s="23"/>
      <c r="F16" s="23"/>
      <c r="G16" s="23"/>
      <c r="H16" s="23"/>
      <c r="I16" s="23"/>
      <c r="J16" s="23"/>
    </row>
    <row r="17" spans="1:10" x14ac:dyDescent="0.3">
      <c r="A17" s="8"/>
      <c r="B17" s="8"/>
      <c r="C17" s="8"/>
      <c r="D17" s="8"/>
      <c r="E17" s="8"/>
      <c r="F17" s="8"/>
      <c r="G17" s="8"/>
      <c r="H17" s="8"/>
      <c r="I17" s="8"/>
      <c r="J17" s="8"/>
    </row>
    <row r="18" spans="1:10" ht="21" collapsed="1" x14ac:dyDescent="0.4">
      <c r="A18" s="4"/>
      <c r="B18" s="5" t="s">
        <v>16</v>
      </c>
      <c r="C18" s="4"/>
      <c r="D18" s="4"/>
      <c r="E18" s="4"/>
      <c r="F18" s="4"/>
      <c r="G18" s="4"/>
      <c r="H18" s="4"/>
      <c r="I18" s="7"/>
      <c r="J18" s="4"/>
    </row>
    <row r="19" spans="1:10" ht="8.25" hidden="1" customHeight="1" outlineLevel="1" x14ac:dyDescent="0.3">
      <c r="A19" s="8"/>
      <c r="B19" s="8"/>
      <c r="C19" s="8"/>
      <c r="D19" s="8"/>
      <c r="G19" s="8"/>
      <c r="H19" s="8"/>
      <c r="I19" s="8"/>
      <c r="J19" s="8"/>
    </row>
    <row r="20" spans="1:10" ht="15.6" hidden="1" outlineLevel="1" x14ac:dyDescent="0.3">
      <c r="A20" s="8"/>
      <c r="B20" s="9" t="s">
        <v>2</v>
      </c>
      <c r="C20" s="8"/>
      <c r="D20" s="8"/>
      <c r="G20" s="8"/>
      <c r="H20" s="8"/>
      <c r="I20" s="8"/>
      <c r="J20" s="8"/>
    </row>
    <row r="21" spans="1:10" ht="5.25" hidden="1" customHeight="1" outlineLevel="1" x14ac:dyDescent="0.3">
      <c r="A21" s="8"/>
      <c r="B21" s="8"/>
      <c r="C21" s="8"/>
      <c r="D21" s="8"/>
      <c r="E21" s="8"/>
      <c r="F21" s="8"/>
      <c r="G21" s="8"/>
      <c r="H21" s="8"/>
      <c r="I21" s="8"/>
      <c r="J21" s="8"/>
    </row>
    <row r="22" spans="1:10" hidden="1" outlineLevel="1" x14ac:dyDescent="0.3">
      <c r="A22" s="8"/>
      <c r="B22" s="24" t="s">
        <v>17</v>
      </c>
      <c r="C22" s="25" t="s">
        <v>18</v>
      </c>
      <c r="D22" s="15"/>
      <c r="E22" s="15"/>
      <c r="F22" s="8"/>
      <c r="G22" s="26"/>
      <c r="H22" s="8"/>
      <c r="I22" s="8"/>
      <c r="J22" s="8"/>
    </row>
    <row r="23" spans="1:10" ht="6.75" hidden="1" customHeight="1" outlineLevel="1" x14ac:dyDescent="0.3">
      <c r="A23" s="8"/>
      <c r="B23" s="8"/>
      <c r="C23" s="8"/>
      <c r="D23" s="8"/>
      <c r="E23" s="8"/>
      <c r="F23" s="8"/>
      <c r="G23" s="8"/>
      <c r="H23" s="8"/>
      <c r="I23" s="8"/>
      <c r="J23" s="8"/>
    </row>
    <row r="24" spans="1:10" hidden="1" outlineLevel="1" x14ac:dyDescent="0.3">
      <c r="A24" s="8"/>
      <c r="B24" s="26" t="s">
        <v>19</v>
      </c>
      <c r="C24" s="8"/>
      <c r="D24" s="8"/>
      <c r="E24" s="8"/>
      <c r="F24" s="8"/>
      <c r="H24" s="8"/>
      <c r="I24" s="8"/>
      <c r="J24" s="8"/>
    </row>
    <row r="25" spans="1:10" hidden="1" outlineLevel="1" x14ac:dyDescent="0.3">
      <c r="A25" s="8"/>
      <c r="B25" s="8" t="s">
        <v>20</v>
      </c>
      <c r="C25" s="8"/>
      <c r="D25" s="8"/>
      <c r="E25" s="8" t="s">
        <v>21</v>
      </c>
      <c r="F25" s="17"/>
      <c r="I25" s="8"/>
      <c r="J25" s="8"/>
    </row>
    <row r="26" spans="1:10" hidden="1" outlineLevel="1" x14ac:dyDescent="0.3">
      <c r="A26" s="8"/>
      <c r="B26" s="8" t="s">
        <v>22</v>
      </c>
      <c r="C26" s="8"/>
      <c r="D26" s="8"/>
      <c r="E26" s="8" t="s">
        <v>23</v>
      </c>
      <c r="F26" s="17"/>
      <c r="I26" s="8"/>
      <c r="J26" s="8"/>
    </row>
    <row r="27" spans="1:10" hidden="1" outlineLevel="1" x14ac:dyDescent="0.3">
      <c r="A27" s="8"/>
      <c r="B27" s="8" t="s">
        <v>24</v>
      </c>
      <c r="C27" s="17"/>
      <c r="D27" s="8"/>
      <c r="E27" s="8" t="s">
        <v>25</v>
      </c>
      <c r="F27" s="17"/>
      <c r="I27" s="8"/>
      <c r="J27" s="8"/>
    </row>
    <row r="28" spans="1:10" hidden="1" outlineLevel="1" x14ac:dyDescent="0.3">
      <c r="A28" s="8"/>
      <c r="B28" s="8" t="s">
        <v>26</v>
      </c>
      <c r="C28" s="17"/>
      <c r="D28" s="8"/>
      <c r="E28" s="8" t="s">
        <v>27</v>
      </c>
      <c r="F28" s="8"/>
      <c r="I28" s="8"/>
      <c r="J28" s="8"/>
    </row>
    <row r="29" spans="1:10" hidden="1" outlineLevel="1" x14ac:dyDescent="0.3">
      <c r="A29" s="8"/>
      <c r="B29" s="8" t="s">
        <v>28</v>
      </c>
      <c r="C29" s="8"/>
      <c r="D29" s="8"/>
      <c r="E29" s="8" t="s">
        <v>29</v>
      </c>
      <c r="F29" s="8"/>
      <c r="I29" s="8"/>
      <c r="J29" s="8"/>
    </row>
    <row r="30" spans="1:10" hidden="1" outlineLevel="1" x14ac:dyDescent="0.3">
      <c r="A30" s="8"/>
      <c r="B30" s="8" t="s">
        <v>30</v>
      </c>
      <c r="C30" s="8"/>
      <c r="D30" s="8"/>
      <c r="E30" s="15" t="s">
        <v>31</v>
      </c>
      <c r="F30" s="18"/>
      <c r="I30" s="8"/>
      <c r="J30" s="8"/>
    </row>
    <row r="31" spans="1:10" hidden="1" outlineLevel="1" x14ac:dyDescent="0.3">
      <c r="A31" s="8"/>
      <c r="B31" s="8"/>
      <c r="C31" s="8"/>
      <c r="D31" s="8"/>
      <c r="E31" s="8" t="s">
        <v>32</v>
      </c>
      <c r="F31" s="17"/>
      <c r="I31" s="8"/>
      <c r="J31" s="8"/>
    </row>
  </sheetData>
  <mergeCells count="1">
    <mergeCell ref="A1:B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9D586-782B-4ADA-8EDA-543F48EBCC0E}">
  <sheetPr codeName="Sheet14"/>
  <dimension ref="A1:E81"/>
  <sheetViews>
    <sheetView topLeftCell="A2" zoomScale="130" zoomScaleNormal="130" workbookViewId="0">
      <selection activeCell="E5" sqref="E5"/>
    </sheetView>
  </sheetViews>
  <sheetFormatPr defaultRowHeight="13.2" x14ac:dyDescent="0.25"/>
  <cols>
    <col min="1" max="1" width="14.44140625" style="279" customWidth="1"/>
    <col min="2" max="2" width="8.88671875" style="279" customWidth="1"/>
    <col min="3" max="3" width="7.33203125" style="279" customWidth="1"/>
    <col min="4" max="4" width="85" style="281" customWidth="1"/>
    <col min="5" max="5" width="11" style="279" bestFit="1" customWidth="1"/>
    <col min="6" max="16384" width="8.88671875" style="279"/>
  </cols>
  <sheetData>
    <row r="1" spans="1:5" x14ac:dyDescent="0.25">
      <c r="A1" s="277" t="s">
        <v>5581</v>
      </c>
      <c r="B1" s="277" t="s">
        <v>5582</v>
      </c>
      <c r="C1" s="277" t="s">
        <v>5583</v>
      </c>
      <c r="D1" s="278" t="s">
        <v>5584</v>
      </c>
      <c r="E1" s="277"/>
    </row>
    <row r="2" spans="1:5" ht="26.4" x14ac:dyDescent="0.25">
      <c r="A2" s="280">
        <v>42921</v>
      </c>
      <c r="B2" s="279" t="s">
        <v>5585</v>
      </c>
      <c r="C2" s="279" t="s">
        <v>5243</v>
      </c>
      <c r="D2" s="281" t="s">
        <v>5586</v>
      </c>
    </row>
    <row r="3" spans="1:5" x14ac:dyDescent="0.25">
      <c r="A3" s="280">
        <v>42923</v>
      </c>
      <c r="B3" s="279" t="s">
        <v>5585</v>
      </c>
      <c r="C3" s="279" t="s">
        <v>5587</v>
      </c>
      <c r="D3" s="281" t="s">
        <v>5588</v>
      </c>
    </row>
    <row r="4" spans="1:5" ht="26.4" x14ac:dyDescent="0.25">
      <c r="A4" s="280">
        <v>42926</v>
      </c>
      <c r="B4" s="279" t="s">
        <v>5585</v>
      </c>
      <c r="C4" s="279" t="s">
        <v>5589</v>
      </c>
      <c r="D4" s="281" t="s">
        <v>5590</v>
      </c>
    </row>
    <row r="5" spans="1:5" ht="26.4" x14ac:dyDescent="0.25">
      <c r="A5" s="280">
        <v>42926</v>
      </c>
      <c r="B5" s="279" t="s">
        <v>5585</v>
      </c>
      <c r="C5" s="279" t="s">
        <v>5591</v>
      </c>
      <c r="D5" s="281" t="s">
        <v>5592</v>
      </c>
    </row>
    <row r="6" spans="1:5" x14ac:dyDescent="0.25">
      <c r="A6" s="280">
        <v>42926</v>
      </c>
      <c r="B6" s="279" t="s">
        <v>5585</v>
      </c>
      <c r="C6" s="279" t="s">
        <v>5593</v>
      </c>
      <c r="D6" s="281" t="s">
        <v>5594</v>
      </c>
    </row>
    <row r="7" spans="1:5" x14ac:dyDescent="0.25">
      <c r="A7" s="280">
        <v>42933</v>
      </c>
      <c r="B7" s="279" t="s">
        <v>5585</v>
      </c>
      <c r="C7" s="279" t="s">
        <v>5595</v>
      </c>
      <c r="D7" s="281" t="s">
        <v>5596</v>
      </c>
    </row>
    <row r="8" spans="1:5" x14ac:dyDescent="0.25">
      <c r="A8" s="280">
        <v>42942</v>
      </c>
      <c r="B8" s="279" t="s">
        <v>5585</v>
      </c>
      <c r="C8" s="279" t="s">
        <v>5251</v>
      </c>
      <c r="D8" s="281" t="s">
        <v>5597</v>
      </c>
    </row>
    <row r="9" spans="1:5" x14ac:dyDescent="0.25">
      <c r="A9" s="280">
        <v>42942</v>
      </c>
      <c r="B9" s="279" t="s">
        <v>5585</v>
      </c>
      <c r="C9" s="279" t="s">
        <v>5251</v>
      </c>
      <c r="D9" s="281" t="s">
        <v>5597</v>
      </c>
    </row>
    <row r="10" spans="1:5" ht="26.4" x14ac:dyDescent="0.25">
      <c r="A10" s="280">
        <v>42942</v>
      </c>
      <c r="B10" s="279" t="s">
        <v>5585</v>
      </c>
      <c r="C10" s="279" t="s">
        <v>5598</v>
      </c>
      <c r="D10" s="281" t="s">
        <v>5599</v>
      </c>
    </row>
    <row r="11" spans="1:5" x14ac:dyDescent="0.25">
      <c r="A11" s="280">
        <v>42942</v>
      </c>
      <c r="B11" s="279" t="s">
        <v>5585</v>
      </c>
      <c r="C11" s="279" t="s">
        <v>5600</v>
      </c>
      <c r="D11" s="281" t="s">
        <v>5601</v>
      </c>
    </row>
    <row r="12" spans="1:5" x14ac:dyDescent="0.25">
      <c r="A12" s="280">
        <v>42942</v>
      </c>
      <c r="B12" s="279" t="s">
        <v>5585</v>
      </c>
      <c r="C12" s="279" t="s">
        <v>5602</v>
      </c>
      <c r="D12" s="281" t="s">
        <v>5603</v>
      </c>
    </row>
    <row r="13" spans="1:5" ht="26.4" x14ac:dyDescent="0.25">
      <c r="A13" s="280">
        <v>42947</v>
      </c>
      <c r="B13" s="279" t="s">
        <v>5585</v>
      </c>
      <c r="C13" s="279" t="s">
        <v>5267</v>
      </c>
      <c r="D13" s="281" t="s">
        <v>5604</v>
      </c>
    </row>
    <row r="14" spans="1:5" ht="26.4" x14ac:dyDescent="0.25">
      <c r="A14" s="280">
        <v>42947</v>
      </c>
      <c r="B14" s="279" t="s">
        <v>5585</v>
      </c>
      <c r="C14" s="279" t="s">
        <v>5605</v>
      </c>
      <c r="D14" s="281" t="s">
        <v>5606</v>
      </c>
    </row>
    <row r="15" spans="1:5" ht="26.4" x14ac:dyDescent="0.25">
      <c r="A15" s="280">
        <v>42954</v>
      </c>
      <c r="B15" s="279" t="s">
        <v>5585</v>
      </c>
      <c r="C15" s="279" t="s">
        <v>5607</v>
      </c>
      <c r="D15" s="281" t="s">
        <v>5608</v>
      </c>
    </row>
    <row r="16" spans="1:5" ht="26.4" x14ac:dyDescent="0.25">
      <c r="A16" s="280">
        <v>42954</v>
      </c>
      <c r="B16" s="279" t="s">
        <v>5585</v>
      </c>
      <c r="C16" s="279" t="s">
        <v>5607</v>
      </c>
      <c r="D16" s="281" t="s">
        <v>5608</v>
      </c>
    </row>
    <row r="17" spans="1:4" x14ac:dyDescent="0.25">
      <c r="A17" s="280">
        <v>42954</v>
      </c>
      <c r="B17" s="279" t="s">
        <v>5585</v>
      </c>
      <c r="C17" s="279" t="s">
        <v>5587</v>
      </c>
      <c r="D17" s="281" t="s">
        <v>5609</v>
      </c>
    </row>
    <row r="18" spans="1:4" x14ac:dyDescent="0.25">
      <c r="A18" s="280">
        <v>42954</v>
      </c>
      <c r="B18" s="279" t="s">
        <v>5585</v>
      </c>
      <c r="C18" s="279" t="s">
        <v>5587</v>
      </c>
      <c r="D18" s="281" t="s">
        <v>5610</v>
      </c>
    </row>
    <row r="19" spans="1:4" x14ac:dyDescent="0.25">
      <c r="A19" s="280">
        <v>42962</v>
      </c>
      <c r="B19" s="279" t="s">
        <v>5585</v>
      </c>
      <c r="C19" s="279" t="s">
        <v>5598</v>
      </c>
      <c r="D19" s="281" t="s">
        <v>5611</v>
      </c>
    </row>
    <row r="20" spans="1:4" x14ac:dyDescent="0.25">
      <c r="A20" s="280">
        <v>42962</v>
      </c>
      <c r="B20" s="279" t="s">
        <v>5585</v>
      </c>
      <c r="C20" s="279" t="s">
        <v>5598</v>
      </c>
      <c r="D20" s="281" t="s">
        <v>5612</v>
      </c>
    </row>
    <row r="21" spans="1:4" x14ac:dyDescent="0.25">
      <c r="A21" s="280">
        <v>42962</v>
      </c>
      <c r="B21" s="279" t="s">
        <v>5585</v>
      </c>
      <c r="C21" s="279" t="s">
        <v>5598</v>
      </c>
      <c r="D21" s="281" t="s">
        <v>5613</v>
      </c>
    </row>
    <row r="22" spans="1:4" x14ac:dyDescent="0.25">
      <c r="A22" s="280">
        <v>42969</v>
      </c>
      <c r="B22" s="279" t="s">
        <v>5585</v>
      </c>
      <c r="C22" s="279" t="s">
        <v>5259</v>
      </c>
      <c r="D22" s="281" t="s">
        <v>5614</v>
      </c>
    </row>
    <row r="23" spans="1:4" x14ac:dyDescent="0.25">
      <c r="A23" s="280">
        <v>42969</v>
      </c>
      <c r="B23" s="279" t="s">
        <v>5585</v>
      </c>
      <c r="C23" s="279" t="s">
        <v>5259</v>
      </c>
      <c r="D23" s="281" t="s">
        <v>5615</v>
      </c>
    </row>
    <row r="24" spans="1:4" ht="26.4" x14ac:dyDescent="0.25">
      <c r="A24" s="280">
        <v>42978</v>
      </c>
      <c r="B24" s="279" t="s">
        <v>5585</v>
      </c>
      <c r="C24" s="279" t="s">
        <v>5303</v>
      </c>
      <c r="D24" s="281" t="s">
        <v>5616</v>
      </c>
    </row>
    <row r="25" spans="1:4" ht="26.4" x14ac:dyDescent="0.25">
      <c r="A25" s="280">
        <v>42978</v>
      </c>
      <c r="B25" s="279" t="s">
        <v>5585</v>
      </c>
      <c r="C25" s="279" t="s">
        <v>5310</v>
      </c>
      <c r="D25" s="281" t="s">
        <v>5617</v>
      </c>
    </row>
    <row r="26" spans="1:4" ht="26.4" x14ac:dyDescent="0.25">
      <c r="A26" s="280">
        <v>42978</v>
      </c>
      <c r="B26" s="279" t="s">
        <v>5585</v>
      </c>
      <c r="C26" s="279" t="s">
        <v>5310</v>
      </c>
      <c r="D26" s="281" t="s">
        <v>5617</v>
      </c>
    </row>
    <row r="27" spans="1:4" ht="26.4" x14ac:dyDescent="0.25">
      <c r="A27" s="280">
        <v>42978</v>
      </c>
      <c r="B27" s="279" t="s">
        <v>5585</v>
      </c>
      <c r="C27" s="279" t="s">
        <v>5325</v>
      </c>
      <c r="D27" s="281" t="s">
        <v>5618</v>
      </c>
    </row>
    <row r="28" spans="1:4" ht="26.4" x14ac:dyDescent="0.25">
      <c r="A28" s="280">
        <v>42978</v>
      </c>
      <c r="B28" s="279" t="s">
        <v>5585</v>
      </c>
      <c r="C28" s="279" t="s">
        <v>5333</v>
      </c>
      <c r="D28" s="281" t="s">
        <v>5619</v>
      </c>
    </row>
    <row r="29" spans="1:4" ht="26.4" x14ac:dyDescent="0.25">
      <c r="A29" s="280">
        <v>42978</v>
      </c>
      <c r="B29" s="279" t="s">
        <v>5585</v>
      </c>
      <c r="C29" s="279" t="s">
        <v>5620</v>
      </c>
      <c r="D29" s="281" t="s">
        <v>5621</v>
      </c>
    </row>
    <row r="30" spans="1:4" ht="26.4" x14ac:dyDescent="0.25">
      <c r="A30" s="280">
        <v>42985</v>
      </c>
      <c r="B30" s="279" t="s">
        <v>5585</v>
      </c>
      <c r="C30" s="279" t="s">
        <v>5243</v>
      </c>
      <c r="D30" s="281" t="s">
        <v>5622</v>
      </c>
    </row>
    <row r="31" spans="1:4" ht="26.4" x14ac:dyDescent="0.25">
      <c r="A31" s="280">
        <v>42985</v>
      </c>
      <c r="B31" s="279" t="s">
        <v>5585</v>
      </c>
      <c r="C31" s="279" t="s">
        <v>5607</v>
      </c>
      <c r="D31" s="281" t="s">
        <v>5623</v>
      </c>
    </row>
    <row r="32" spans="1:4" ht="26.4" x14ac:dyDescent="0.25">
      <c r="A32" s="280">
        <v>42985</v>
      </c>
      <c r="B32" s="279" t="s">
        <v>5585</v>
      </c>
      <c r="C32" s="279" t="s">
        <v>5587</v>
      </c>
      <c r="D32" s="281" t="s">
        <v>5624</v>
      </c>
    </row>
    <row r="33" spans="1:4" ht="26.4" x14ac:dyDescent="0.25">
      <c r="A33" s="280">
        <v>42985</v>
      </c>
      <c r="B33" s="279" t="s">
        <v>5585</v>
      </c>
      <c r="C33" s="279" t="s">
        <v>5589</v>
      </c>
      <c r="D33" s="281" t="s">
        <v>5625</v>
      </c>
    </row>
    <row r="34" spans="1:4" x14ac:dyDescent="0.25">
      <c r="A34" s="280">
        <v>42985</v>
      </c>
      <c r="B34" s="279" t="s">
        <v>5585</v>
      </c>
      <c r="C34" s="279" t="s">
        <v>5589</v>
      </c>
      <c r="D34" s="281" t="s">
        <v>5626</v>
      </c>
    </row>
    <row r="35" spans="1:4" x14ac:dyDescent="0.25">
      <c r="A35" s="280">
        <v>42985</v>
      </c>
      <c r="B35" s="279" t="s">
        <v>5585</v>
      </c>
      <c r="C35" s="279" t="s">
        <v>5591</v>
      </c>
      <c r="D35" s="281" t="s">
        <v>5627</v>
      </c>
    </row>
    <row r="36" spans="1:4" ht="52.8" x14ac:dyDescent="0.25">
      <c r="A36" s="280">
        <v>42990</v>
      </c>
      <c r="B36" s="279" t="s">
        <v>5585</v>
      </c>
      <c r="C36" s="279" t="s">
        <v>5595</v>
      </c>
      <c r="D36" s="281" t="s">
        <v>5628</v>
      </c>
    </row>
    <row r="37" spans="1:4" ht="26.4" x14ac:dyDescent="0.25">
      <c r="A37" s="280">
        <v>42990</v>
      </c>
      <c r="B37" s="279" t="s">
        <v>5585</v>
      </c>
      <c r="C37" s="279" t="s">
        <v>5595</v>
      </c>
      <c r="D37" s="281" t="s">
        <v>5629</v>
      </c>
    </row>
    <row r="38" spans="1:4" x14ac:dyDescent="0.25">
      <c r="A38" s="280">
        <v>42991</v>
      </c>
      <c r="B38" s="279" t="s">
        <v>5585</v>
      </c>
      <c r="C38" s="279" t="s">
        <v>5251</v>
      </c>
      <c r="D38" s="281" t="s">
        <v>5630</v>
      </c>
    </row>
    <row r="39" spans="1:4" ht="26.4" x14ac:dyDescent="0.25">
      <c r="A39" s="280">
        <v>42993</v>
      </c>
      <c r="B39" s="279" t="s">
        <v>5585</v>
      </c>
      <c r="C39" s="279" t="s">
        <v>5605</v>
      </c>
      <c r="D39" s="281" t="s">
        <v>5631</v>
      </c>
    </row>
    <row r="40" spans="1:4" ht="26.4" x14ac:dyDescent="0.25">
      <c r="A40" s="280">
        <v>42993</v>
      </c>
      <c r="B40" s="279" t="s">
        <v>5585</v>
      </c>
      <c r="C40" s="279" t="s">
        <v>5605</v>
      </c>
      <c r="D40" s="281" t="s">
        <v>5631</v>
      </c>
    </row>
    <row r="41" spans="1:4" ht="26.4" x14ac:dyDescent="0.25">
      <c r="A41" s="280">
        <v>43000</v>
      </c>
      <c r="B41" s="279" t="s">
        <v>5585</v>
      </c>
      <c r="C41" s="279" t="s">
        <v>5274</v>
      </c>
      <c r="D41" s="281" t="s">
        <v>5632</v>
      </c>
    </row>
    <row r="42" spans="1:4" ht="26.4" x14ac:dyDescent="0.25">
      <c r="A42" s="280">
        <v>43000</v>
      </c>
      <c r="B42" s="279" t="s">
        <v>5585</v>
      </c>
      <c r="C42" s="279" t="s">
        <v>5274</v>
      </c>
      <c r="D42" s="281" t="s">
        <v>5632</v>
      </c>
    </row>
    <row r="43" spans="1:4" ht="26.4" x14ac:dyDescent="0.25">
      <c r="A43" s="280">
        <v>43005</v>
      </c>
      <c r="B43" s="279" t="s">
        <v>5585</v>
      </c>
      <c r="C43" s="279" t="s">
        <v>5296</v>
      </c>
      <c r="D43" s="281" t="s">
        <v>5633</v>
      </c>
    </row>
    <row r="44" spans="1:4" x14ac:dyDescent="0.25">
      <c r="A44" s="280">
        <v>43005</v>
      </c>
      <c r="B44" s="279" t="s">
        <v>5585</v>
      </c>
      <c r="C44" s="279" t="s">
        <v>5303</v>
      </c>
      <c r="D44" s="281" t="s">
        <v>5634</v>
      </c>
    </row>
    <row r="45" spans="1:4" x14ac:dyDescent="0.25">
      <c r="A45" s="280">
        <v>43005</v>
      </c>
      <c r="B45" s="279" t="s">
        <v>5585</v>
      </c>
      <c r="C45" s="279" t="s">
        <v>5303</v>
      </c>
      <c r="D45" s="281" t="s">
        <v>5635</v>
      </c>
    </row>
    <row r="46" spans="1:4" ht="26.4" x14ac:dyDescent="0.25">
      <c r="A46" s="280">
        <v>43008</v>
      </c>
      <c r="B46" s="279" t="s">
        <v>5585</v>
      </c>
      <c r="C46" s="279" t="s">
        <v>5310</v>
      </c>
      <c r="D46" s="281" t="s">
        <v>5636</v>
      </c>
    </row>
    <row r="47" spans="1:4" ht="39.6" x14ac:dyDescent="0.25">
      <c r="A47" s="280">
        <v>43008</v>
      </c>
      <c r="B47" s="279" t="s">
        <v>5585</v>
      </c>
      <c r="C47" s="279" t="s">
        <v>5317</v>
      </c>
      <c r="D47" s="281" t="s">
        <v>5637</v>
      </c>
    </row>
    <row r="48" spans="1:4" x14ac:dyDescent="0.25">
      <c r="A48" s="280">
        <v>43008</v>
      </c>
      <c r="B48" s="279" t="s">
        <v>5585</v>
      </c>
      <c r="C48" s="279" t="s">
        <v>5325</v>
      </c>
      <c r="D48" s="281" t="s">
        <v>5638</v>
      </c>
    </row>
    <row r="49" spans="1:4" ht="39.6" x14ac:dyDescent="0.25">
      <c r="A49" s="280">
        <v>43008</v>
      </c>
      <c r="B49" s="279" t="s">
        <v>5585</v>
      </c>
      <c r="C49" s="279" t="s">
        <v>5333</v>
      </c>
      <c r="D49" s="281" t="s">
        <v>5639</v>
      </c>
    </row>
    <row r="50" spans="1:4" ht="26.4" x14ac:dyDescent="0.25">
      <c r="A50" s="280">
        <v>43008</v>
      </c>
      <c r="B50" s="279" t="s">
        <v>5585</v>
      </c>
      <c r="C50" s="279" t="s">
        <v>5340</v>
      </c>
      <c r="D50" s="281" t="s">
        <v>5640</v>
      </c>
    </row>
    <row r="51" spans="1:4" ht="26.4" x14ac:dyDescent="0.25">
      <c r="A51" s="280">
        <v>43014</v>
      </c>
      <c r="B51" s="279" t="s">
        <v>5585</v>
      </c>
      <c r="C51" s="279" t="s">
        <v>5591</v>
      </c>
      <c r="D51" s="281" t="s">
        <v>5641</v>
      </c>
    </row>
    <row r="52" spans="1:4" ht="26.4" x14ac:dyDescent="0.25">
      <c r="A52" s="280">
        <v>43018</v>
      </c>
      <c r="B52" s="279" t="s">
        <v>5585</v>
      </c>
      <c r="C52" s="279" t="s">
        <v>5593</v>
      </c>
      <c r="D52" s="281" t="s">
        <v>5642</v>
      </c>
    </row>
    <row r="53" spans="1:4" ht="26.4" x14ac:dyDescent="0.25">
      <c r="A53" s="280">
        <v>43045</v>
      </c>
      <c r="B53" s="279" t="s">
        <v>5585</v>
      </c>
      <c r="C53" s="279" t="s">
        <v>5251</v>
      </c>
      <c r="D53" s="281" t="s">
        <v>5643</v>
      </c>
    </row>
    <row r="54" spans="1:4" ht="26.4" x14ac:dyDescent="0.25">
      <c r="A54" s="280">
        <v>43045</v>
      </c>
      <c r="B54" s="279" t="s">
        <v>5585</v>
      </c>
      <c r="C54" s="279" t="s">
        <v>5598</v>
      </c>
      <c r="D54" s="281" t="s">
        <v>5644</v>
      </c>
    </row>
    <row r="55" spans="1:4" ht="26.4" x14ac:dyDescent="0.25">
      <c r="A55" s="280">
        <v>43045</v>
      </c>
      <c r="B55" s="279" t="s">
        <v>5585</v>
      </c>
      <c r="C55" s="279" t="s">
        <v>5600</v>
      </c>
      <c r="D55" s="281" t="s">
        <v>5645</v>
      </c>
    </row>
    <row r="56" spans="1:4" x14ac:dyDescent="0.25">
      <c r="A56" s="280">
        <v>43048</v>
      </c>
      <c r="B56" s="279" t="s">
        <v>5585</v>
      </c>
      <c r="C56" s="279" t="s">
        <v>5267</v>
      </c>
      <c r="D56" s="281" t="s">
        <v>5646</v>
      </c>
    </row>
    <row r="57" spans="1:4" ht="26.4" x14ac:dyDescent="0.25">
      <c r="A57" s="280">
        <v>43048</v>
      </c>
      <c r="B57" s="279" t="s">
        <v>5585</v>
      </c>
      <c r="C57" s="279" t="s">
        <v>5605</v>
      </c>
      <c r="D57" s="281" t="s">
        <v>5647</v>
      </c>
    </row>
    <row r="58" spans="1:4" x14ac:dyDescent="0.25">
      <c r="A58" s="280">
        <v>43048</v>
      </c>
      <c r="B58" s="279" t="s">
        <v>5585</v>
      </c>
      <c r="C58" s="279" t="s">
        <v>5274</v>
      </c>
      <c r="D58" s="281" t="s">
        <v>5648</v>
      </c>
    </row>
    <row r="59" spans="1:4" x14ac:dyDescent="0.25">
      <c r="A59" s="280">
        <v>43048</v>
      </c>
      <c r="B59" s="279" t="s">
        <v>5585</v>
      </c>
      <c r="C59" s="279" t="s">
        <v>5649</v>
      </c>
      <c r="D59" s="281" t="s">
        <v>5650</v>
      </c>
    </row>
    <row r="60" spans="1:4" ht="26.4" x14ac:dyDescent="0.25">
      <c r="A60" s="280">
        <v>43056</v>
      </c>
      <c r="B60" s="279" t="s">
        <v>5585</v>
      </c>
      <c r="C60" s="279" t="s">
        <v>5296</v>
      </c>
      <c r="D60" s="281" t="s">
        <v>5651</v>
      </c>
    </row>
    <row r="61" spans="1:4" x14ac:dyDescent="0.25">
      <c r="A61" s="280">
        <v>43067</v>
      </c>
      <c r="B61" s="279" t="s">
        <v>5585</v>
      </c>
      <c r="C61" s="279" t="s">
        <v>5310</v>
      </c>
      <c r="D61" s="281" t="s">
        <v>5652</v>
      </c>
    </row>
    <row r="62" spans="1:4" x14ac:dyDescent="0.25">
      <c r="A62" s="280">
        <v>43069</v>
      </c>
      <c r="B62" s="279" t="s">
        <v>5585</v>
      </c>
      <c r="C62" s="279" t="s">
        <v>5387</v>
      </c>
      <c r="D62" s="281" t="s">
        <v>5653</v>
      </c>
    </row>
    <row r="63" spans="1:4" x14ac:dyDescent="0.25">
      <c r="A63" s="280">
        <v>43069</v>
      </c>
      <c r="B63" s="279" t="s">
        <v>5585</v>
      </c>
      <c r="C63" s="279" t="s">
        <v>5654</v>
      </c>
      <c r="D63" s="281" t="s">
        <v>5614</v>
      </c>
    </row>
    <row r="64" spans="1:4" x14ac:dyDescent="0.25">
      <c r="A64" s="280">
        <v>43069</v>
      </c>
      <c r="B64" s="279" t="s">
        <v>5585</v>
      </c>
      <c r="C64" s="279" t="s">
        <v>5655</v>
      </c>
      <c r="D64" s="281" t="s">
        <v>5656</v>
      </c>
    </row>
    <row r="65" spans="1:4" x14ac:dyDescent="0.25">
      <c r="A65" s="280">
        <v>43069</v>
      </c>
      <c r="B65" s="279" t="s">
        <v>5585</v>
      </c>
      <c r="C65" s="279" t="s">
        <v>5395</v>
      </c>
      <c r="D65" s="281" t="s">
        <v>5614</v>
      </c>
    </row>
    <row r="66" spans="1:4" x14ac:dyDescent="0.25">
      <c r="A66" s="280">
        <v>43069</v>
      </c>
      <c r="B66" s="279" t="s">
        <v>5585</v>
      </c>
      <c r="C66" s="279" t="s">
        <v>5403</v>
      </c>
      <c r="D66" s="281" t="s">
        <v>5657</v>
      </c>
    </row>
    <row r="67" spans="1:4" x14ac:dyDescent="0.25">
      <c r="A67" s="280">
        <v>43069</v>
      </c>
      <c r="B67" s="279" t="s">
        <v>5585</v>
      </c>
      <c r="C67" s="279" t="s">
        <v>5410</v>
      </c>
      <c r="D67" s="281" t="s">
        <v>5614</v>
      </c>
    </row>
    <row r="68" spans="1:4" ht="26.4" x14ac:dyDescent="0.25">
      <c r="A68" s="280">
        <v>43069</v>
      </c>
      <c r="B68" s="279" t="s">
        <v>5585</v>
      </c>
      <c r="C68" s="279" t="s">
        <v>5431</v>
      </c>
      <c r="D68" s="281" t="s">
        <v>5658</v>
      </c>
    </row>
    <row r="69" spans="1:4" x14ac:dyDescent="0.25">
      <c r="A69" s="280">
        <v>43076</v>
      </c>
      <c r="B69" s="279" t="s">
        <v>5585</v>
      </c>
      <c r="C69" s="279" t="s">
        <v>5607</v>
      </c>
      <c r="D69" s="281" t="s">
        <v>5614</v>
      </c>
    </row>
    <row r="70" spans="1:4" x14ac:dyDescent="0.25">
      <c r="A70" s="280">
        <v>43076</v>
      </c>
      <c r="B70" s="279" t="s">
        <v>5585</v>
      </c>
      <c r="C70" s="279" t="s">
        <v>5607</v>
      </c>
      <c r="D70" s="281" t="s">
        <v>5659</v>
      </c>
    </row>
    <row r="71" spans="1:4" x14ac:dyDescent="0.25">
      <c r="A71" s="280">
        <v>43076</v>
      </c>
      <c r="B71" s="279" t="s">
        <v>5585</v>
      </c>
      <c r="C71" s="279" t="s">
        <v>5587</v>
      </c>
      <c r="D71" s="281" t="s">
        <v>5660</v>
      </c>
    </row>
    <row r="72" spans="1:4" x14ac:dyDescent="0.25">
      <c r="A72" s="280">
        <v>43082</v>
      </c>
      <c r="B72" s="279" t="s">
        <v>5585</v>
      </c>
      <c r="C72" s="279" t="s">
        <v>5598</v>
      </c>
      <c r="D72" s="281" t="s">
        <v>5661</v>
      </c>
    </row>
    <row r="73" spans="1:4" x14ac:dyDescent="0.25">
      <c r="A73" s="280">
        <v>43082</v>
      </c>
      <c r="B73" s="279" t="s">
        <v>5585</v>
      </c>
      <c r="C73" s="279" t="s">
        <v>5600</v>
      </c>
      <c r="D73" s="281" t="s">
        <v>5662</v>
      </c>
    </row>
    <row r="74" spans="1:4" x14ac:dyDescent="0.25">
      <c r="A74" s="280">
        <v>43082</v>
      </c>
      <c r="B74" s="279" t="s">
        <v>5585</v>
      </c>
      <c r="C74" s="279" t="s">
        <v>5602</v>
      </c>
      <c r="D74" s="281" t="s">
        <v>5663</v>
      </c>
    </row>
    <row r="75" spans="1:4" x14ac:dyDescent="0.25">
      <c r="A75" s="280">
        <v>43083</v>
      </c>
      <c r="B75" s="279" t="s">
        <v>5585</v>
      </c>
      <c r="C75" s="279" t="s">
        <v>5267</v>
      </c>
      <c r="D75" s="281" t="s">
        <v>5664</v>
      </c>
    </row>
    <row r="76" spans="1:4" ht="26.4" x14ac:dyDescent="0.25">
      <c r="A76" s="280">
        <v>43098</v>
      </c>
      <c r="B76" s="279" t="s">
        <v>5585</v>
      </c>
      <c r="C76" s="279" t="s">
        <v>5371</v>
      </c>
      <c r="D76" s="281" t="s">
        <v>5665</v>
      </c>
    </row>
    <row r="77" spans="1:4" ht="39.6" x14ac:dyDescent="0.25">
      <c r="A77" s="280">
        <v>43098</v>
      </c>
      <c r="B77" s="279" t="s">
        <v>5585</v>
      </c>
      <c r="C77" s="279" t="s">
        <v>5666</v>
      </c>
      <c r="D77" s="281" t="s">
        <v>5667</v>
      </c>
    </row>
    <row r="78" spans="1:4" ht="39.6" x14ac:dyDescent="0.25">
      <c r="A78" s="280">
        <v>43098</v>
      </c>
      <c r="B78" s="279" t="s">
        <v>5585</v>
      </c>
      <c r="C78" s="279" t="s">
        <v>5380</v>
      </c>
      <c r="D78" s="281" t="s">
        <v>5668</v>
      </c>
    </row>
    <row r="79" spans="1:4" ht="39.6" x14ac:dyDescent="0.25">
      <c r="A79" s="280">
        <v>43098</v>
      </c>
      <c r="B79" s="279" t="s">
        <v>5585</v>
      </c>
      <c r="C79" s="279" t="s">
        <v>5387</v>
      </c>
      <c r="D79" s="281" t="s">
        <v>5669</v>
      </c>
    </row>
    <row r="80" spans="1:4" ht="39.6" x14ac:dyDescent="0.25">
      <c r="A80" s="280">
        <v>43098</v>
      </c>
      <c r="B80" s="279" t="s">
        <v>5585</v>
      </c>
      <c r="C80" s="279" t="s">
        <v>5654</v>
      </c>
      <c r="D80" s="281" t="s">
        <v>5670</v>
      </c>
    </row>
    <row r="81" spans="1:4" ht="39.6" x14ac:dyDescent="0.25">
      <c r="A81" s="280">
        <v>43098</v>
      </c>
      <c r="B81" s="279" t="s">
        <v>5585</v>
      </c>
      <c r="C81" s="279" t="s">
        <v>5655</v>
      </c>
      <c r="D81" s="281" t="s">
        <v>5671</v>
      </c>
    </row>
  </sheetData>
  <autoFilter ref="A1:D1" xr:uid="{00000000-0009-0000-0000-000000000000}"/>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41BB3-7672-471C-B845-A6D425417606}">
  <dimension ref="A1:X1155"/>
  <sheetViews>
    <sheetView tabSelected="1" topLeftCell="A11" zoomScale="140" zoomScaleNormal="140" workbookViewId="0">
      <selection activeCell="C11" sqref="C11"/>
    </sheetView>
  </sheetViews>
  <sheetFormatPr defaultColWidth="9.109375" defaultRowHeight="13.2" x14ac:dyDescent="0.25"/>
  <cols>
    <col min="1" max="1" width="4.5546875" style="282" bestFit="1" customWidth="1"/>
    <col min="2" max="2" width="7" style="282" customWidth="1"/>
    <col min="3" max="3" width="8.33203125" style="308" customWidth="1"/>
    <col min="4" max="4" width="12.5546875" style="169" customWidth="1"/>
    <col min="5" max="5" width="43.6640625" style="169" customWidth="1"/>
    <col min="6" max="6" width="9.88671875" style="169" customWidth="1"/>
    <col min="7" max="7" width="8.33203125" style="169" customWidth="1"/>
    <col min="8" max="8" width="10" style="169" customWidth="1"/>
    <col min="9" max="21" width="9" style="169" customWidth="1"/>
    <col min="22" max="22" width="15.33203125" style="169" bestFit="1" customWidth="1"/>
    <col min="23" max="23" width="13.44140625" style="169" bestFit="1" customWidth="1"/>
    <col min="24" max="24" width="9.88671875" style="287" bestFit="1" customWidth="1"/>
    <col min="25" max="16384" width="9.109375" style="169"/>
  </cols>
  <sheetData>
    <row r="1" spans="1:24" ht="24.75" customHeight="1" x14ac:dyDescent="0.25">
      <c r="B1" s="283" t="s">
        <v>3400</v>
      </c>
      <c r="C1" s="284">
        <v>43138</v>
      </c>
      <c r="E1" s="286" t="s">
        <v>3401</v>
      </c>
      <c r="N1" s="170"/>
      <c r="O1" s="170"/>
    </row>
    <row r="2" spans="1:24" x14ac:dyDescent="0.25">
      <c r="B2" s="283" t="s">
        <v>3402</v>
      </c>
      <c r="C2" s="285" t="s">
        <v>3403</v>
      </c>
    </row>
    <row r="3" spans="1:24" ht="12.75" customHeight="1" x14ac:dyDescent="0.4">
      <c r="B3" s="283"/>
      <c r="C3" s="285"/>
      <c r="I3" s="288"/>
      <c r="J3" s="288"/>
      <c r="K3" s="288"/>
      <c r="L3" s="288"/>
      <c r="M3" s="288"/>
      <c r="N3" s="288"/>
      <c r="O3" s="288"/>
      <c r="P3" s="288"/>
      <c r="Q3" s="288"/>
      <c r="R3" s="288"/>
    </row>
    <row r="4" spans="1:24" ht="23.25" customHeight="1" x14ac:dyDescent="0.4">
      <c r="C4" s="289"/>
      <c r="D4" s="290"/>
      <c r="E4" s="286" t="s">
        <v>3404</v>
      </c>
      <c r="I4" s="288"/>
      <c r="J4" s="288" t="s">
        <v>3405</v>
      </c>
      <c r="K4" s="288"/>
      <c r="L4" s="288"/>
      <c r="M4" s="288"/>
      <c r="N4" s="288"/>
      <c r="O4" s="288"/>
      <c r="P4" s="288"/>
      <c r="Q4" s="288"/>
      <c r="R4" s="288"/>
    </row>
    <row r="5" spans="1:24" ht="21" customHeight="1" x14ac:dyDescent="0.4">
      <c r="B5" s="291" t="s">
        <v>3406</v>
      </c>
      <c r="C5" s="289"/>
      <c r="F5" s="291" t="s">
        <v>3407</v>
      </c>
      <c r="H5" s="290">
        <v>42742</v>
      </c>
      <c r="I5" s="288"/>
      <c r="J5" s="288"/>
      <c r="K5" s="288"/>
      <c r="L5" s="288"/>
      <c r="M5" s="288"/>
      <c r="N5" s="288"/>
      <c r="O5" s="288"/>
      <c r="P5" s="288"/>
      <c r="Q5" s="288"/>
      <c r="R5" s="288"/>
    </row>
    <row r="6" spans="1:24" x14ac:dyDescent="0.25">
      <c r="B6" s="291" t="s">
        <v>3408</v>
      </c>
      <c r="C6" s="289"/>
      <c r="E6" s="292" t="s">
        <v>3409</v>
      </c>
      <c r="F6" s="291" t="s">
        <v>3410</v>
      </c>
      <c r="H6" s="290">
        <v>43138</v>
      </c>
      <c r="I6" s="171"/>
    </row>
    <row r="7" spans="1:24" x14ac:dyDescent="0.25">
      <c r="B7" s="291" t="s">
        <v>5672</v>
      </c>
      <c r="C7" s="289"/>
      <c r="E7" s="293">
        <v>1</v>
      </c>
      <c r="F7" s="291" t="s">
        <v>3411</v>
      </c>
      <c r="G7" s="291"/>
      <c r="H7" s="291" t="s">
        <v>3412</v>
      </c>
      <c r="I7" s="172"/>
    </row>
    <row r="8" spans="1:24" x14ac:dyDescent="0.25">
      <c r="B8" s="291" t="s">
        <v>5673</v>
      </c>
      <c r="C8" s="294"/>
      <c r="D8" s="291"/>
      <c r="E8" s="293">
        <v>99999999</v>
      </c>
    </row>
    <row r="9" spans="1:24" x14ac:dyDescent="0.25">
      <c r="B9" s="295"/>
      <c r="C9" s="294"/>
      <c r="D9" s="294"/>
      <c r="E9" s="296"/>
    </row>
    <row r="10" spans="1:24" x14ac:dyDescent="0.25">
      <c r="B10" s="295"/>
      <c r="C10" s="294"/>
      <c r="D10" s="294"/>
      <c r="E10" s="296"/>
    </row>
    <row r="11" spans="1:24" ht="14.4" x14ac:dyDescent="0.3">
      <c r="A11" s="295" t="s">
        <v>3413</v>
      </c>
      <c r="B11" s="297" t="s">
        <v>3414</v>
      </c>
      <c r="C11" s="172"/>
      <c r="D11" s="294" t="s">
        <v>3415</v>
      </c>
      <c r="E11" s="291" t="s">
        <v>3416</v>
      </c>
      <c r="G11" s="294" t="s">
        <v>3417</v>
      </c>
      <c r="I11" s="147"/>
      <c r="J11" s="147"/>
      <c r="K11" s="147"/>
      <c r="L11" s="147"/>
      <c r="M11" s="147"/>
      <c r="N11" s="147"/>
      <c r="O11" s="147"/>
      <c r="P11" s="147"/>
      <c r="Q11" s="147"/>
      <c r="R11" s="147"/>
      <c r="S11" s="147"/>
      <c r="T11" s="147"/>
      <c r="U11" s="298"/>
    </row>
    <row r="12" spans="1:24" ht="15" thickBot="1" x14ac:dyDescent="0.35">
      <c r="A12" s="299" t="s">
        <v>3418</v>
      </c>
      <c r="B12" s="299" t="s">
        <v>3419</v>
      </c>
      <c r="C12" s="300" t="s">
        <v>3420</v>
      </c>
      <c r="D12" s="299" t="s">
        <v>3421</v>
      </c>
      <c r="F12" s="299" t="s">
        <v>413</v>
      </c>
      <c r="G12" s="301" t="s">
        <v>3423</v>
      </c>
      <c r="H12" s="302" t="s">
        <v>3424</v>
      </c>
      <c r="I12" s="147"/>
      <c r="J12" s="147"/>
      <c r="K12" s="147"/>
      <c r="L12" s="147"/>
      <c r="M12" s="147"/>
      <c r="N12" s="147"/>
      <c r="O12" s="147"/>
      <c r="P12" s="147"/>
      <c r="Q12" s="147"/>
      <c r="R12" s="147"/>
      <c r="S12" s="147"/>
      <c r="T12" s="147"/>
      <c r="U12" s="298"/>
      <c r="V12" s="169" t="s">
        <v>5674</v>
      </c>
      <c r="W12" s="169" t="s">
        <v>5675</v>
      </c>
      <c r="X12" s="287" t="s">
        <v>5676</v>
      </c>
    </row>
    <row r="13" spans="1:24" x14ac:dyDescent="0.25">
      <c r="A13" s="303">
        <v>2137</v>
      </c>
      <c r="B13" s="297" t="s">
        <v>3425</v>
      </c>
      <c r="C13" s="304">
        <v>42982</v>
      </c>
      <c r="D13" s="292"/>
      <c r="E13" s="292" t="s">
        <v>3426</v>
      </c>
      <c r="F13" s="305">
        <v>297</v>
      </c>
      <c r="G13" s="305">
        <v>296.04000000000002</v>
      </c>
      <c r="H13" s="306">
        <v>0.96</v>
      </c>
      <c r="I13" s="173"/>
      <c r="J13" s="173"/>
      <c r="K13" s="173"/>
      <c r="L13" s="173"/>
      <c r="M13" s="173"/>
      <c r="N13" s="173"/>
      <c r="O13" s="173"/>
      <c r="P13" s="173"/>
      <c r="Q13" s="173"/>
      <c r="R13" s="173"/>
      <c r="S13" s="173"/>
      <c r="T13" s="173"/>
      <c r="V13" s="173">
        <f>SUM(I13:U13)</f>
        <v>0</v>
      </c>
      <c r="W13" s="173" t="e">
        <f>IF(#REF!="","",H13)</f>
        <v>#REF!</v>
      </c>
      <c r="X13" s="287" t="str">
        <f>IFERROR(V13-W13,"")</f>
        <v/>
      </c>
    </row>
    <row r="14" spans="1:24" x14ac:dyDescent="0.25">
      <c r="A14" s="303">
        <v>2165</v>
      </c>
      <c r="B14" s="297" t="s">
        <v>3425</v>
      </c>
      <c r="C14" s="304">
        <v>42892</v>
      </c>
      <c r="D14" s="292" t="s">
        <v>3427</v>
      </c>
      <c r="E14" s="292" t="s">
        <v>3428</v>
      </c>
      <c r="F14" s="305">
        <v>2089.2599999999998</v>
      </c>
      <c r="G14" s="305">
        <v>0</v>
      </c>
      <c r="H14" s="305">
        <v>2089.2599999999998</v>
      </c>
      <c r="I14" s="173"/>
      <c r="J14" s="173"/>
      <c r="K14" s="173"/>
      <c r="L14" s="173"/>
      <c r="M14" s="173"/>
      <c r="N14" s="173"/>
      <c r="O14" s="173"/>
      <c r="P14" s="173"/>
      <c r="Q14" s="173"/>
      <c r="R14" s="173"/>
      <c r="S14" s="173"/>
      <c r="T14" s="173"/>
      <c r="V14" s="173">
        <f t="shared" ref="V14:V77" si="0">SUM(I14:U14)</f>
        <v>0</v>
      </c>
      <c r="W14" s="173" t="e">
        <f>IF(#REF!="","",H14)</f>
        <v>#REF!</v>
      </c>
      <c r="X14" s="287" t="str">
        <f t="shared" ref="X14:X77" si="1">IFERROR(V14-W14,"")</f>
        <v/>
      </c>
    </row>
    <row r="15" spans="1:24" x14ac:dyDescent="0.25">
      <c r="A15" s="303">
        <v>2492</v>
      </c>
      <c r="B15" s="297" t="s">
        <v>3425</v>
      </c>
      <c r="C15" s="304">
        <v>43136</v>
      </c>
      <c r="D15" s="292" t="s">
        <v>3429</v>
      </c>
      <c r="E15" s="292" t="s">
        <v>3428</v>
      </c>
      <c r="F15" s="305">
        <v>4349.34</v>
      </c>
      <c r="G15" s="305">
        <v>0</v>
      </c>
      <c r="H15" s="305">
        <v>4349.34</v>
      </c>
      <c r="I15" s="173"/>
      <c r="J15" s="173"/>
      <c r="K15" s="173"/>
      <c r="L15" s="173"/>
      <c r="M15" s="173"/>
      <c r="N15" s="173"/>
      <c r="O15" s="173"/>
      <c r="P15" s="173"/>
      <c r="Q15" s="173"/>
      <c r="R15" s="173"/>
      <c r="S15" s="173"/>
      <c r="T15" s="173"/>
      <c r="V15" s="173">
        <f t="shared" si="0"/>
        <v>0</v>
      </c>
      <c r="W15" s="173" t="e">
        <f>IF(#REF!="","",H15)</f>
        <v>#REF!</v>
      </c>
      <c r="X15" s="287" t="str">
        <f t="shared" si="1"/>
        <v/>
      </c>
    </row>
    <row r="16" spans="1:24" x14ac:dyDescent="0.25">
      <c r="A16" s="303">
        <v>3051</v>
      </c>
      <c r="B16" s="297" t="s">
        <v>3425</v>
      </c>
      <c r="C16" s="304">
        <v>43088</v>
      </c>
      <c r="D16" s="292" t="s">
        <v>3430</v>
      </c>
      <c r="E16" s="292" t="s">
        <v>3428</v>
      </c>
      <c r="F16" s="305">
        <v>0</v>
      </c>
      <c r="G16" s="305">
        <v>0</v>
      </c>
      <c r="H16" s="305">
        <v>300.26</v>
      </c>
      <c r="I16" s="173"/>
      <c r="J16" s="173"/>
      <c r="K16" s="173"/>
      <c r="L16" s="173"/>
      <c r="M16" s="173"/>
      <c r="N16" s="173"/>
      <c r="O16" s="173"/>
      <c r="P16" s="173"/>
      <c r="Q16" s="173"/>
      <c r="R16" s="173"/>
      <c r="S16" s="173"/>
      <c r="T16" s="173"/>
      <c r="V16" s="173">
        <f t="shared" si="0"/>
        <v>0</v>
      </c>
      <c r="W16" s="173" t="e">
        <f>IF(#REF!="","",H16)</f>
        <v>#REF!</v>
      </c>
      <c r="X16" s="287" t="str">
        <f t="shared" si="1"/>
        <v/>
      </c>
    </row>
    <row r="17" spans="1:24" x14ac:dyDescent="0.25">
      <c r="A17" s="303">
        <v>3052</v>
      </c>
      <c r="B17" s="297" t="s">
        <v>3425</v>
      </c>
      <c r="C17" s="304">
        <v>42981</v>
      </c>
      <c r="D17" s="292" t="s">
        <v>3431</v>
      </c>
      <c r="E17" s="292" t="s">
        <v>3428</v>
      </c>
      <c r="F17" s="305">
        <v>0</v>
      </c>
      <c r="G17" s="305">
        <v>0</v>
      </c>
      <c r="H17" s="305">
        <v>2281.98</v>
      </c>
      <c r="I17" s="173"/>
      <c r="J17" s="173"/>
      <c r="K17" s="173"/>
      <c r="L17" s="173"/>
      <c r="M17" s="173"/>
      <c r="N17" s="173"/>
      <c r="O17" s="173"/>
      <c r="P17" s="173"/>
      <c r="Q17" s="173"/>
      <c r="R17" s="173"/>
      <c r="S17" s="173"/>
      <c r="T17" s="173"/>
      <c r="V17" s="173">
        <f t="shared" si="0"/>
        <v>0</v>
      </c>
      <c r="W17" s="173" t="e">
        <f>IF(#REF!="","",H17)</f>
        <v>#REF!</v>
      </c>
      <c r="X17" s="287" t="str">
        <f t="shared" si="1"/>
        <v/>
      </c>
    </row>
    <row r="18" spans="1:24" x14ac:dyDescent="0.25">
      <c r="A18" s="303">
        <v>3053</v>
      </c>
      <c r="B18" s="297" t="s">
        <v>3425</v>
      </c>
      <c r="C18" s="304">
        <v>42997</v>
      </c>
      <c r="D18" s="292" t="s">
        <v>3432</v>
      </c>
      <c r="E18" s="292" t="s">
        <v>3428</v>
      </c>
      <c r="F18" s="305">
        <v>0</v>
      </c>
      <c r="G18" s="305">
        <v>0</v>
      </c>
      <c r="H18" s="305">
        <v>3446.1</v>
      </c>
      <c r="I18" s="173"/>
      <c r="J18" s="173"/>
      <c r="K18" s="173"/>
      <c r="L18" s="173"/>
      <c r="M18" s="173"/>
      <c r="N18" s="173"/>
      <c r="O18" s="173"/>
      <c r="P18" s="173"/>
      <c r="Q18" s="173"/>
      <c r="R18" s="173"/>
      <c r="S18" s="173"/>
      <c r="T18" s="173"/>
      <c r="V18" s="173">
        <f t="shared" si="0"/>
        <v>0</v>
      </c>
      <c r="W18" s="173" t="e">
        <f>IF(#REF!="","",H18)</f>
        <v>#REF!</v>
      </c>
      <c r="X18" s="287" t="str">
        <f t="shared" si="1"/>
        <v/>
      </c>
    </row>
    <row r="19" spans="1:24" x14ac:dyDescent="0.25">
      <c r="A19" s="303">
        <v>3054</v>
      </c>
      <c r="B19" s="297" t="s">
        <v>3425</v>
      </c>
      <c r="C19" s="304">
        <v>42807</v>
      </c>
      <c r="D19" s="292" t="s">
        <v>3433</v>
      </c>
      <c r="E19" s="292" t="s">
        <v>3428</v>
      </c>
      <c r="F19" s="305">
        <v>0</v>
      </c>
      <c r="G19" s="305">
        <v>0</v>
      </c>
      <c r="H19" s="305">
        <v>24.01</v>
      </c>
      <c r="I19" s="173"/>
      <c r="J19" s="173"/>
      <c r="K19" s="173"/>
      <c r="L19" s="173"/>
      <c r="M19" s="173"/>
      <c r="N19" s="173"/>
      <c r="O19" s="173"/>
      <c r="P19" s="173"/>
      <c r="Q19" s="173"/>
      <c r="R19" s="173"/>
      <c r="S19" s="173"/>
      <c r="T19" s="173"/>
      <c r="V19" s="173">
        <f t="shared" si="0"/>
        <v>0</v>
      </c>
      <c r="W19" s="173" t="e">
        <f>IF(#REF!="","",H19)</f>
        <v>#REF!</v>
      </c>
      <c r="X19" s="287" t="str">
        <f t="shared" si="1"/>
        <v/>
      </c>
    </row>
    <row r="20" spans="1:24" x14ac:dyDescent="0.25">
      <c r="A20" s="303">
        <v>3261</v>
      </c>
      <c r="B20" s="297" t="s">
        <v>3425</v>
      </c>
      <c r="C20" s="304">
        <v>42956</v>
      </c>
      <c r="D20" s="292" t="s">
        <v>3434</v>
      </c>
      <c r="E20" s="292" t="s">
        <v>3426</v>
      </c>
      <c r="F20" s="305">
        <v>0</v>
      </c>
      <c r="G20" s="305">
        <v>0</v>
      </c>
      <c r="H20" s="305">
        <v>216</v>
      </c>
      <c r="I20" s="173"/>
      <c r="J20" s="173"/>
      <c r="K20" s="173"/>
      <c r="L20" s="173"/>
      <c r="M20" s="173"/>
      <c r="N20" s="173"/>
      <c r="O20" s="173"/>
      <c r="P20" s="173"/>
      <c r="Q20" s="173"/>
      <c r="R20" s="173"/>
      <c r="S20" s="173"/>
      <c r="T20" s="173"/>
      <c r="V20" s="173">
        <f t="shared" si="0"/>
        <v>0</v>
      </c>
      <c r="W20" s="173" t="e">
        <f>IF(#REF!="","",H20)</f>
        <v>#REF!</v>
      </c>
      <c r="X20" s="287" t="str">
        <f t="shared" si="1"/>
        <v/>
      </c>
    </row>
    <row r="21" spans="1:24" x14ac:dyDescent="0.25">
      <c r="A21" s="303">
        <v>3269</v>
      </c>
      <c r="B21" s="297" t="s">
        <v>3425</v>
      </c>
      <c r="C21" s="304">
        <v>43005</v>
      </c>
      <c r="D21" s="292" t="s">
        <v>3435</v>
      </c>
      <c r="E21" s="292" t="s">
        <v>3426</v>
      </c>
      <c r="F21" s="305">
        <v>0</v>
      </c>
      <c r="G21" s="305">
        <v>0</v>
      </c>
      <c r="H21" s="305">
        <v>1737</v>
      </c>
      <c r="I21" s="173"/>
      <c r="J21" s="173"/>
      <c r="K21" s="173"/>
      <c r="L21" s="173"/>
      <c r="M21" s="173"/>
      <c r="N21" s="173"/>
      <c r="O21" s="173"/>
      <c r="P21" s="173"/>
      <c r="Q21" s="173"/>
      <c r="R21" s="173"/>
      <c r="S21" s="173"/>
      <c r="T21" s="173"/>
      <c r="V21" s="173">
        <f t="shared" si="0"/>
        <v>0</v>
      </c>
      <c r="W21" s="173" t="e">
        <f>IF(#REF!="","",H21)</f>
        <v>#REF!</v>
      </c>
      <c r="X21" s="287" t="str">
        <f t="shared" si="1"/>
        <v/>
      </c>
    </row>
    <row r="22" spans="1:24" x14ac:dyDescent="0.25">
      <c r="A22" s="303">
        <v>3276</v>
      </c>
      <c r="B22" s="297" t="s">
        <v>3425</v>
      </c>
      <c r="C22" s="304">
        <v>42894</v>
      </c>
      <c r="D22" s="292" t="s">
        <v>3436</v>
      </c>
      <c r="E22" s="292" t="s">
        <v>3426</v>
      </c>
      <c r="F22" s="305">
        <v>0</v>
      </c>
      <c r="G22" s="305">
        <v>0</v>
      </c>
      <c r="H22" s="305">
        <v>2400</v>
      </c>
      <c r="I22" s="173"/>
      <c r="J22" s="173"/>
      <c r="K22" s="173"/>
      <c r="L22" s="173"/>
      <c r="M22" s="173"/>
      <c r="N22" s="173"/>
      <c r="O22" s="173"/>
      <c r="P22" s="173"/>
      <c r="Q22" s="173"/>
      <c r="R22" s="173"/>
      <c r="S22" s="173"/>
      <c r="T22" s="173"/>
      <c r="V22" s="173">
        <f t="shared" si="0"/>
        <v>0</v>
      </c>
      <c r="W22" s="173" t="e">
        <f>IF(#REF!="","",H22)</f>
        <v>#REF!</v>
      </c>
      <c r="X22" s="287" t="str">
        <f t="shared" si="1"/>
        <v/>
      </c>
    </row>
    <row r="23" spans="1:24" x14ac:dyDescent="0.25">
      <c r="A23" s="303">
        <v>3356</v>
      </c>
      <c r="B23" s="297" t="s">
        <v>3425</v>
      </c>
      <c r="C23" s="304">
        <v>42748</v>
      </c>
      <c r="D23" s="292" t="s">
        <v>3437</v>
      </c>
      <c r="E23" s="292" t="s">
        <v>3438</v>
      </c>
      <c r="F23" s="305">
        <v>0</v>
      </c>
      <c r="G23" s="305">
        <v>0</v>
      </c>
      <c r="H23" s="305">
        <v>1953</v>
      </c>
      <c r="I23" s="173"/>
      <c r="J23" s="173"/>
      <c r="K23" s="173"/>
      <c r="L23" s="173"/>
      <c r="M23" s="173"/>
      <c r="N23" s="173"/>
      <c r="O23" s="173"/>
      <c r="P23" s="173"/>
      <c r="Q23" s="173"/>
      <c r="R23" s="173"/>
      <c r="S23" s="173"/>
      <c r="T23" s="173"/>
      <c r="V23" s="173">
        <f t="shared" si="0"/>
        <v>0</v>
      </c>
      <c r="W23" s="173" t="e">
        <f>IF(#REF!="","",H23)</f>
        <v>#REF!</v>
      </c>
      <c r="X23" s="287" t="str">
        <f t="shared" si="1"/>
        <v/>
      </c>
    </row>
    <row r="24" spans="1:24" x14ac:dyDescent="0.25">
      <c r="A24" s="303">
        <v>3386</v>
      </c>
      <c r="B24" s="297" t="s">
        <v>3425</v>
      </c>
      <c r="C24" s="304">
        <v>42760</v>
      </c>
      <c r="D24" s="292" t="s">
        <v>3439</v>
      </c>
      <c r="E24" s="292" t="s">
        <v>3428</v>
      </c>
      <c r="F24" s="305">
        <v>-4.5474735088646412E-13</v>
      </c>
      <c r="G24" s="305">
        <v>-4.5474735088646412E-13</v>
      </c>
      <c r="H24" s="305">
        <v>2558.23</v>
      </c>
      <c r="I24" s="173"/>
      <c r="J24" s="173"/>
      <c r="K24" s="173"/>
      <c r="L24" s="173"/>
      <c r="M24" s="173"/>
      <c r="N24" s="173"/>
      <c r="O24" s="173"/>
      <c r="P24" s="173"/>
      <c r="Q24" s="173"/>
      <c r="R24" s="173"/>
      <c r="S24" s="173"/>
      <c r="T24" s="173"/>
      <c r="V24" s="173">
        <f t="shared" si="0"/>
        <v>0</v>
      </c>
      <c r="W24" s="173" t="e">
        <f>IF(#REF!="","",H24)</f>
        <v>#REF!</v>
      </c>
      <c r="X24" s="287" t="str">
        <f t="shared" si="1"/>
        <v/>
      </c>
    </row>
    <row r="25" spans="1:24" x14ac:dyDescent="0.25">
      <c r="A25" s="303">
        <v>3387</v>
      </c>
      <c r="B25" s="297" t="s">
        <v>3425</v>
      </c>
      <c r="C25" s="304">
        <v>42849</v>
      </c>
      <c r="D25" s="292" t="s">
        <v>3440</v>
      </c>
      <c r="E25" s="292" t="s">
        <v>3428</v>
      </c>
      <c r="F25" s="305">
        <v>0</v>
      </c>
      <c r="G25" s="305">
        <v>0</v>
      </c>
      <c r="H25" s="305">
        <v>48.02</v>
      </c>
      <c r="I25" s="173"/>
      <c r="J25" s="173"/>
      <c r="K25" s="173"/>
      <c r="L25" s="173"/>
      <c r="M25" s="173"/>
      <c r="N25" s="173"/>
      <c r="O25" s="173"/>
      <c r="P25" s="173"/>
      <c r="Q25" s="173"/>
      <c r="R25" s="173"/>
      <c r="S25" s="173"/>
      <c r="T25" s="173"/>
      <c r="V25" s="173">
        <f t="shared" si="0"/>
        <v>0</v>
      </c>
      <c r="W25" s="173" t="e">
        <f>IF(#REF!="","",H25)</f>
        <v>#REF!</v>
      </c>
      <c r="X25" s="287" t="str">
        <f t="shared" si="1"/>
        <v/>
      </c>
    </row>
    <row r="26" spans="1:24" x14ac:dyDescent="0.25">
      <c r="A26" s="303"/>
      <c r="B26" s="297"/>
      <c r="C26" s="304" t="s">
        <v>5677</v>
      </c>
      <c r="D26" s="292"/>
      <c r="E26" s="292"/>
      <c r="F26" s="305"/>
      <c r="G26" s="305"/>
      <c r="H26" s="305"/>
      <c r="I26" s="173"/>
      <c r="J26" s="173"/>
      <c r="K26" s="173"/>
      <c r="L26" s="173"/>
      <c r="M26" s="173"/>
      <c r="N26" s="173"/>
      <c r="O26" s="173"/>
      <c r="P26" s="173"/>
      <c r="Q26" s="173"/>
      <c r="R26" s="173"/>
      <c r="S26" s="173"/>
      <c r="T26" s="173"/>
      <c r="V26" s="173">
        <f t="shared" si="0"/>
        <v>0</v>
      </c>
      <c r="W26" s="173" t="e">
        <f>IF(#REF!="","",H26)</f>
        <v>#REF!</v>
      </c>
      <c r="X26" s="287" t="str">
        <f t="shared" si="1"/>
        <v/>
      </c>
    </row>
    <row r="27" spans="1:24" x14ac:dyDescent="0.25">
      <c r="C27" s="304" t="s">
        <v>5677</v>
      </c>
      <c r="F27" s="291" t="s">
        <v>3441</v>
      </c>
      <c r="G27" s="291" t="s">
        <v>3441</v>
      </c>
      <c r="H27" s="307">
        <v>21404.16</v>
      </c>
      <c r="I27" s="173"/>
      <c r="J27" s="173"/>
      <c r="K27" s="173"/>
      <c r="L27" s="173"/>
      <c r="M27" s="173"/>
      <c r="N27" s="173"/>
      <c r="O27" s="173"/>
      <c r="P27" s="173"/>
      <c r="Q27" s="173"/>
      <c r="R27" s="173"/>
      <c r="S27" s="173"/>
      <c r="T27" s="173"/>
      <c r="V27" s="173">
        <f t="shared" si="0"/>
        <v>0</v>
      </c>
      <c r="W27" s="173" t="e">
        <f>IF(#REF!="","",H27)</f>
        <v>#REF!</v>
      </c>
      <c r="X27" s="287" t="str">
        <f t="shared" si="1"/>
        <v/>
      </c>
    </row>
    <row r="28" spans="1:24" x14ac:dyDescent="0.25">
      <c r="A28" s="295" t="s">
        <v>3413</v>
      </c>
      <c r="B28" s="297" t="s">
        <v>3442</v>
      </c>
      <c r="C28" s="304" t="s">
        <v>5677</v>
      </c>
      <c r="D28" s="294" t="s">
        <v>3443</v>
      </c>
      <c r="E28" s="292"/>
      <c r="G28" s="294" t="s">
        <v>3444</v>
      </c>
      <c r="I28" s="173"/>
      <c r="J28" s="173"/>
      <c r="K28" s="173"/>
      <c r="L28" s="173"/>
      <c r="M28" s="173"/>
      <c r="N28" s="173"/>
      <c r="O28" s="173"/>
      <c r="P28" s="173"/>
      <c r="Q28" s="173"/>
      <c r="R28" s="173"/>
      <c r="S28" s="173"/>
      <c r="T28" s="173"/>
      <c r="V28" s="173">
        <f t="shared" si="0"/>
        <v>0</v>
      </c>
      <c r="W28" s="173" t="e">
        <f>IF(#REF!="","",H28)</f>
        <v>#REF!</v>
      </c>
      <c r="X28" s="287" t="str">
        <f t="shared" si="1"/>
        <v/>
      </c>
    </row>
    <row r="29" spans="1:24" x14ac:dyDescent="0.25">
      <c r="A29" s="299" t="s">
        <v>3418</v>
      </c>
      <c r="B29" s="299" t="s">
        <v>3419</v>
      </c>
      <c r="C29" s="304" t="s">
        <v>5677</v>
      </c>
      <c r="D29" s="299" t="s">
        <v>3421</v>
      </c>
      <c r="E29" s="169" t="s">
        <v>3422</v>
      </c>
      <c r="F29" s="299" t="s">
        <v>3445</v>
      </c>
      <c r="G29" s="301" t="s">
        <v>3446</v>
      </c>
      <c r="H29" s="302" t="s">
        <v>3424</v>
      </c>
      <c r="I29" s="173"/>
      <c r="J29" s="173"/>
      <c r="K29" s="173"/>
      <c r="L29" s="173"/>
      <c r="M29" s="173"/>
      <c r="N29" s="173"/>
      <c r="O29" s="173"/>
      <c r="P29" s="173"/>
      <c r="Q29" s="173"/>
      <c r="R29" s="173"/>
      <c r="S29" s="173"/>
      <c r="T29" s="173"/>
      <c r="V29" s="173">
        <f t="shared" si="0"/>
        <v>0</v>
      </c>
      <c r="W29" s="173" t="e">
        <f>IF(#REF!="","",H29)</f>
        <v>#REF!</v>
      </c>
      <c r="X29" s="287" t="str">
        <f t="shared" si="1"/>
        <v/>
      </c>
    </row>
    <row r="30" spans="1:24" x14ac:dyDescent="0.25">
      <c r="A30" s="303">
        <v>3389</v>
      </c>
      <c r="B30" s="297" t="s">
        <v>3425</v>
      </c>
      <c r="C30" s="304">
        <v>42921</v>
      </c>
      <c r="D30" s="292" t="s">
        <v>3447</v>
      </c>
      <c r="E30" s="292" t="s">
        <v>3448</v>
      </c>
      <c r="F30" s="305">
        <v>0</v>
      </c>
      <c r="G30" s="305">
        <v>0</v>
      </c>
      <c r="H30" s="305">
        <v>1547.65</v>
      </c>
      <c r="I30" s="173"/>
      <c r="J30" s="173"/>
      <c r="K30" s="173"/>
      <c r="L30" s="173"/>
      <c r="M30" s="173"/>
      <c r="N30" s="173"/>
      <c r="O30" s="173"/>
      <c r="P30" s="173"/>
      <c r="Q30" s="173"/>
      <c r="R30" s="173"/>
      <c r="S30" s="173"/>
      <c r="T30" s="173"/>
      <c r="V30" s="173">
        <f t="shared" si="0"/>
        <v>0</v>
      </c>
      <c r="W30" s="173" t="e">
        <f>IF(#REF!="","",H30)</f>
        <v>#REF!</v>
      </c>
      <c r="X30" s="287" t="str">
        <f t="shared" si="1"/>
        <v/>
      </c>
    </row>
    <row r="31" spans="1:24" x14ac:dyDescent="0.25">
      <c r="A31" s="303">
        <v>3390</v>
      </c>
      <c r="B31" s="297" t="s">
        <v>3425</v>
      </c>
      <c r="C31" s="304">
        <v>42892</v>
      </c>
      <c r="D31" s="292" t="s">
        <v>3449</v>
      </c>
      <c r="E31" s="292" t="s">
        <v>3450</v>
      </c>
      <c r="F31" s="305">
        <v>86.22</v>
      </c>
      <c r="G31" s="305">
        <v>86.22</v>
      </c>
      <c r="H31" s="305">
        <v>28.54</v>
      </c>
      <c r="I31" s="173"/>
      <c r="J31" s="173"/>
      <c r="K31" s="173"/>
      <c r="L31" s="173"/>
      <c r="M31" s="173"/>
      <c r="N31" s="173"/>
      <c r="O31" s="173"/>
      <c r="P31" s="173"/>
      <c r="Q31" s="173"/>
      <c r="R31" s="173"/>
      <c r="S31" s="173"/>
      <c r="T31" s="173"/>
      <c r="V31" s="173">
        <f t="shared" si="0"/>
        <v>0</v>
      </c>
      <c r="W31" s="173" t="e">
        <f>IF(#REF!="","",H31)</f>
        <v>#REF!</v>
      </c>
      <c r="X31" s="287" t="str">
        <f t="shared" si="1"/>
        <v/>
      </c>
    </row>
    <row r="32" spans="1:24" x14ac:dyDescent="0.25">
      <c r="A32" s="303"/>
      <c r="B32" s="297"/>
      <c r="C32" s="304" t="s">
        <v>5677</v>
      </c>
      <c r="D32" s="292"/>
      <c r="E32" s="292"/>
      <c r="F32" s="305"/>
      <c r="G32" s="305"/>
      <c r="H32" s="305"/>
      <c r="I32" s="173"/>
      <c r="J32" s="173"/>
      <c r="K32" s="173"/>
      <c r="L32" s="173"/>
      <c r="M32" s="173"/>
      <c r="N32" s="173"/>
      <c r="O32" s="173"/>
      <c r="P32" s="173"/>
      <c r="Q32" s="173"/>
      <c r="R32" s="173"/>
      <c r="S32" s="173"/>
      <c r="T32" s="173"/>
      <c r="V32" s="173">
        <f t="shared" si="0"/>
        <v>0</v>
      </c>
      <c r="W32" s="173" t="e">
        <f>IF(#REF!="","",H32)</f>
        <v>#REF!</v>
      </c>
      <c r="X32" s="287" t="str">
        <f t="shared" si="1"/>
        <v/>
      </c>
    </row>
    <row r="33" spans="1:24" x14ac:dyDescent="0.25">
      <c r="C33" s="304" t="s">
        <v>5677</v>
      </c>
      <c r="F33" s="291" t="s">
        <v>3441</v>
      </c>
      <c r="G33" s="291" t="s">
        <v>3441</v>
      </c>
      <c r="H33" s="307">
        <v>1576.19</v>
      </c>
      <c r="I33" s="173"/>
      <c r="J33" s="173"/>
      <c r="K33" s="173"/>
      <c r="L33" s="173"/>
      <c r="M33" s="173"/>
      <c r="N33" s="173"/>
      <c r="O33" s="173"/>
      <c r="P33" s="173"/>
      <c r="Q33" s="173"/>
      <c r="R33" s="173"/>
      <c r="S33" s="173"/>
      <c r="T33" s="173"/>
      <c r="V33" s="173">
        <f t="shared" si="0"/>
        <v>0</v>
      </c>
      <c r="W33" s="173" t="e">
        <f>IF(#REF!="","",H33)</f>
        <v>#REF!</v>
      </c>
      <c r="X33" s="287" t="str">
        <f t="shared" si="1"/>
        <v/>
      </c>
    </row>
    <row r="34" spans="1:24" x14ac:dyDescent="0.25">
      <c r="A34" s="295" t="s">
        <v>3413</v>
      </c>
      <c r="B34" s="297" t="s">
        <v>3451</v>
      </c>
      <c r="C34" s="304" t="s">
        <v>5677</v>
      </c>
      <c r="D34" s="294" t="s">
        <v>3452</v>
      </c>
      <c r="E34" s="292"/>
      <c r="G34" s="294" t="s">
        <v>3444</v>
      </c>
      <c r="I34" s="173"/>
      <c r="J34" s="173"/>
      <c r="K34" s="173"/>
      <c r="L34" s="173"/>
      <c r="M34" s="173"/>
      <c r="N34" s="173"/>
      <c r="O34" s="173"/>
      <c r="P34" s="173"/>
      <c r="Q34" s="173"/>
      <c r="R34" s="173"/>
      <c r="S34" s="173"/>
      <c r="T34" s="173"/>
      <c r="V34" s="173">
        <f t="shared" si="0"/>
        <v>0</v>
      </c>
      <c r="W34" s="173" t="e">
        <f>IF(#REF!="","",H34)</f>
        <v>#REF!</v>
      </c>
      <c r="X34" s="287" t="str">
        <f t="shared" si="1"/>
        <v/>
      </c>
    </row>
    <row r="35" spans="1:24" x14ac:dyDescent="0.25">
      <c r="A35" s="299" t="s">
        <v>3418</v>
      </c>
      <c r="B35" s="299" t="s">
        <v>3419</v>
      </c>
      <c r="C35" s="304" t="s">
        <v>5677</v>
      </c>
      <c r="D35" s="299" t="s">
        <v>3421</v>
      </c>
      <c r="E35" s="169" t="s">
        <v>3422</v>
      </c>
      <c r="F35" s="299" t="s">
        <v>3445</v>
      </c>
      <c r="G35" s="301" t="s">
        <v>3446</v>
      </c>
      <c r="H35" s="302" t="s">
        <v>3424</v>
      </c>
      <c r="I35" s="173"/>
      <c r="J35" s="173"/>
      <c r="K35" s="173"/>
      <c r="L35" s="173"/>
      <c r="M35" s="173"/>
      <c r="N35" s="173"/>
      <c r="O35" s="173"/>
      <c r="P35" s="173"/>
      <c r="Q35" s="173"/>
      <c r="R35" s="173"/>
      <c r="S35" s="173"/>
      <c r="T35" s="173"/>
      <c r="V35" s="173">
        <f t="shared" si="0"/>
        <v>0</v>
      </c>
      <c r="W35" s="173" t="e">
        <f>IF(#REF!="","",H35)</f>
        <v>#REF!</v>
      </c>
      <c r="X35" s="287" t="str">
        <f t="shared" si="1"/>
        <v/>
      </c>
    </row>
    <row r="36" spans="1:24" x14ac:dyDescent="0.25">
      <c r="A36" s="303">
        <v>1510</v>
      </c>
      <c r="B36" s="297" t="s">
        <v>3425</v>
      </c>
      <c r="C36" s="304">
        <v>42786</v>
      </c>
      <c r="D36" s="292" t="s">
        <v>3453</v>
      </c>
      <c r="E36" s="292" t="s">
        <v>3454</v>
      </c>
      <c r="F36" s="305">
        <v>0</v>
      </c>
      <c r="G36" s="305">
        <v>0</v>
      </c>
      <c r="H36" s="305">
        <v>408.14</v>
      </c>
      <c r="I36" s="173"/>
      <c r="J36" s="173"/>
      <c r="K36" s="173"/>
      <c r="L36" s="173"/>
      <c r="M36" s="173"/>
      <c r="N36" s="173"/>
      <c r="O36" s="173"/>
      <c r="P36" s="173"/>
      <c r="Q36" s="173"/>
      <c r="R36" s="173"/>
      <c r="S36" s="173"/>
      <c r="T36" s="173"/>
      <c r="V36" s="173">
        <f t="shared" si="0"/>
        <v>0</v>
      </c>
      <c r="W36" s="173" t="e">
        <f>IF(#REF!="","",H36)</f>
        <v>#REF!</v>
      </c>
      <c r="X36" s="287" t="str">
        <f t="shared" si="1"/>
        <v/>
      </c>
    </row>
    <row r="37" spans="1:24" x14ac:dyDescent="0.25">
      <c r="A37" s="303"/>
      <c r="B37" s="297"/>
      <c r="C37" s="304" t="s">
        <v>5677</v>
      </c>
      <c r="D37" s="292"/>
      <c r="E37" s="292"/>
      <c r="F37" s="305"/>
      <c r="G37" s="305"/>
      <c r="H37" s="305"/>
      <c r="I37" s="173"/>
      <c r="J37" s="173"/>
      <c r="K37" s="173"/>
      <c r="L37" s="173"/>
      <c r="M37" s="173"/>
      <c r="N37" s="173"/>
      <c r="O37" s="173"/>
      <c r="P37" s="173"/>
      <c r="Q37" s="173"/>
      <c r="R37" s="173"/>
      <c r="S37" s="173"/>
      <c r="T37" s="173"/>
      <c r="V37" s="173">
        <f t="shared" si="0"/>
        <v>0</v>
      </c>
      <c r="W37" s="173" t="e">
        <f>IF(#REF!="","",H37)</f>
        <v>#REF!</v>
      </c>
      <c r="X37" s="287" t="str">
        <f t="shared" si="1"/>
        <v/>
      </c>
    </row>
    <row r="38" spans="1:24" x14ac:dyDescent="0.25">
      <c r="C38" s="304" t="s">
        <v>5677</v>
      </c>
      <c r="F38" s="291" t="s">
        <v>3441</v>
      </c>
      <c r="G38" s="291" t="s">
        <v>3441</v>
      </c>
      <c r="H38" s="307">
        <v>408.14</v>
      </c>
      <c r="I38" s="173"/>
      <c r="J38" s="173"/>
      <c r="K38" s="173"/>
      <c r="L38" s="173"/>
      <c r="M38" s="173"/>
      <c r="N38" s="173"/>
      <c r="O38" s="173"/>
      <c r="P38" s="173"/>
      <c r="Q38" s="173"/>
      <c r="R38" s="173"/>
      <c r="S38" s="173"/>
      <c r="T38" s="173"/>
      <c r="V38" s="173">
        <f t="shared" si="0"/>
        <v>0</v>
      </c>
      <c r="W38" s="173" t="e">
        <f>IF(#REF!="","",H38)</f>
        <v>#REF!</v>
      </c>
      <c r="X38" s="287" t="str">
        <f t="shared" si="1"/>
        <v/>
      </c>
    </row>
    <row r="39" spans="1:24" x14ac:dyDescent="0.25">
      <c r="A39" s="295" t="s">
        <v>3413</v>
      </c>
      <c r="B39" s="297" t="s">
        <v>3455</v>
      </c>
      <c r="C39" s="304" t="s">
        <v>5677</v>
      </c>
      <c r="D39" s="294" t="s">
        <v>3456</v>
      </c>
      <c r="E39" s="292"/>
      <c r="G39" s="294" t="s">
        <v>3444</v>
      </c>
      <c r="I39" s="173"/>
      <c r="J39" s="173"/>
      <c r="K39" s="173"/>
      <c r="L39" s="173"/>
      <c r="M39" s="173"/>
      <c r="N39" s="173"/>
      <c r="O39" s="173"/>
      <c r="P39" s="173"/>
      <c r="Q39" s="173"/>
      <c r="R39" s="173"/>
      <c r="S39" s="173"/>
      <c r="T39" s="173"/>
      <c r="V39" s="173">
        <f t="shared" si="0"/>
        <v>0</v>
      </c>
      <c r="W39" s="173" t="e">
        <f>IF(#REF!="","",H39)</f>
        <v>#REF!</v>
      </c>
      <c r="X39" s="287" t="str">
        <f t="shared" si="1"/>
        <v/>
      </c>
    </row>
    <row r="40" spans="1:24" x14ac:dyDescent="0.25">
      <c r="A40" s="299" t="s">
        <v>3418</v>
      </c>
      <c r="B40" s="299" t="s">
        <v>3419</v>
      </c>
      <c r="C40" s="304" t="s">
        <v>5677</v>
      </c>
      <c r="D40" s="299" t="s">
        <v>3421</v>
      </c>
      <c r="E40" s="169" t="s">
        <v>3422</v>
      </c>
      <c r="F40" s="299" t="s">
        <v>3445</v>
      </c>
      <c r="G40" s="301" t="s">
        <v>3446</v>
      </c>
      <c r="H40" s="302" t="s">
        <v>3424</v>
      </c>
      <c r="I40" s="173"/>
      <c r="J40" s="173"/>
      <c r="K40" s="173"/>
      <c r="L40" s="173"/>
      <c r="M40" s="173"/>
      <c r="N40" s="173"/>
      <c r="O40" s="173"/>
      <c r="P40" s="173"/>
      <c r="Q40" s="173"/>
      <c r="R40" s="173"/>
      <c r="S40" s="173"/>
      <c r="T40" s="173"/>
      <c r="V40" s="173">
        <f t="shared" si="0"/>
        <v>0</v>
      </c>
      <c r="W40" s="173" t="e">
        <f>IF(#REF!="","",H40)</f>
        <v>#REF!</v>
      </c>
      <c r="X40" s="287" t="str">
        <f t="shared" si="1"/>
        <v/>
      </c>
    </row>
    <row r="41" spans="1:24" x14ac:dyDescent="0.25">
      <c r="A41" s="303">
        <v>374</v>
      </c>
      <c r="B41" s="297" t="s">
        <v>3425</v>
      </c>
      <c r="C41" s="304">
        <v>43094</v>
      </c>
      <c r="D41" s="292" t="s">
        <v>3457</v>
      </c>
      <c r="E41" s="292" t="s">
        <v>3458</v>
      </c>
      <c r="F41" s="305">
        <v>1.1368683772161603E-13</v>
      </c>
      <c r="G41" s="305">
        <v>1.1368683772161603E-13</v>
      </c>
      <c r="H41" s="305">
        <v>699.55</v>
      </c>
      <c r="I41" s="173"/>
      <c r="J41" s="173"/>
      <c r="K41" s="173"/>
      <c r="L41" s="173"/>
      <c r="M41" s="173"/>
      <c r="N41" s="173"/>
      <c r="O41" s="173"/>
      <c r="P41" s="173"/>
      <c r="Q41" s="173"/>
      <c r="R41" s="173"/>
      <c r="S41" s="173"/>
      <c r="T41" s="173"/>
      <c r="V41" s="173">
        <f t="shared" si="0"/>
        <v>0</v>
      </c>
      <c r="W41" s="173" t="e">
        <f>IF(#REF!="","",H41)</f>
        <v>#REF!</v>
      </c>
      <c r="X41" s="287" t="str">
        <f t="shared" si="1"/>
        <v/>
      </c>
    </row>
    <row r="42" spans="1:24" x14ac:dyDescent="0.25">
      <c r="A42" s="303"/>
      <c r="B42" s="297"/>
      <c r="C42" s="304" t="s">
        <v>5677</v>
      </c>
      <c r="D42" s="292"/>
      <c r="E42" s="292"/>
      <c r="F42" s="305"/>
      <c r="G42" s="305"/>
      <c r="H42" s="305"/>
      <c r="I42" s="173"/>
      <c r="J42" s="173"/>
      <c r="K42" s="173"/>
      <c r="L42" s="173"/>
      <c r="M42" s="173"/>
      <c r="N42" s="173"/>
      <c r="O42" s="173"/>
      <c r="P42" s="173"/>
      <c r="Q42" s="173"/>
      <c r="R42" s="173"/>
      <c r="S42" s="173"/>
      <c r="T42" s="173"/>
      <c r="V42" s="173">
        <f t="shared" si="0"/>
        <v>0</v>
      </c>
      <c r="W42" s="173" t="e">
        <f>IF(#REF!="","",H42)</f>
        <v>#REF!</v>
      </c>
      <c r="X42" s="287" t="str">
        <f t="shared" si="1"/>
        <v/>
      </c>
    </row>
    <row r="43" spans="1:24" x14ac:dyDescent="0.25">
      <c r="C43" s="304" t="s">
        <v>5677</v>
      </c>
      <c r="F43" s="291" t="s">
        <v>3441</v>
      </c>
      <c r="G43" s="291" t="s">
        <v>3441</v>
      </c>
      <c r="H43" s="307">
        <v>699.55</v>
      </c>
      <c r="I43" s="173"/>
      <c r="J43" s="173"/>
      <c r="K43" s="173"/>
      <c r="L43" s="173"/>
      <c r="M43" s="173"/>
      <c r="N43" s="173"/>
      <c r="O43" s="173"/>
      <c r="P43" s="173"/>
      <c r="Q43" s="173"/>
      <c r="R43" s="173"/>
      <c r="S43" s="173"/>
      <c r="T43" s="173"/>
      <c r="V43" s="173">
        <f t="shared" si="0"/>
        <v>0</v>
      </c>
      <c r="W43" s="173" t="e">
        <f>IF(#REF!="","",H43)</f>
        <v>#REF!</v>
      </c>
      <c r="X43" s="287" t="str">
        <f t="shared" si="1"/>
        <v/>
      </c>
    </row>
    <row r="44" spans="1:24" x14ac:dyDescent="0.25">
      <c r="A44" s="295" t="s">
        <v>3413</v>
      </c>
      <c r="B44" s="297" t="s">
        <v>3459</v>
      </c>
      <c r="C44" s="304" t="s">
        <v>5677</v>
      </c>
      <c r="D44" s="294" t="s">
        <v>3460</v>
      </c>
      <c r="E44" s="292"/>
      <c r="G44" s="294" t="s">
        <v>3444</v>
      </c>
      <c r="I44" s="173"/>
      <c r="J44" s="173"/>
      <c r="K44" s="173"/>
      <c r="L44" s="173"/>
      <c r="M44" s="173"/>
      <c r="N44" s="173"/>
      <c r="O44" s="173"/>
      <c r="P44" s="173"/>
      <c r="Q44" s="173"/>
      <c r="R44" s="173"/>
      <c r="S44" s="173"/>
      <c r="T44" s="173"/>
      <c r="V44" s="173">
        <f t="shared" si="0"/>
        <v>0</v>
      </c>
      <c r="W44" s="173" t="e">
        <f>IF(#REF!="","",H44)</f>
        <v>#REF!</v>
      </c>
      <c r="X44" s="287" t="str">
        <f t="shared" si="1"/>
        <v/>
      </c>
    </row>
    <row r="45" spans="1:24" x14ac:dyDescent="0.25">
      <c r="A45" s="299" t="s">
        <v>3418</v>
      </c>
      <c r="B45" s="299" t="s">
        <v>3419</v>
      </c>
      <c r="C45" s="304" t="s">
        <v>5677</v>
      </c>
      <c r="D45" s="299" t="s">
        <v>3421</v>
      </c>
      <c r="E45" s="169" t="s">
        <v>3422</v>
      </c>
      <c r="F45" s="299" t="s">
        <v>3445</v>
      </c>
      <c r="G45" s="301" t="s">
        <v>3446</v>
      </c>
      <c r="H45" s="302" t="s">
        <v>3424</v>
      </c>
      <c r="I45" s="173"/>
      <c r="J45" s="173"/>
      <c r="K45" s="173"/>
      <c r="L45" s="173"/>
      <c r="M45" s="173"/>
      <c r="N45" s="173"/>
      <c r="O45" s="173"/>
      <c r="P45" s="173"/>
      <c r="Q45" s="173"/>
      <c r="R45" s="173"/>
      <c r="S45" s="173"/>
      <c r="T45" s="173"/>
      <c r="V45" s="173">
        <f t="shared" si="0"/>
        <v>0</v>
      </c>
      <c r="W45" s="173" t="e">
        <f>IF(#REF!="","",H45)</f>
        <v>#REF!</v>
      </c>
      <c r="X45" s="287" t="str">
        <f t="shared" si="1"/>
        <v/>
      </c>
    </row>
    <row r="46" spans="1:24" x14ac:dyDescent="0.25">
      <c r="A46" s="303">
        <v>1069</v>
      </c>
      <c r="B46" s="297" t="s">
        <v>3425</v>
      </c>
      <c r="C46" s="304">
        <v>42874</v>
      </c>
      <c r="D46" s="292" t="s">
        <v>3461</v>
      </c>
      <c r="E46" s="292" t="s">
        <v>3462</v>
      </c>
      <c r="F46" s="305">
        <v>8335.35</v>
      </c>
      <c r="G46" s="305">
        <v>8335.35</v>
      </c>
      <c r="H46" s="305">
        <v>0.85</v>
      </c>
      <c r="I46" s="173"/>
      <c r="J46" s="173"/>
      <c r="K46" s="173"/>
      <c r="L46" s="173"/>
      <c r="M46" s="173"/>
      <c r="N46" s="173"/>
      <c r="O46" s="173"/>
      <c r="P46" s="173"/>
      <c r="Q46" s="173"/>
      <c r="R46" s="173"/>
      <c r="S46" s="173"/>
      <c r="T46" s="173"/>
      <c r="V46" s="173">
        <f t="shared" si="0"/>
        <v>0</v>
      </c>
      <c r="W46" s="173" t="e">
        <f>IF(#REF!="","",H46)</f>
        <v>#REF!</v>
      </c>
      <c r="X46" s="287" t="str">
        <f t="shared" si="1"/>
        <v/>
      </c>
    </row>
    <row r="47" spans="1:24" x14ac:dyDescent="0.25">
      <c r="A47" s="303">
        <v>3058</v>
      </c>
      <c r="B47" s="297" t="s">
        <v>3425</v>
      </c>
      <c r="C47" s="304">
        <v>43085</v>
      </c>
      <c r="D47" s="292" t="s">
        <v>3463</v>
      </c>
      <c r="E47" s="292" t="s">
        <v>3462</v>
      </c>
      <c r="F47" s="305">
        <v>0</v>
      </c>
      <c r="G47" s="305">
        <v>0</v>
      </c>
      <c r="H47" s="305">
        <v>11358.65</v>
      </c>
      <c r="I47" s="173"/>
      <c r="J47" s="173"/>
      <c r="K47" s="173"/>
      <c r="L47" s="173"/>
      <c r="M47" s="173"/>
      <c r="N47" s="173"/>
      <c r="O47" s="173"/>
      <c r="P47" s="173"/>
      <c r="Q47" s="173"/>
      <c r="R47" s="173"/>
      <c r="S47" s="173"/>
      <c r="T47" s="173"/>
      <c r="V47" s="173">
        <f t="shared" si="0"/>
        <v>0</v>
      </c>
      <c r="W47" s="173" t="e">
        <f>IF(#REF!="","",H47)</f>
        <v>#REF!</v>
      </c>
      <c r="X47" s="287" t="str">
        <f t="shared" si="1"/>
        <v/>
      </c>
    </row>
    <row r="48" spans="1:24" x14ac:dyDescent="0.25">
      <c r="A48" s="303"/>
      <c r="B48" s="297"/>
      <c r="C48" s="304" t="s">
        <v>5677</v>
      </c>
      <c r="D48" s="292"/>
      <c r="E48" s="292"/>
      <c r="F48" s="305"/>
      <c r="G48" s="305"/>
      <c r="H48" s="305"/>
      <c r="I48" s="173"/>
      <c r="J48" s="173"/>
      <c r="K48" s="173"/>
      <c r="L48" s="173"/>
      <c r="M48" s="173"/>
      <c r="N48" s="173"/>
      <c r="O48" s="173"/>
      <c r="P48" s="173"/>
      <c r="Q48" s="173"/>
      <c r="R48" s="173"/>
      <c r="S48" s="173"/>
      <c r="T48" s="173"/>
      <c r="V48" s="173">
        <f t="shared" si="0"/>
        <v>0</v>
      </c>
      <c r="W48" s="173" t="e">
        <f>IF(#REF!="","",H48)</f>
        <v>#REF!</v>
      </c>
      <c r="X48" s="287" t="str">
        <f t="shared" si="1"/>
        <v/>
      </c>
    </row>
    <row r="49" spans="1:24" x14ac:dyDescent="0.25">
      <c r="C49" s="304" t="s">
        <v>5677</v>
      </c>
      <c r="F49" s="291" t="s">
        <v>3441</v>
      </c>
      <c r="G49" s="291" t="s">
        <v>3441</v>
      </c>
      <c r="H49" s="307">
        <v>11359.5</v>
      </c>
      <c r="I49" s="173"/>
      <c r="J49" s="173"/>
      <c r="K49" s="173"/>
      <c r="L49" s="173"/>
      <c r="M49" s="173"/>
      <c r="N49" s="173"/>
      <c r="O49" s="173"/>
      <c r="P49" s="173"/>
      <c r="Q49" s="173"/>
      <c r="R49" s="173"/>
      <c r="S49" s="173"/>
      <c r="T49" s="173"/>
      <c r="V49" s="173">
        <f t="shared" si="0"/>
        <v>0</v>
      </c>
      <c r="W49" s="173" t="e">
        <f>IF(#REF!="","",H49)</f>
        <v>#REF!</v>
      </c>
      <c r="X49" s="287" t="str">
        <f t="shared" si="1"/>
        <v/>
      </c>
    </row>
    <row r="50" spans="1:24" x14ac:dyDescent="0.25">
      <c r="A50" s="295" t="s">
        <v>3413</v>
      </c>
      <c r="B50" s="297" t="s">
        <v>3464</v>
      </c>
      <c r="C50" s="304" t="s">
        <v>5677</v>
      </c>
      <c r="D50" s="294" t="s">
        <v>3465</v>
      </c>
      <c r="E50" s="292"/>
      <c r="G50" s="294" t="s">
        <v>3444</v>
      </c>
      <c r="I50" s="173"/>
      <c r="J50" s="173"/>
      <c r="K50" s="173"/>
      <c r="L50" s="173"/>
      <c r="M50" s="173"/>
      <c r="N50" s="173"/>
      <c r="O50" s="173"/>
      <c r="P50" s="173"/>
      <c r="Q50" s="173"/>
      <c r="R50" s="173"/>
      <c r="S50" s="173"/>
      <c r="T50" s="173"/>
      <c r="V50" s="173">
        <f t="shared" si="0"/>
        <v>0</v>
      </c>
      <c r="W50" s="173" t="e">
        <f>IF(#REF!="","",H50)</f>
        <v>#REF!</v>
      </c>
      <c r="X50" s="287" t="str">
        <f t="shared" si="1"/>
        <v/>
      </c>
    </row>
    <row r="51" spans="1:24" x14ac:dyDescent="0.25">
      <c r="A51" s="299" t="s">
        <v>3418</v>
      </c>
      <c r="B51" s="299" t="s">
        <v>3419</v>
      </c>
      <c r="C51" s="304" t="s">
        <v>5677</v>
      </c>
      <c r="D51" s="299" t="s">
        <v>3421</v>
      </c>
      <c r="E51" s="169" t="s">
        <v>3422</v>
      </c>
      <c r="F51" s="299" t="s">
        <v>3445</v>
      </c>
      <c r="G51" s="301" t="s">
        <v>3446</v>
      </c>
      <c r="H51" s="302" t="s">
        <v>3424</v>
      </c>
      <c r="I51" s="173"/>
      <c r="J51" s="173"/>
      <c r="K51" s="173"/>
      <c r="L51" s="173"/>
      <c r="M51" s="173"/>
      <c r="N51" s="173"/>
      <c r="O51" s="173"/>
      <c r="P51" s="173"/>
      <c r="Q51" s="173"/>
      <c r="R51" s="173"/>
      <c r="S51" s="173"/>
      <c r="T51" s="173"/>
      <c r="V51" s="173">
        <f t="shared" si="0"/>
        <v>0</v>
      </c>
      <c r="W51" s="173" t="e">
        <f>IF(#REF!="","",H51)</f>
        <v>#REF!</v>
      </c>
      <c r="X51" s="287" t="str">
        <f t="shared" si="1"/>
        <v/>
      </c>
    </row>
    <row r="52" spans="1:24" x14ac:dyDescent="0.25">
      <c r="A52" s="303">
        <v>31</v>
      </c>
      <c r="B52" s="297" t="s">
        <v>3425</v>
      </c>
      <c r="C52" s="304">
        <v>42978</v>
      </c>
      <c r="D52" s="292" t="s">
        <v>3466</v>
      </c>
      <c r="E52" s="292" t="s">
        <v>3467</v>
      </c>
      <c r="F52" s="305">
        <v>0</v>
      </c>
      <c r="G52" s="305">
        <v>0</v>
      </c>
      <c r="H52" s="305">
        <v>864</v>
      </c>
      <c r="I52" s="173"/>
      <c r="J52" s="173"/>
      <c r="K52" s="173"/>
      <c r="L52" s="173"/>
      <c r="M52" s="173"/>
      <c r="N52" s="173"/>
      <c r="O52" s="173"/>
      <c r="P52" s="173"/>
      <c r="Q52" s="173"/>
      <c r="R52" s="173"/>
      <c r="S52" s="173"/>
      <c r="T52" s="173"/>
      <c r="V52" s="173">
        <f t="shared" si="0"/>
        <v>0</v>
      </c>
      <c r="W52" s="173" t="e">
        <f>IF(#REF!="","",H52)</f>
        <v>#REF!</v>
      </c>
      <c r="X52" s="287" t="str">
        <f t="shared" si="1"/>
        <v/>
      </c>
    </row>
    <row r="53" spans="1:24" x14ac:dyDescent="0.25">
      <c r="A53" s="303"/>
      <c r="B53" s="297"/>
      <c r="C53" s="304" t="s">
        <v>5677</v>
      </c>
      <c r="D53" s="292"/>
      <c r="E53" s="292"/>
      <c r="F53" s="305"/>
      <c r="G53" s="305"/>
      <c r="H53" s="305"/>
      <c r="I53" s="173"/>
      <c r="J53" s="173"/>
      <c r="K53" s="173"/>
      <c r="L53" s="173"/>
      <c r="M53" s="173"/>
      <c r="N53" s="173"/>
      <c r="O53" s="173"/>
      <c r="P53" s="173"/>
      <c r="Q53" s="173"/>
      <c r="R53" s="173"/>
      <c r="S53" s="173"/>
      <c r="T53" s="173"/>
      <c r="V53" s="173">
        <f t="shared" si="0"/>
        <v>0</v>
      </c>
      <c r="W53" s="173" t="e">
        <f>IF(#REF!="","",H53)</f>
        <v>#REF!</v>
      </c>
      <c r="X53" s="287" t="str">
        <f t="shared" si="1"/>
        <v/>
      </c>
    </row>
    <row r="54" spans="1:24" x14ac:dyDescent="0.25">
      <c r="C54" s="304" t="s">
        <v>5677</v>
      </c>
      <c r="F54" s="291" t="s">
        <v>3441</v>
      </c>
      <c r="G54" s="291" t="s">
        <v>3441</v>
      </c>
      <c r="H54" s="307">
        <v>864</v>
      </c>
      <c r="I54" s="173"/>
      <c r="J54" s="173"/>
      <c r="K54" s="173"/>
      <c r="L54" s="173"/>
      <c r="M54" s="173"/>
      <c r="N54" s="173"/>
      <c r="O54" s="173"/>
      <c r="P54" s="173"/>
      <c r="Q54" s="173"/>
      <c r="R54" s="173"/>
      <c r="S54" s="173"/>
      <c r="T54" s="173"/>
      <c r="V54" s="173">
        <f t="shared" si="0"/>
        <v>0</v>
      </c>
      <c r="W54" s="173" t="e">
        <f>IF(#REF!="","",H54)</f>
        <v>#REF!</v>
      </c>
      <c r="X54" s="287" t="str">
        <f t="shared" si="1"/>
        <v/>
      </c>
    </row>
    <row r="55" spans="1:24" x14ac:dyDescent="0.25">
      <c r="A55" s="295" t="s">
        <v>3413</v>
      </c>
      <c r="B55" s="297" t="s">
        <v>3468</v>
      </c>
      <c r="C55" s="304" t="s">
        <v>5677</v>
      </c>
      <c r="D55" s="294" t="s">
        <v>3469</v>
      </c>
      <c r="E55" s="292"/>
      <c r="G55" s="294" t="s">
        <v>3444</v>
      </c>
      <c r="I55" s="173"/>
      <c r="J55" s="173"/>
      <c r="K55" s="173"/>
      <c r="L55" s="173"/>
      <c r="M55" s="173"/>
      <c r="N55" s="173"/>
      <c r="O55" s="173"/>
      <c r="P55" s="173"/>
      <c r="Q55" s="173"/>
      <c r="R55" s="173"/>
      <c r="S55" s="173"/>
      <c r="T55" s="173"/>
      <c r="V55" s="173">
        <f t="shared" si="0"/>
        <v>0</v>
      </c>
      <c r="W55" s="173" t="e">
        <f>IF(#REF!="","",H55)</f>
        <v>#REF!</v>
      </c>
      <c r="X55" s="287" t="str">
        <f t="shared" si="1"/>
        <v/>
      </c>
    </row>
    <row r="56" spans="1:24" x14ac:dyDescent="0.25">
      <c r="A56" s="299" t="s">
        <v>3418</v>
      </c>
      <c r="B56" s="299" t="s">
        <v>3419</v>
      </c>
      <c r="C56" s="304" t="s">
        <v>5677</v>
      </c>
      <c r="D56" s="299" t="s">
        <v>3421</v>
      </c>
      <c r="E56" s="169" t="s">
        <v>3422</v>
      </c>
      <c r="F56" s="299" t="s">
        <v>3445</v>
      </c>
      <c r="G56" s="301" t="s">
        <v>3446</v>
      </c>
      <c r="H56" s="302" t="s">
        <v>3424</v>
      </c>
      <c r="I56" s="173"/>
      <c r="J56" s="173"/>
      <c r="K56" s="173"/>
      <c r="L56" s="173"/>
      <c r="M56" s="173"/>
      <c r="N56" s="173"/>
      <c r="O56" s="173"/>
      <c r="P56" s="173"/>
      <c r="Q56" s="173"/>
      <c r="R56" s="173"/>
      <c r="S56" s="173"/>
      <c r="T56" s="173"/>
      <c r="V56" s="173">
        <f t="shared" si="0"/>
        <v>0</v>
      </c>
      <c r="W56" s="173" t="e">
        <f>IF(#REF!="","",H56)</f>
        <v>#REF!</v>
      </c>
      <c r="X56" s="287" t="str">
        <f t="shared" si="1"/>
        <v/>
      </c>
    </row>
    <row r="57" spans="1:24" x14ac:dyDescent="0.25">
      <c r="A57" s="303">
        <v>30</v>
      </c>
      <c r="B57" s="297" t="s">
        <v>3425</v>
      </c>
      <c r="C57" s="304">
        <v>42996</v>
      </c>
      <c r="D57" s="292" t="s">
        <v>3470</v>
      </c>
      <c r="E57" s="292" t="s">
        <v>3471</v>
      </c>
      <c r="F57" s="305">
        <v>0</v>
      </c>
      <c r="G57" s="305">
        <v>0</v>
      </c>
      <c r="H57" s="305">
        <v>4756.32</v>
      </c>
      <c r="I57" s="173"/>
      <c r="J57" s="173"/>
      <c r="K57" s="173"/>
      <c r="L57" s="173"/>
      <c r="M57" s="173"/>
      <c r="N57" s="173"/>
      <c r="O57" s="173"/>
      <c r="P57" s="173"/>
      <c r="Q57" s="173"/>
      <c r="R57" s="173"/>
      <c r="S57" s="173"/>
      <c r="T57" s="173"/>
      <c r="V57" s="173">
        <f t="shared" si="0"/>
        <v>0</v>
      </c>
      <c r="W57" s="173" t="e">
        <f>IF(#REF!="","",H57)</f>
        <v>#REF!</v>
      </c>
      <c r="X57" s="287" t="str">
        <f t="shared" si="1"/>
        <v/>
      </c>
    </row>
    <row r="58" spans="1:24" x14ac:dyDescent="0.25">
      <c r="A58" s="303">
        <v>114</v>
      </c>
      <c r="B58" s="297" t="s">
        <v>3425</v>
      </c>
      <c r="C58" s="304">
        <v>43033</v>
      </c>
      <c r="D58" s="292" t="s">
        <v>3472</v>
      </c>
      <c r="E58" s="292" t="s">
        <v>3471</v>
      </c>
      <c r="F58" s="305">
        <v>0</v>
      </c>
      <c r="G58" s="305">
        <v>0</v>
      </c>
      <c r="H58" s="305">
        <v>951.26</v>
      </c>
      <c r="I58" s="173"/>
      <c r="J58" s="173"/>
      <c r="K58" s="173"/>
      <c r="L58" s="173"/>
      <c r="M58" s="173"/>
      <c r="N58" s="173"/>
      <c r="O58" s="173"/>
      <c r="P58" s="173"/>
      <c r="Q58" s="173"/>
      <c r="R58" s="173"/>
      <c r="S58" s="173"/>
      <c r="T58" s="173"/>
      <c r="V58" s="173">
        <f t="shared" si="0"/>
        <v>0</v>
      </c>
      <c r="W58" s="173" t="e">
        <f>IF(#REF!="","",H58)</f>
        <v>#REF!</v>
      </c>
      <c r="X58" s="287" t="str">
        <f t="shared" si="1"/>
        <v/>
      </c>
    </row>
    <row r="59" spans="1:24" x14ac:dyDescent="0.25">
      <c r="A59" s="303">
        <v>1796</v>
      </c>
      <c r="B59" s="297" t="s">
        <v>3425</v>
      </c>
      <c r="C59" s="304">
        <v>43126</v>
      </c>
      <c r="D59" s="292" t="s">
        <v>3473</v>
      </c>
      <c r="E59" s="292" t="s">
        <v>3474</v>
      </c>
      <c r="F59" s="305">
        <v>3191.49</v>
      </c>
      <c r="G59" s="305">
        <v>3191.49</v>
      </c>
      <c r="H59" s="305">
        <v>1740.5099999999998</v>
      </c>
      <c r="I59" s="173"/>
      <c r="J59" s="173"/>
      <c r="K59" s="173"/>
      <c r="L59" s="173"/>
      <c r="M59" s="173"/>
      <c r="N59" s="173"/>
      <c r="O59" s="173"/>
      <c r="P59" s="173"/>
      <c r="Q59" s="173"/>
      <c r="R59" s="173"/>
      <c r="S59" s="173"/>
      <c r="T59" s="173"/>
      <c r="V59" s="173">
        <f t="shared" si="0"/>
        <v>0</v>
      </c>
      <c r="W59" s="173" t="e">
        <f>IF(#REF!="","",H59)</f>
        <v>#REF!</v>
      </c>
      <c r="X59" s="287" t="str">
        <f t="shared" si="1"/>
        <v/>
      </c>
    </row>
    <row r="60" spans="1:24" x14ac:dyDescent="0.25">
      <c r="A60" s="303">
        <v>1925</v>
      </c>
      <c r="B60" s="297" t="s">
        <v>3425</v>
      </c>
      <c r="C60" s="304">
        <v>42868</v>
      </c>
      <c r="D60" s="292" t="s">
        <v>3475</v>
      </c>
      <c r="E60" s="292" t="s">
        <v>3476</v>
      </c>
      <c r="F60" s="305">
        <v>0</v>
      </c>
      <c r="G60" s="305">
        <v>0</v>
      </c>
      <c r="H60" s="305">
        <v>690</v>
      </c>
      <c r="I60" s="173"/>
      <c r="J60" s="173"/>
      <c r="K60" s="173"/>
      <c r="L60" s="173"/>
      <c r="M60" s="173"/>
      <c r="N60" s="173"/>
      <c r="O60" s="173"/>
      <c r="P60" s="173"/>
      <c r="Q60" s="173"/>
      <c r="R60" s="173"/>
      <c r="S60" s="173"/>
      <c r="T60" s="173"/>
      <c r="V60" s="173">
        <f t="shared" si="0"/>
        <v>0</v>
      </c>
      <c r="W60" s="173" t="e">
        <f>IF(#REF!="","",H60)</f>
        <v>#REF!</v>
      </c>
      <c r="X60" s="287" t="str">
        <f t="shared" si="1"/>
        <v/>
      </c>
    </row>
    <row r="61" spans="1:24" x14ac:dyDescent="0.25">
      <c r="A61" s="303">
        <v>1926</v>
      </c>
      <c r="B61" s="297" t="s">
        <v>3425</v>
      </c>
      <c r="C61" s="304">
        <v>43015</v>
      </c>
      <c r="D61" s="292" t="s">
        <v>3477</v>
      </c>
      <c r="E61" s="292" t="s">
        <v>3476</v>
      </c>
      <c r="F61" s="305">
        <v>0</v>
      </c>
      <c r="G61" s="305">
        <v>0</v>
      </c>
      <c r="H61" s="305">
        <v>428</v>
      </c>
      <c r="I61" s="173"/>
      <c r="J61" s="173"/>
      <c r="K61" s="173"/>
      <c r="L61" s="173"/>
      <c r="M61" s="173"/>
      <c r="N61" s="173"/>
      <c r="O61" s="173"/>
      <c r="P61" s="173"/>
      <c r="Q61" s="173"/>
      <c r="R61" s="173"/>
      <c r="S61" s="173"/>
      <c r="T61" s="173"/>
      <c r="V61" s="173">
        <f t="shared" si="0"/>
        <v>0</v>
      </c>
      <c r="W61" s="173" t="e">
        <f>IF(#REF!="","",H61)</f>
        <v>#REF!</v>
      </c>
      <c r="X61" s="287" t="str">
        <f t="shared" si="1"/>
        <v/>
      </c>
    </row>
    <row r="62" spans="1:24" x14ac:dyDescent="0.25">
      <c r="A62" s="303">
        <v>1927</v>
      </c>
      <c r="B62" s="297" t="s">
        <v>3425</v>
      </c>
      <c r="C62" s="304">
        <v>42877</v>
      </c>
      <c r="D62" s="292" t="s">
        <v>3478</v>
      </c>
      <c r="E62" s="292" t="s">
        <v>3476</v>
      </c>
      <c r="F62" s="305">
        <v>0</v>
      </c>
      <c r="G62" s="305">
        <v>0</v>
      </c>
      <c r="H62" s="305">
        <v>1656</v>
      </c>
      <c r="I62" s="173"/>
      <c r="J62" s="173"/>
      <c r="K62" s="173"/>
      <c r="L62" s="173"/>
      <c r="M62" s="173"/>
      <c r="N62" s="173"/>
      <c r="O62" s="173"/>
      <c r="P62" s="173"/>
      <c r="Q62" s="173"/>
      <c r="R62" s="173"/>
      <c r="S62" s="173"/>
      <c r="T62" s="173"/>
      <c r="V62" s="173">
        <f t="shared" si="0"/>
        <v>0</v>
      </c>
      <c r="W62" s="173" t="e">
        <f>IF(#REF!="","",H62)</f>
        <v>#REF!</v>
      </c>
      <c r="X62" s="287" t="str">
        <f t="shared" si="1"/>
        <v/>
      </c>
    </row>
    <row r="63" spans="1:24" x14ac:dyDescent="0.25">
      <c r="A63" s="303">
        <v>1928</v>
      </c>
      <c r="B63" s="297" t="s">
        <v>3425</v>
      </c>
      <c r="C63" s="304">
        <v>42757</v>
      </c>
      <c r="D63" s="292" t="s">
        <v>3479</v>
      </c>
      <c r="E63" s="292" t="s">
        <v>3476</v>
      </c>
      <c r="F63" s="305">
        <v>0</v>
      </c>
      <c r="G63" s="305">
        <v>0</v>
      </c>
      <c r="H63" s="305">
        <v>2158</v>
      </c>
      <c r="I63" s="173"/>
      <c r="J63" s="173"/>
      <c r="K63" s="173"/>
      <c r="L63" s="173"/>
      <c r="M63" s="173"/>
      <c r="N63" s="173"/>
      <c r="O63" s="173"/>
      <c r="P63" s="173"/>
      <c r="Q63" s="173"/>
      <c r="R63" s="173"/>
      <c r="S63" s="173"/>
      <c r="T63" s="173"/>
      <c r="V63" s="173">
        <f t="shared" si="0"/>
        <v>0</v>
      </c>
      <c r="W63" s="173" t="e">
        <f>IF(#REF!="","",H63)</f>
        <v>#REF!</v>
      </c>
      <c r="X63" s="287" t="str">
        <f t="shared" si="1"/>
        <v/>
      </c>
    </row>
    <row r="64" spans="1:24" x14ac:dyDescent="0.25">
      <c r="A64" s="303">
        <v>2008</v>
      </c>
      <c r="B64" s="297" t="s">
        <v>3425</v>
      </c>
      <c r="C64" s="304">
        <v>42911</v>
      </c>
      <c r="D64" s="292" t="s">
        <v>3480</v>
      </c>
      <c r="E64" s="292" t="s">
        <v>3481</v>
      </c>
      <c r="F64" s="305">
        <v>0</v>
      </c>
      <c r="G64" s="305">
        <v>0</v>
      </c>
      <c r="H64" s="305">
        <v>1972.8</v>
      </c>
      <c r="I64" s="173"/>
      <c r="J64" s="173"/>
      <c r="K64" s="173"/>
      <c r="L64" s="173"/>
      <c r="M64" s="173"/>
      <c r="N64" s="173"/>
      <c r="O64" s="173"/>
      <c r="P64" s="173"/>
      <c r="Q64" s="173"/>
      <c r="R64" s="173"/>
      <c r="S64" s="173"/>
      <c r="T64" s="173"/>
      <c r="V64" s="173">
        <f t="shared" si="0"/>
        <v>0</v>
      </c>
      <c r="W64" s="173" t="e">
        <f>IF(#REF!="","",H64)</f>
        <v>#REF!</v>
      </c>
      <c r="X64" s="287" t="str">
        <f t="shared" si="1"/>
        <v/>
      </c>
    </row>
    <row r="65" spans="1:24" x14ac:dyDescent="0.25">
      <c r="A65" s="303">
        <v>2135</v>
      </c>
      <c r="B65" s="297" t="s">
        <v>3425</v>
      </c>
      <c r="C65" s="304">
        <v>43046</v>
      </c>
      <c r="D65" s="292" t="s">
        <v>3482</v>
      </c>
      <c r="E65" s="292" t="s">
        <v>3471</v>
      </c>
      <c r="F65" s="305">
        <v>0</v>
      </c>
      <c r="G65" s="305">
        <v>0</v>
      </c>
      <c r="H65" s="305">
        <v>2278.08</v>
      </c>
      <c r="I65" s="173"/>
      <c r="J65" s="173"/>
      <c r="K65" s="173"/>
      <c r="L65" s="173"/>
      <c r="M65" s="173"/>
      <c r="N65" s="173"/>
      <c r="O65" s="173"/>
      <c r="P65" s="173"/>
      <c r="Q65" s="173"/>
      <c r="R65" s="173"/>
      <c r="S65" s="173"/>
      <c r="T65" s="173"/>
      <c r="V65" s="173">
        <f t="shared" si="0"/>
        <v>0</v>
      </c>
      <c r="W65" s="173" t="e">
        <f>IF(#REF!="","",H65)</f>
        <v>#REF!</v>
      </c>
      <c r="X65" s="287" t="str">
        <f t="shared" si="1"/>
        <v/>
      </c>
    </row>
    <row r="66" spans="1:24" x14ac:dyDescent="0.25">
      <c r="A66" s="303">
        <v>2166</v>
      </c>
      <c r="B66" s="297" t="s">
        <v>3425</v>
      </c>
      <c r="C66" s="304">
        <v>43119</v>
      </c>
      <c r="D66" s="292" t="s">
        <v>3483</v>
      </c>
      <c r="E66" s="292" t="s">
        <v>3484</v>
      </c>
      <c r="F66" s="305">
        <v>0</v>
      </c>
      <c r="G66" s="305">
        <v>0</v>
      </c>
      <c r="H66" s="305">
        <v>4878.29</v>
      </c>
      <c r="I66" s="173"/>
      <c r="J66" s="173"/>
      <c r="K66" s="173"/>
      <c r="L66" s="173"/>
      <c r="M66" s="173"/>
      <c r="N66" s="173"/>
      <c r="O66" s="173"/>
      <c r="P66" s="173"/>
      <c r="Q66" s="173"/>
      <c r="R66" s="173"/>
      <c r="S66" s="173"/>
      <c r="T66" s="173"/>
      <c r="V66" s="173">
        <f t="shared" si="0"/>
        <v>0</v>
      </c>
      <c r="W66" s="173" t="e">
        <f>IF(#REF!="","",H66)</f>
        <v>#REF!</v>
      </c>
      <c r="X66" s="287" t="str">
        <f t="shared" si="1"/>
        <v/>
      </c>
    </row>
    <row r="67" spans="1:24" x14ac:dyDescent="0.25">
      <c r="A67" s="303">
        <v>2167</v>
      </c>
      <c r="B67" s="297" t="s">
        <v>3425</v>
      </c>
      <c r="C67" s="304">
        <v>42876</v>
      </c>
      <c r="D67" s="292" t="s">
        <v>3485</v>
      </c>
      <c r="E67" s="292" t="s">
        <v>3484</v>
      </c>
      <c r="F67" s="305">
        <v>0</v>
      </c>
      <c r="G67" s="305">
        <v>0</v>
      </c>
      <c r="H67" s="305">
        <v>48.67</v>
      </c>
      <c r="I67" s="173"/>
      <c r="J67" s="173"/>
      <c r="K67" s="173"/>
      <c r="L67" s="173"/>
      <c r="M67" s="173"/>
      <c r="N67" s="173"/>
      <c r="O67" s="173"/>
      <c r="P67" s="173"/>
      <c r="Q67" s="173"/>
      <c r="R67" s="173"/>
      <c r="S67" s="173"/>
      <c r="T67" s="173"/>
      <c r="V67" s="173">
        <f t="shared" si="0"/>
        <v>0</v>
      </c>
      <c r="W67" s="173" t="e">
        <f>IF(#REF!="","",H67)</f>
        <v>#REF!</v>
      </c>
      <c r="X67" s="287" t="str">
        <f t="shared" si="1"/>
        <v/>
      </c>
    </row>
    <row r="68" spans="1:24" x14ac:dyDescent="0.25">
      <c r="A68" s="303">
        <v>2168</v>
      </c>
      <c r="B68" s="297" t="s">
        <v>3425</v>
      </c>
      <c r="C68" s="304">
        <v>42784</v>
      </c>
      <c r="D68" s="292" t="s">
        <v>3486</v>
      </c>
      <c r="E68" s="292" t="s">
        <v>3484</v>
      </c>
      <c r="F68" s="305">
        <v>0</v>
      </c>
      <c r="G68" s="305">
        <v>0</v>
      </c>
      <c r="H68" s="305">
        <v>1886.64</v>
      </c>
      <c r="I68" s="173"/>
      <c r="J68" s="173"/>
      <c r="K68" s="173"/>
      <c r="L68" s="173"/>
      <c r="M68" s="173"/>
      <c r="N68" s="173"/>
      <c r="O68" s="173"/>
      <c r="P68" s="173"/>
      <c r="Q68" s="173"/>
      <c r="R68" s="173"/>
      <c r="S68" s="173"/>
      <c r="T68" s="173"/>
      <c r="V68" s="173">
        <f t="shared" si="0"/>
        <v>0</v>
      </c>
      <c r="W68" s="173" t="e">
        <f>IF(#REF!="","",H68)</f>
        <v>#REF!</v>
      </c>
      <c r="X68" s="287" t="str">
        <f t="shared" si="1"/>
        <v/>
      </c>
    </row>
    <row r="69" spans="1:24" x14ac:dyDescent="0.25">
      <c r="A69" s="303">
        <v>2169</v>
      </c>
      <c r="B69" s="297" t="s">
        <v>3425</v>
      </c>
      <c r="C69" s="304">
        <v>43021</v>
      </c>
      <c r="D69" s="292" t="s">
        <v>3487</v>
      </c>
      <c r="E69" s="292" t="s">
        <v>3484</v>
      </c>
      <c r="F69" s="305">
        <v>-1.4210854715202004E-14</v>
      </c>
      <c r="G69" s="305">
        <v>-1.4210854715202004E-14</v>
      </c>
      <c r="H69" s="305">
        <v>73.010000000000005</v>
      </c>
      <c r="I69" s="173"/>
      <c r="J69" s="173"/>
      <c r="K69" s="173"/>
      <c r="L69" s="173"/>
      <c r="M69" s="173"/>
      <c r="N69" s="173"/>
      <c r="O69" s="173"/>
      <c r="P69" s="173"/>
      <c r="Q69" s="173"/>
      <c r="R69" s="173"/>
      <c r="S69" s="173"/>
      <c r="T69" s="173"/>
      <c r="V69" s="173">
        <f t="shared" si="0"/>
        <v>0</v>
      </c>
      <c r="W69" s="173" t="e">
        <f>IF(#REF!="","",H69)</f>
        <v>#REF!</v>
      </c>
      <c r="X69" s="287" t="str">
        <f t="shared" si="1"/>
        <v/>
      </c>
    </row>
    <row r="70" spans="1:24" x14ac:dyDescent="0.25">
      <c r="A70" s="303">
        <v>2170</v>
      </c>
      <c r="B70" s="297" t="s">
        <v>3425</v>
      </c>
      <c r="C70" s="304">
        <v>42910</v>
      </c>
      <c r="D70" s="292" t="s">
        <v>3488</v>
      </c>
      <c r="E70" s="292" t="s">
        <v>3484</v>
      </c>
      <c r="F70" s="305">
        <v>0</v>
      </c>
      <c r="G70" s="305">
        <v>0</v>
      </c>
      <c r="H70" s="305">
        <v>8.11</v>
      </c>
      <c r="I70" s="173"/>
      <c r="J70" s="173"/>
      <c r="K70" s="173"/>
      <c r="L70" s="173"/>
      <c r="M70" s="173"/>
      <c r="N70" s="173"/>
      <c r="O70" s="173"/>
      <c r="P70" s="173"/>
      <c r="Q70" s="173"/>
      <c r="R70" s="173"/>
      <c r="S70" s="173"/>
      <c r="T70" s="173"/>
      <c r="V70" s="173">
        <f t="shared" si="0"/>
        <v>0</v>
      </c>
      <c r="W70" s="173" t="e">
        <f>IF(#REF!="","",H70)</f>
        <v>#REF!</v>
      </c>
      <c r="X70" s="287" t="str">
        <f t="shared" si="1"/>
        <v/>
      </c>
    </row>
    <row r="71" spans="1:24" x14ac:dyDescent="0.25">
      <c r="A71" s="303">
        <v>2171</v>
      </c>
      <c r="B71" s="297" t="s">
        <v>3425</v>
      </c>
      <c r="C71" s="304">
        <v>42960</v>
      </c>
      <c r="D71" s="292" t="s">
        <v>3489</v>
      </c>
      <c r="E71" s="292" t="s">
        <v>3484</v>
      </c>
      <c r="F71" s="305">
        <v>0</v>
      </c>
      <c r="G71" s="305">
        <v>0</v>
      </c>
      <c r="H71" s="305">
        <v>8.11</v>
      </c>
      <c r="I71" s="173"/>
      <c r="J71" s="173"/>
      <c r="K71" s="173"/>
      <c r="L71" s="173"/>
      <c r="M71" s="173"/>
      <c r="N71" s="173"/>
      <c r="O71" s="173"/>
      <c r="P71" s="173"/>
      <c r="Q71" s="173"/>
      <c r="R71" s="173"/>
      <c r="S71" s="173"/>
      <c r="T71" s="173"/>
      <c r="V71" s="173">
        <f t="shared" si="0"/>
        <v>0</v>
      </c>
      <c r="W71" s="173" t="e">
        <f>IF(#REF!="","",H71)</f>
        <v>#REF!</v>
      </c>
      <c r="X71" s="287" t="str">
        <f t="shared" si="1"/>
        <v/>
      </c>
    </row>
    <row r="72" spans="1:24" x14ac:dyDescent="0.25">
      <c r="A72" s="303">
        <v>2493</v>
      </c>
      <c r="B72" s="297" t="s">
        <v>3425</v>
      </c>
      <c r="C72" s="304">
        <v>42824</v>
      </c>
      <c r="D72" s="292" t="s">
        <v>3490</v>
      </c>
      <c r="E72" s="292" t="s">
        <v>3484</v>
      </c>
      <c r="F72" s="305">
        <v>0</v>
      </c>
      <c r="G72" s="305">
        <v>0</v>
      </c>
      <c r="H72" s="305">
        <v>1889.95</v>
      </c>
      <c r="I72" s="173"/>
      <c r="J72" s="173"/>
      <c r="K72" s="173"/>
      <c r="L72" s="173"/>
      <c r="M72" s="173"/>
      <c r="N72" s="173"/>
      <c r="O72" s="173"/>
      <c r="P72" s="173"/>
      <c r="Q72" s="173"/>
      <c r="R72" s="173"/>
      <c r="S72" s="173"/>
      <c r="T72" s="173"/>
      <c r="V72" s="173">
        <f t="shared" si="0"/>
        <v>0</v>
      </c>
      <c r="W72" s="173" t="e">
        <f>IF(#REF!="","",H72)</f>
        <v>#REF!</v>
      </c>
      <c r="X72" s="287" t="str">
        <f t="shared" si="1"/>
        <v/>
      </c>
    </row>
    <row r="73" spans="1:24" x14ac:dyDescent="0.25">
      <c r="A73" s="303">
        <v>2824</v>
      </c>
      <c r="B73" s="297" t="s">
        <v>3425</v>
      </c>
      <c r="C73" s="304">
        <v>42888</v>
      </c>
      <c r="D73" s="292" t="s">
        <v>3491</v>
      </c>
      <c r="E73" s="292" t="s">
        <v>3484</v>
      </c>
      <c r="F73" s="305">
        <v>-1.1368683772161603E-13</v>
      </c>
      <c r="G73" s="305">
        <v>-1.1368683772161603E-13</v>
      </c>
      <c r="H73" s="305">
        <v>526.08000000000004</v>
      </c>
      <c r="I73" s="173"/>
      <c r="J73" s="173"/>
      <c r="K73" s="173"/>
      <c r="L73" s="173"/>
      <c r="M73" s="173"/>
      <c r="N73" s="173"/>
      <c r="O73" s="173"/>
      <c r="P73" s="173"/>
      <c r="Q73" s="173"/>
      <c r="R73" s="173"/>
      <c r="S73" s="173"/>
      <c r="T73" s="173"/>
      <c r="V73" s="173">
        <f t="shared" si="0"/>
        <v>0</v>
      </c>
      <c r="W73" s="173" t="e">
        <f>IF(#REF!="","",H73)</f>
        <v>#REF!</v>
      </c>
      <c r="X73" s="287" t="str">
        <f t="shared" si="1"/>
        <v/>
      </c>
    </row>
    <row r="74" spans="1:24" x14ac:dyDescent="0.25">
      <c r="A74" s="303">
        <v>3371</v>
      </c>
      <c r="B74" s="297" t="s">
        <v>3425</v>
      </c>
      <c r="C74" s="304">
        <v>43039</v>
      </c>
      <c r="D74" s="292" t="s">
        <v>3492</v>
      </c>
      <c r="E74" s="292" t="s">
        <v>3493</v>
      </c>
      <c r="F74" s="305">
        <v>0</v>
      </c>
      <c r="G74" s="305">
        <v>0</v>
      </c>
      <c r="H74" s="305">
        <v>2078.5</v>
      </c>
      <c r="I74" s="173"/>
      <c r="J74" s="173"/>
      <c r="K74" s="173"/>
      <c r="L74" s="173"/>
      <c r="M74" s="173"/>
      <c r="N74" s="173"/>
      <c r="O74" s="173"/>
      <c r="P74" s="173"/>
      <c r="Q74" s="173"/>
      <c r="R74" s="173"/>
      <c r="S74" s="173"/>
      <c r="T74" s="173"/>
      <c r="V74" s="173">
        <f t="shared" si="0"/>
        <v>0</v>
      </c>
      <c r="W74" s="173" t="e">
        <f>IF(#REF!="","",H74)</f>
        <v>#REF!</v>
      </c>
      <c r="X74" s="287" t="str">
        <f t="shared" si="1"/>
        <v/>
      </c>
    </row>
    <row r="75" spans="1:24" x14ac:dyDescent="0.25">
      <c r="A75" s="303">
        <v>3374</v>
      </c>
      <c r="B75" s="297" t="s">
        <v>3425</v>
      </c>
      <c r="C75" s="304">
        <v>42890</v>
      </c>
      <c r="D75" s="292" t="s">
        <v>3494</v>
      </c>
      <c r="E75" s="292" t="s">
        <v>3493</v>
      </c>
      <c r="F75" s="305">
        <v>0</v>
      </c>
      <c r="G75" s="305">
        <v>0</v>
      </c>
      <c r="H75" s="305">
        <v>24054.52</v>
      </c>
      <c r="I75" s="173"/>
      <c r="J75" s="173"/>
      <c r="K75" s="173"/>
      <c r="L75" s="173"/>
      <c r="M75" s="173"/>
      <c r="N75" s="173"/>
      <c r="O75" s="173"/>
      <c r="P75" s="173"/>
      <c r="Q75" s="173"/>
      <c r="R75" s="173"/>
      <c r="S75" s="173"/>
      <c r="T75" s="173"/>
      <c r="V75" s="173">
        <f t="shared" si="0"/>
        <v>0</v>
      </c>
      <c r="W75" s="173" t="e">
        <f>IF(#REF!="","",H75)</f>
        <v>#REF!</v>
      </c>
      <c r="X75" s="287" t="str">
        <f t="shared" si="1"/>
        <v/>
      </c>
    </row>
    <row r="76" spans="1:24" x14ac:dyDescent="0.25">
      <c r="A76" s="303">
        <v>3391</v>
      </c>
      <c r="B76" s="297" t="s">
        <v>3425</v>
      </c>
      <c r="C76" s="304">
        <v>42938</v>
      </c>
      <c r="D76" s="292" t="s">
        <v>3495</v>
      </c>
      <c r="E76" s="292" t="s">
        <v>3484</v>
      </c>
      <c r="F76" s="305">
        <v>0</v>
      </c>
      <c r="G76" s="305">
        <v>0</v>
      </c>
      <c r="H76" s="305">
        <v>240.05</v>
      </c>
      <c r="I76" s="173"/>
      <c r="J76" s="173"/>
      <c r="K76" s="173"/>
      <c r="L76" s="173"/>
      <c r="M76" s="173"/>
      <c r="N76" s="173"/>
      <c r="O76" s="173"/>
      <c r="P76" s="173"/>
      <c r="Q76" s="173"/>
      <c r="R76" s="173"/>
      <c r="S76" s="173"/>
      <c r="T76" s="173"/>
      <c r="V76" s="173">
        <f t="shared" si="0"/>
        <v>0</v>
      </c>
      <c r="W76" s="173" t="e">
        <f>IF(#REF!="","",H76)</f>
        <v>#REF!</v>
      </c>
      <c r="X76" s="287" t="str">
        <f t="shared" si="1"/>
        <v/>
      </c>
    </row>
    <row r="77" spans="1:24" x14ac:dyDescent="0.25">
      <c r="A77" s="303">
        <v>3392</v>
      </c>
      <c r="B77" s="297" t="s">
        <v>3425</v>
      </c>
      <c r="C77" s="304">
        <v>42922</v>
      </c>
      <c r="D77" s="292" t="s">
        <v>3496</v>
      </c>
      <c r="E77" s="292" t="s">
        <v>3484</v>
      </c>
      <c r="F77" s="305">
        <v>0</v>
      </c>
      <c r="G77" s="305">
        <v>0</v>
      </c>
      <c r="H77" s="305">
        <v>4977.6000000000004</v>
      </c>
      <c r="I77" s="173"/>
      <c r="J77" s="173"/>
      <c r="K77" s="173"/>
      <c r="L77" s="173"/>
      <c r="M77" s="173"/>
      <c r="N77" s="173"/>
      <c r="O77" s="173"/>
      <c r="P77" s="173"/>
      <c r="Q77" s="173"/>
      <c r="R77" s="173"/>
      <c r="S77" s="173"/>
      <c r="T77" s="173"/>
      <c r="V77" s="173">
        <f t="shared" si="0"/>
        <v>0</v>
      </c>
      <c r="W77" s="173" t="e">
        <f>IF(#REF!="","",H77)</f>
        <v>#REF!</v>
      </c>
      <c r="X77" s="287" t="str">
        <f t="shared" si="1"/>
        <v/>
      </c>
    </row>
    <row r="78" spans="1:24" x14ac:dyDescent="0.25">
      <c r="A78" s="303">
        <v>3393</v>
      </c>
      <c r="B78" s="297" t="s">
        <v>3425</v>
      </c>
      <c r="C78" s="304">
        <v>42828</v>
      </c>
      <c r="D78" s="292" t="s">
        <v>3497</v>
      </c>
      <c r="E78" s="292" t="s">
        <v>3462</v>
      </c>
      <c r="F78" s="305">
        <v>1.8189894035458565E-12</v>
      </c>
      <c r="G78" s="305">
        <v>1.8189894035458565E-12</v>
      </c>
      <c r="H78" s="305">
        <v>13077.289999999999</v>
      </c>
      <c r="I78" s="173"/>
      <c r="J78" s="173"/>
      <c r="K78" s="173"/>
      <c r="L78" s="173"/>
      <c r="M78" s="173"/>
      <c r="N78" s="173"/>
      <c r="O78" s="173"/>
      <c r="P78" s="173"/>
      <c r="Q78" s="173"/>
      <c r="R78" s="173"/>
      <c r="S78" s="173"/>
      <c r="T78" s="173"/>
      <c r="V78" s="173">
        <f t="shared" ref="V78:V141" si="2">SUM(I78:U78)</f>
        <v>0</v>
      </c>
      <c r="W78" s="173" t="e">
        <f>IF(#REF!="","",H78)</f>
        <v>#REF!</v>
      </c>
      <c r="X78" s="287" t="str">
        <f t="shared" ref="X78:X141" si="3">IFERROR(V78-W78,"")</f>
        <v/>
      </c>
    </row>
    <row r="79" spans="1:24" x14ac:dyDescent="0.25">
      <c r="A79" s="303"/>
      <c r="B79" s="297"/>
      <c r="C79" s="304" t="s">
        <v>5677</v>
      </c>
      <c r="D79" s="292"/>
      <c r="E79" s="292"/>
      <c r="F79" s="305"/>
      <c r="G79" s="305"/>
      <c r="H79" s="305"/>
      <c r="I79" s="173"/>
      <c r="J79" s="173"/>
      <c r="K79" s="173"/>
      <c r="L79" s="173"/>
      <c r="M79" s="173"/>
      <c r="N79" s="173"/>
      <c r="O79" s="173"/>
      <c r="P79" s="173"/>
      <c r="Q79" s="173"/>
      <c r="R79" s="173"/>
      <c r="S79" s="173"/>
      <c r="T79" s="173"/>
      <c r="V79" s="173">
        <f t="shared" si="2"/>
        <v>0</v>
      </c>
      <c r="W79" s="173" t="e">
        <f>IF(#REF!="","",H79)</f>
        <v>#REF!</v>
      </c>
      <c r="X79" s="287" t="str">
        <f t="shared" si="3"/>
        <v/>
      </c>
    </row>
    <row r="80" spans="1:24" x14ac:dyDescent="0.25">
      <c r="C80" s="304" t="s">
        <v>5677</v>
      </c>
      <c r="F80" s="291" t="s">
        <v>3441</v>
      </c>
      <c r="G80" s="291" t="s">
        <v>3441</v>
      </c>
      <c r="H80" s="307">
        <v>70377.790000000008</v>
      </c>
      <c r="I80" s="173"/>
      <c r="J80" s="173"/>
      <c r="K80" s="173"/>
      <c r="L80" s="173"/>
      <c r="M80" s="173"/>
      <c r="N80" s="173"/>
      <c r="O80" s="173"/>
      <c r="P80" s="173"/>
      <c r="Q80" s="173"/>
      <c r="R80" s="173"/>
      <c r="S80" s="173"/>
      <c r="T80" s="173"/>
      <c r="V80" s="173">
        <f t="shared" si="2"/>
        <v>0</v>
      </c>
      <c r="W80" s="173" t="e">
        <f>IF(#REF!="","",H80)</f>
        <v>#REF!</v>
      </c>
      <c r="X80" s="287" t="str">
        <f t="shared" si="3"/>
        <v/>
      </c>
    </row>
    <row r="81" spans="1:24" x14ac:dyDescent="0.25">
      <c r="A81" s="295" t="s">
        <v>3413</v>
      </c>
      <c r="B81" s="297" t="s">
        <v>3498</v>
      </c>
      <c r="C81" s="304" t="s">
        <v>5677</v>
      </c>
      <c r="D81" s="294" t="s">
        <v>3499</v>
      </c>
      <c r="E81" s="292"/>
      <c r="G81" s="294" t="s">
        <v>3444</v>
      </c>
      <c r="I81" s="173"/>
      <c r="J81" s="173"/>
      <c r="K81" s="173"/>
      <c r="L81" s="173"/>
      <c r="M81" s="173"/>
      <c r="N81" s="173"/>
      <c r="O81" s="173"/>
      <c r="P81" s="173"/>
      <c r="Q81" s="173"/>
      <c r="R81" s="173"/>
      <c r="S81" s="173"/>
      <c r="T81" s="173"/>
      <c r="V81" s="173">
        <f t="shared" si="2"/>
        <v>0</v>
      </c>
      <c r="W81" s="173" t="e">
        <f>IF(#REF!="","",H81)</f>
        <v>#REF!</v>
      </c>
      <c r="X81" s="287" t="str">
        <f t="shared" si="3"/>
        <v/>
      </c>
    </row>
    <row r="82" spans="1:24" x14ac:dyDescent="0.25">
      <c r="A82" s="299" t="s">
        <v>3418</v>
      </c>
      <c r="B82" s="299" t="s">
        <v>3419</v>
      </c>
      <c r="C82" s="304" t="s">
        <v>5677</v>
      </c>
      <c r="D82" s="299" t="s">
        <v>3421</v>
      </c>
      <c r="E82" s="169" t="s">
        <v>3422</v>
      </c>
      <c r="F82" s="299" t="s">
        <v>3445</v>
      </c>
      <c r="G82" s="301" t="s">
        <v>3446</v>
      </c>
      <c r="H82" s="302" t="s">
        <v>3424</v>
      </c>
      <c r="I82" s="173"/>
      <c r="J82" s="173"/>
      <c r="K82" s="173"/>
      <c r="L82" s="173"/>
      <c r="M82" s="173"/>
      <c r="N82" s="173"/>
      <c r="O82" s="173"/>
      <c r="P82" s="173"/>
      <c r="Q82" s="173"/>
      <c r="R82" s="173"/>
      <c r="S82" s="173"/>
      <c r="T82" s="173"/>
      <c r="V82" s="173">
        <f t="shared" si="2"/>
        <v>0</v>
      </c>
      <c r="W82" s="173" t="e">
        <f>IF(#REF!="","",H82)</f>
        <v>#REF!</v>
      </c>
      <c r="X82" s="287" t="str">
        <f t="shared" si="3"/>
        <v/>
      </c>
    </row>
    <row r="83" spans="1:24" x14ac:dyDescent="0.25">
      <c r="A83" s="303">
        <v>1128</v>
      </c>
      <c r="B83" s="297" t="s">
        <v>3425</v>
      </c>
      <c r="C83" s="304">
        <v>43119</v>
      </c>
      <c r="D83" s="292" t="s">
        <v>3499</v>
      </c>
      <c r="E83" s="292" t="s">
        <v>3500</v>
      </c>
      <c r="F83" s="305">
        <v>0</v>
      </c>
      <c r="G83" s="305">
        <v>0</v>
      </c>
      <c r="H83" s="305">
        <v>-6000</v>
      </c>
      <c r="I83" s="173"/>
      <c r="J83" s="173"/>
      <c r="K83" s="173"/>
      <c r="L83" s="173"/>
      <c r="M83" s="173"/>
      <c r="N83" s="173"/>
      <c r="O83" s="173"/>
      <c r="P83" s="173"/>
      <c r="Q83" s="173"/>
      <c r="R83" s="173"/>
      <c r="S83" s="173"/>
      <c r="T83" s="173"/>
      <c r="V83" s="173">
        <f t="shared" si="2"/>
        <v>0</v>
      </c>
      <c r="W83" s="173" t="e">
        <f>IF(#REF!="","",H83)</f>
        <v>#REF!</v>
      </c>
      <c r="X83" s="287" t="str">
        <f t="shared" si="3"/>
        <v/>
      </c>
    </row>
    <row r="84" spans="1:24" x14ac:dyDescent="0.25">
      <c r="A84" s="303">
        <v>1239</v>
      </c>
      <c r="B84" s="297" t="s">
        <v>3425</v>
      </c>
      <c r="C84" s="304">
        <v>42938</v>
      </c>
      <c r="D84" s="292" t="s">
        <v>3501</v>
      </c>
      <c r="E84" s="292" t="s">
        <v>3502</v>
      </c>
      <c r="F84" s="305">
        <v>0</v>
      </c>
      <c r="G84" s="305">
        <v>0</v>
      </c>
      <c r="H84" s="305">
        <v>493.02</v>
      </c>
      <c r="I84" s="173"/>
      <c r="J84" s="173"/>
      <c r="K84" s="173"/>
      <c r="L84" s="173"/>
      <c r="M84" s="173"/>
      <c r="N84" s="173"/>
      <c r="O84" s="173"/>
      <c r="P84" s="173"/>
      <c r="Q84" s="173"/>
      <c r="R84" s="173"/>
      <c r="S84" s="173"/>
      <c r="T84" s="173"/>
      <c r="V84" s="173">
        <f t="shared" si="2"/>
        <v>0</v>
      </c>
      <c r="W84" s="173" t="e">
        <f>IF(#REF!="","",H84)</f>
        <v>#REF!</v>
      </c>
      <c r="X84" s="287" t="str">
        <f t="shared" si="3"/>
        <v/>
      </c>
    </row>
    <row r="85" spans="1:24" x14ac:dyDescent="0.25">
      <c r="A85" s="303">
        <v>1245</v>
      </c>
      <c r="B85" s="297" t="s">
        <v>3425</v>
      </c>
      <c r="C85" s="304">
        <v>43021</v>
      </c>
      <c r="D85" s="292" t="s">
        <v>3503</v>
      </c>
      <c r="E85" s="292" t="s">
        <v>3502</v>
      </c>
      <c r="F85" s="305">
        <v>0</v>
      </c>
      <c r="G85" s="305">
        <v>0</v>
      </c>
      <c r="H85" s="305">
        <v>1068.1100000000001</v>
      </c>
      <c r="I85" s="173"/>
      <c r="J85" s="173"/>
      <c r="K85" s="173"/>
      <c r="L85" s="173"/>
      <c r="M85" s="173"/>
      <c r="N85" s="173"/>
      <c r="O85" s="173"/>
      <c r="P85" s="173"/>
      <c r="Q85" s="173"/>
      <c r="R85" s="173"/>
      <c r="S85" s="173"/>
      <c r="T85" s="173"/>
      <c r="V85" s="173">
        <f t="shared" si="2"/>
        <v>0</v>
      </c>
      <c r="W85" s="173" t="e">
        <f>IF(#REF!="","",H85)</f>
        <v>#REF!</v>
      </c>
      <c r="X85" s="287" t="str">
        <f t="shared" si="3"/>
        <v/>
      </c>
    </row>
    <row r="86" spans="1:24" x14ac:dyDescent="0.25">
      <c r="A86" s="303">
        <v>1482</v>
      </c>
      <c r="B86" s="297" t="s">
        <v>3425</v>
      </c>
      <c r="C86" s="304">
        <v>42995</v>
      </c>
      <c r="D86" s="292" t="s">
        <v>3504</v>
      </c>
      <c r="E86" s="292" t="s">
        <v>3502</v>
      </c>
      <c r="F86" s="305">
        <v>0</v>
      </c>
      <c r="G86" s="305">
        <v>0</v>
      </c>
      <c r="H86" s="305">
        <v>631.26</v>
      </c>
      <c r="I86" s="173"/>
      <c r="J86" s="173"/>
      <c r="K86" s="173"/>
      <c r="L86" s="173"/>
      <c r="M86" s="173"/>
      <c r="N86" s="173"/>
      <c r="O86" s="173"/>
      <c r="P86" s="173"/>
      <c r="Q86" s="173"/>
      <c r="R86" s="173"/>
      <c r="S86" s="173"/>
      <c r="T86" s="173"/>
      <c r="V86" s="173">
        <f t="shared" si="2"/>
        <v>0</v>
      </c>
      <c r="W86" s="173" t="e">
        <f>IF(#REF!="","",H86)</f>
        <v>#REF!</v>
      </c>
      <c r="X86" s="287" t="str">
        <f t="shared" si="3"/>
        <v/>
      </c>
    </row>
    <row r="87" spans="1:24" x14ac:dyDescent="0.25">
      <c r="A87" s="303">
        <v>1797</v>
      </c>
      <c r="B87" s="297" t="s">
        <v>3425</v>
      </c>
      <c r="C87" s="304">
        <v>42748</v>
      </c>
      <c r="D87" s="292" t="s">
        <v>3505</v>
      </c>
      <c r="E87" s="292" t="s">
        <v>3506</v>
      </c>
      <c r="F87" s="305">
        <v>-2.2737367544323206E-13</v>
      </c>
      <c r="G87" s="305">
        <v>-2.2737367544323206E-13</v>
      </c>
      <c r="H87" s="305">
        <v>1561.12</v>
      </c>
      <c r="I87" s="173"/>
      <c r="J87" s="173"/>
      <c r="K87" s="173"/>
      <c r="L87" s="173"/>
      <c r="M87" s="173"/>
      <c r="N87" s="173"/>
      <c r="O87" s="173"/>
      <c r="P87" s="173"/>
      <c r="Q87" s="173"/>
      <c r="R87" s="173"/>
      <c r="S87" s="173"/>
      <c r="T87" s="173"/>
      <c r="V87" s="173">
        <f t="shared" si="2"/>
        <v>0</v>
      </c>
      <c r="W87" s="173" t="e">
        <f>IF(#REF!="","",H87)</f>
        <v>#REF!</v>
      </c>
      <c r="X87" s="287" t="str">
        <f t="shared" si="3"/>
        <v/>
      </c>
    </row>
    <row r="88" spans="1:24" x14ac:dyDescent="0.25">
      <c r="A88" s="303">
        <v>1929</v>
      </c>
      <c r="B88" s="297" t="s">
        <v>3425</v>
      </c>
      <c r="C88" s="304">
        <v>42752</v>
      </c>
      <c r="D88" s="292" t="s">
        <v>3507</v>
      </c>
      <c r="E88" s="292" t="s">
        <v>3508</v>
      </c>
      <c r="F88" s="305">
        <v>0</v>
      </c>
      <c r="G88" s="305">
        <v>0</v>
      </c>
      <c r="H88" s="305">
        <v>294</v>
      </c>
      <c r="I88" s="173"/>
      <c r="J88" s="173"/>
      <c r="K88" s="173"/>
      <c r="L88" s="173"/>
      <c r="M88" s="173"/>
      <c r="N88" s="173"/>
      <c r="O88" s="173"/>
      <c r="P88" s="173"/>
      <c r="Q88" s="173"/>
      <c r="R88" s="173"/>
      <c r="S88" s="173"/>
      <c r="T88" s="173"/>
      <c r="V88" s="173">
        <f t="shared" si="2"/>
        <v>0</v>
      </c>
      <c r="W88" s="173" t="e">
        <f>IF(#REF!="","",H88)</f>
        <v>#REF!</v>
      </c>
      <c r="X88" s="287" t="str">
        <f t="shared" si="3"/>
        <v/>
      </c>
    </row>
    <row r="89" spans="1:24" x14ac:dyDescent="0.25">
      <c r="A89" s="303">
        <v>1930</v>
      </c>
      <c r="B89" s="297" t="s">
        <v>3425</v>
      </c>
      <c r="C89" s="304">
        <v>43047</v>
      </c>
      <c r="D89" s="292" t="s">
        <v>3509</v>
      </c>
      <c r="E89" s="292" t="s">
        <v>3508</v>
      </c>
      <c r="F89" s="305">
        <v>0</v>
      </c>
      <c r="G89" s="305">
        <v>0</v>
      </c>
      <c r="H89" s="305">
        <v>365</v>
      </c>
      <c r="I89" s="173"/>
      <c r="J89" s="173"/>
      <c r="K89" s="173"/>
      <c r="L89" s="173"/>
      <c r="M89" s="173"/>
      <c r="N89" s="173"/>
      <c r="O89" s="173"/>
      <c r="P89" s="173"/>
      <c r="Q89" s="173"/>
      <c r="R89" s="173"/>
      <c r="S89" s="173"/>
      <c r="T89" s="173"/>
      <c r="V89" s="173">
        <f t="shared" si="2"/>
        <v>0</v>
      </c>
      <c r="W89" s="173" t="e">
        <f>IF(#REF!="","",H89)</f>
        <v>#REF!</v>
      </c>
      <c r="X89" s="287" t="str">
        <f t="shared" si="3"/>
        <v/>
      </c>
    </row>
    <row r="90" spans="1:24" x14ac:dyDescent="0.25">
      <c r="A90" s="303"/>
      <c r="B90" s="297"/>
      <c r="C90" s="304" t="s">
        <v>5677</v>
      </c>
      <c r="D90" s="292"/>
      <c r="E90" s="292"/>
      <c r="F90" s="305"/>
      <c r="G90" s="305"/>
      <c r="H90" s="305"/>
      <c r="I90" s="173"/>
      <c r="J90" s="173"/>
      <c r="K90" s="173"/>
      <c r="L90" s="173"/>
      <c r="M90" s="173"/>
      <c r="N90" s="173"/>
      <c r="O90" s="173"/>
      <c r="P90" s="173"/>
      <c r="Q90" s="173"/>
      <c r="R90" s="173"/>
      <c r="S90" s="173"/>
      <c r="T90" s="173"/>
      <c r="V90" s="173">
        <f t="shared" si="2"/>
        <v>0</v>
      </c>
      <c r="W90" s="173" t="e">
        <f>IF(#REF!="","",H90)</f>
        <v>#REF!</v>
      </c>
      <c r="X90" s="287" t="str">
        <f t="shared" si="3"/>
        <v/>
      </c>
    </row>
    <row r="91" spans="1:24" x14ac:dyDescent="0.25">
      <c r="C91" s="304" t="s">
        <v>5677</v>
      </c>
      <c r="F91" s="291" t="s">
        <v>3441</v>
      </c>
      <c r="G91" s="291" t="s">
        <v>3441</v>
      </c>
      <c r="H91" s="307">
        <v>-1587.4899999999989</v>
      </c>
      <c r="I91" s="173"/>
      <c r="J91" s="173"/>
      <c r="K91" s="173"/>
      <c r="L91" s="173"/>
      <c r="M91" s="173"/>
      <c r="N91" s="173"/>
      <c r="O91" s="173"/>
      <c r="P91" s="173"/>
      <c r="Q91" s="173"/>
      <c r="R91" s="173"/>
      <c r="S91" s="173"/>
      <c r="T91" s="173"/>
      <c r="V91" s="173">
        <f t="shared" si="2"/>
        <v>0</v>
      </c>
      <c r="W91" s="173" t="e">
        <f>IF(#REF!="","",H91)</f>
        <v>#REF!</v>
      </c>
      <c r="X91" s="287" t="str">
        <f t="shared" si="3"/>
        <v/>
      </c>
    </row>
    <row r="92" spans="1:24" x14ac:dyDescent="0.25">
      <c r="A92" s="295" t="s">
        <v>3413</v>
      </c>
      <c r="B92" s="297" t="s">
        <v>3510</v>
      </c>
      <c r="C92" s="304" t="s">
        <v>5677</v>
      </c>
      <c r="D92" s="294" t="s">
        <v>3511</v>
      </c>
      <c r="E92" s="292"/>
      <c r="G92" s="294" t="s">
        <v>3444</v>
      </c>
      <c r="I92" s="173"/>
      <c r="J92" s="173"/>
      <c r="K92" s="173"/>
      <c r="L92" s="173"/>
      <c r="M92" s="173"/>
      <c r="N92" s="173"/>
      <c r="O92" s="173"/>
      <c r="P92" s="173"/>
      <c r="Q92" s="173"/>
      <c r="R92" s="173"/>
      <c r="S92" s="173"/>
      <c r="T92" s="173"/>
      <c r="V92" s="173">
        <f t="shared" si="2"/>
        <v>0</v>
      </c>
      <c r="W92" s="173" t="e">
        <f>IF(#REF!="","",H92)</f>
        <v>#REF!</v>
      </c>
      <c r="X92" s="287" t="str">
        <f t="shared" si="3"/>
        <v/>
      </c>
    </row>
    <row r="93" spans="1:24" x14ac:dyDescent="0.25">
      <c r="A93" s="299" t="s">
        <v>3418</v>
      </c>
      <c r="B93" s="299" t="s">
        <v>3419</v>
      </c>
      <c r="C93" s="304" t="s">
        <v>5677</v>
      </c>
      <c r="D93" s="299" t="s">
        <v>3421</v>
      </c>
      <c r="E93" s="169" t="s">
        <v>3422</v>
      </c>
      <c r="F93" s="299" t="s">
        <v>3445</v>
      </c>
      <c r="G93" s="301" t="s">
        <v>3446</v>
      </c>
      <c r="H93" s="302" t="s">
        <v>3424</v>
      </c>
      <c r="I93" s="173"/>
      <c r="J93" s="173"/>
      <c r="K93" s="173"/>
      <c r="L93" s="173"/>
      <c r="M93" s="173"/>
      <c r="N93" s="173"/>
      <c r="O93" s="173"/>
      <c r="P93" s="173"/>
      <c r="Q93" s="173"/>
      <c r="R93" s="173"/>
      <c r="S93" s="173"/>
      <c r="T93" s="173"/>
      <c r="V93" s="173">
        <f t="shared" si="2"/>
        <v>0</v>
      </c>
      <c r="W93" s="173" t="e">
        <f>IF(#REF!="","",H93)</f>
        <v>#REF!</v>
      </c>
      <c r="X93" s="287" t="str">
        <f t="shared" si="3"/>
        <v/>
      </c>
    </row>
    <row r="94" spans="1:24" x14ac:dyDescent="0.25">
      <c r="A94" s="303">
        <v>3306</v>
      </c>
      <c r="B94" s="297" t="s">
        <v>3425</v>
      </c>
      <c r="C94" s="304">
        <v>42889</v>
      </c>
      <c r="D94" s="292" t="s">
        <v>3512</v>
      </c>
      <c r="E94" s="292" t="s">
        <v>3500</v>
      </c>
      <c r="F94" s="305">
        <v>0</v>
      </c>
      <c r="G94" s="305">
        <v>0</v>
      </c>
      <c r="H94" s="305">
        <v>-6480</v>
      </c>
      <c r="I94" s="173"/>
      <c r="J94" s="173"/>
      <c r="K94" s="173"/>
      <c r="L94" s="173"/>
      <c r="M94" s="173"/>
      <c r="N94" s="173"/>
      <c r="O94" s="173"/>
      <c r="P94" s="173"/>
      <c r="Q94" s="173"/>
      <c r="R94" s="173"/>
      <c r="S94" s="173"/>
      <c r="T94" s="173"/>
      <c r="V94" s="173">
        <f t="shared" si="2"/>
        <v>0</v>
      </c>
      <c r="W94" s="173" t="e">
        <f>IF(#REF!="","",H94)</f>
        <v>#REF!</v>
      </c>
      <c r="X94" s="287" t="str">
        <f t="shared" si="3"/>
        <v/>
      </c>
    </row>
    <row r="95" spans="1:24" x14ac:dyDescent="0.25">
      <c r="A95" s="303"/>
      <c r="B95" s="297"/>
      <c r="C95" s="304" t="s">
        <v>5677</v>
      </c>
      <c r="D95" s="292"/>
      <c r="E95" s="292"/>
      <c r="F95" s="305"/>
      <c r="G95" s="305"/>
      <c r="H95" s="305"/>
      <c r="I95" s="173"/>
      <c r="J95" s="173"/>
      <c r="K95" s="173"/>
      <c r="L95" s="173"/>
      <c r="M95" s="173"/>
      <c r="N95" s="173"/>
      <c r="O95" s="173"/>
      <c r="P95" s="173"/>
      <c r="Q95" s="173"/>
      <c r="R95" s="173"/>
      <c r="S95" s="173"/>
      <c r="T95" s="173"/>
      <c r="V95" s="173">
        <f t="shared" si="2"/>
        <v>0</v>
      </c>
      <c r="W95" s="173" t="e">
        <f>IF(#REF!="","",H95)</f>
        <v>#REF!</v>
      </c>
      <c r="X95" s="287" t="str">
        <f t="shared" si="3"/>
        <v/>
      </c>
    </row>
    <row r="96" spans="1:24" x14ac:dyDescent="0.25">
      <c r="C96" s="304" t="s">
        <v>5677</v>
      </c>
      <c r="F96" s="291" t="s">
        <v>3441</v>
      </c>
      <c r="G96" s="291" t="s">
        <v>3441</v>
      </c>
      <c r="H96" s="307">
        <v>-6480</v>
      </c>
      <c r="I96" s="173"/>
      <c r="J96" s="173"/>
      <c r="K96" s="173"/>
      <c r="L96" s="173"/>
      <c r="M96" s="173"/>
      <c r="N96" s="173"/>
      <c r="O96" s="173"/>
      <c r="P96" s="173"/>
      <c r="Q96" s="173"/>
      <c r="R96" s="173"/>
      <c r="S96" s="173"/>
      <c r="T96" s="173"/>
      <c r="V96" s="173">
        <f t="shared" si="2"/>
        <v>0</v>
      </c>
      <c r="W96" s="173" t="e">
        <f>IF(#REF!="","",H96)</f>
        <v>#REF!</v>
      </c>
      <c r="X96" s="287" t="str">
        <f t="shared" si="3"/>
        <v/>
      </c>
    </row>
    <row r="97" spans="1:24" x14ac:dyDescent="0.25">
      <c r="A97" s="295" t="s">
        <v>3413</v>
      </c>
      <c r="B97" s="297" t="s">
        <v>3513</v>
      </c>
      <c r="C97" s="304" t="s">
        <v>5677</v>
      </c>
      <c r="D97" s="294" t="s">
        <v>3514</v>
      </c>
      <c r="E97" s="292"/>
      <c r="G97" s="294" t="s">
        <v>3444</v>
      </c>
      <c r="I97" s="173"/>
      <c r="J97" s="173"/>
      <c r="K97" s="173"/>
      <c r="L97" s="173"/>
      <c r="M97" s="173"/>
      <c r="N97" s="173"/>
      <c r="O97" s="173"/>
      <c r="P97" s="173"/>
      <c r="Q97" s="173"/>
      <c r="R97" s="173"/>
      <c r="S97" s="173"/>
      <c r="T97" s="173"/>
      <c r="V97" s="173">
        <f t="shared" si="2"/>
        <v>0</v>
      </c>
      <c r="W97" s="173" t="e">
        <f>IF(#REF!="","",H97)</f>
        <v>#REF!</v>
      </c>
      <c r="X97" s="287" t="str">
        <f t="shared" si="3"/>
        <v/>
      </c>
    </row>
    <row r="98" spans="1:24" x14ac:dyDescent="0.25">
      <c r="A98" s="299" t="s">
        <v>3418</v>
      </c>
      <c r="B98" s="299" t="s">
        <v>3419</v>
      </c>
      <c r="C98" s="304" t="s">
        <v>5677</v>
      </c>
      <c r="D98" s="299" t="s">
        <v>3421</v>
      </c>
      <c r="E98" s="169" t="s">
        <v>3422</v>
      </c>
      <c r="F98" s="299" t="s">
        <v>3445</v>
      </c>
      <c r="G98" s="301" t="s">
        <v>3446</v>
      </c>
      <c r="H98" s="302" t="s">
        <v>3424</v>
      </c>
      <c r="I98" s="173"/>
      <c r="J98" s="173"/>
      <c r="K98" s="173"/>
      <c r="L98" s="173"/>
      <c r="M98" s="173"/>
      <c r="N98" s="173"/>
      <c r="O98" s="173"/>
      <c r="P98" s="173"/>
      <c r="Q98" s="173"/>
      <c r="R98" s="173"/>
      <c r="S98" s="173"/>
      <c r="T98" s="173"/>
      <c r="V98" s="173">
        <f t="shared" si="2"/>
        <v>0</v>
      </c>
      <c r="W98" s="173" t="e">
        <f>IF(#REF!="","",H98)</f>
        <v>#REF!</v>
      </c>
      <c r="X98" s="287" t="str">
        <f t="shared" si="3"/>
        <v/>
      </c>
    </row>
    <row r="99" spans="1:24" x14ac:dyDescent="0.25">
      <c r="A99" s="303">
        <v>238</v>
      </c>
      <c r="B99" s="297" t="s">
        <v>3425</v>
      </c>
      <c r="C99" s="304">
        <v>42852</v>
      </c>
      <c r="D99" s="292" t="s">
        <v>3515</v>
      </c>
      <c r="E99" s="292" t="s">
        <v>3500</v>
      </c>
      <c r="F99" s="305">
        <v>0</v>
      </c>
      <c r="G99" s="305">
        <v>0</v>
      </c>
      <c r="H99" s="305">
        <v>-840</v>
      </c>
      <c r="I99" s="173"/>
      <c r="J99" s="173"/>
      <c r="K99" s="173"/>
      <c r="L99" s="173"/>
      <c r="M99" s="173"/>
      <c r="N99" s="173"/>
      <c r="O99" s="173"/>
      <c r="P99" s="173"/>
      <c r="Q99" s="173"/>
      <c r="R99" s="173"/>
      <c r="S99" s="173"/>
      <c r="T99" s="173"/>
      <c r="V99" s="173">
        <f t="shared" si="2"/>
        <v>0</v>
      </c>
      <c r="W99" s="173" t="e">
        <f>IF(#REF!="","",H99)</f>
        <v>#REF!</v>
      </c>
      <c r="X99" s="287" t="str">
        <f t="shared" si="3"/>
        <v/>
      </c>
    </row>
    <row r="100" spans="1:24" x14ac:dyDescent="0.25">
      <c r="A100" s="303">
        <v>1523</v>
      </c>
      <c r="B100" s="297" t="s">
        <v>3425</v>
      </c>
      <c r="C100" s="304">
        <v>42922</v>
      </c>
      <c r="D100" s="292" t="s">
        <v>3516</v>
      </c>
      <c r="E100" s="292" t="s">
        <v>3500</v>
      </c>
      <c r="F100" s="305">
        <v>0</v>
      </c>
      <c r="G100" s="305">
        <v>0</v>
      </c>
      <c r="H100" s="305">
        <v>-168</v>
      </c>
      <c r="I100" s="173"/>
      <c r="J100" s="173"/>
      <c r="K100" s="173"/>
      <c r="L100" s="173"/>
      <c r="M100" s="173"/>
      <c r="N100" s="173"/>
      <c r="O100" s="173"/>
      <c r="P100" s="173"/>
      <c r="Q100" s="173"/>
      <c r="R100" s="173"/>
      <c r="S100" s="173"/>
      <c r="T100" s="173"/>
      <c r="V100" s="173">
        <f t="shared" si="2"/>
        <v>0</v>
      </c>
      <c r="W100" s="173" t="e">
        <f>IF(#REF!="","",H100)</f>
        <v>#REF!</v>
      </c>
      <c r="X100" s="287" t="str">
        <f t="shared" si="3"/>
        <v/>
      </c>
    </row>
    <row r="101" spans="1:24" x14ac:dyDescent="0.25">
      <c r="A101" s="303"/>
      <c r="B101" s="297"/>
      <c r="C101" s="304" t="s">
        <v>5677</v>
      </c>
      <c r="D101" s="292"/>
      <c r="E101" s="292"/>
      <c r="F101" s="305"/>
      <c r="G101" s="305"/>
      <c r="H101" s="305"/>
      <c r="I101" s="173"/>
      <c r="J101" s="173"/>
      <c r="K101" s="173"/>
      <c r="L101" s="173"/>
      <c r="M101" s="173"/>
      <c r="N101" s="173"/>
      <c r="O101" s="173"/>
      <c r="P101" s="173"/>
      <c r="Q101" s="173"/>
      <c r="R101" s="173"/>
      <c r="S101" s="173"/>
      <c r="T101" s="173"/>
      <c r="V101" s="173">
        <f t="shared" si="2"/>
        <v>0</v>
      </c>
      <c r="W101" s="173" t="e">
        <f>IF(#REF!="","",H101)</f>
        <v>#REF!</v>
      </c>
      <c r="X101" s="287" t="str">
        <f t="shared" si="3"/>
        <v/>
      </c>
    </row>
    <row r="102" spans="1:24" x14ac:dyDescent="0.25">
      <c r="C102" s="304" t="s">
        <v>5677</v>
      </c>
      <c r="F102" s="291" t="s">
        <v>3441</v>
      </c>
      <c r="G102" s="291" t="s">
        <v>3441</v>
      </c>
      <c r="H102" s="307">
        <v>-1008</v>
      </c>
      <c r="I102" s="173"/>
      <c r="J102" s="173"/>
      <c r="K102" s="173"/>
      <c r="L102" s="173"/>
      <c r="M102" s="173"/>
      <c r="N102" s="173"/>
      <c r="O102" s="173"/>
      <c r="P102" s="173"/>
      <c r="Q102" s="173"/>
      <c r="R102" s="173"/>
      <c r="S102" s="173"/>
      <c r="T102" s="173"/>
      <c r="V102" s="173">
        <f t="shared" si="2"/>
        <v>0</v>
      </c>
      <c r="W102" s="173" t="e">
        <f>IF(#REF!="","",H102)</f>
        <v>#REF!</v>
      </c>
      <c r="X102" s="287" t="str">
        <f t="shared" si="3"/>
        <v/>
      </c>
    </row>
    <row r="103" spans="1:24" x14ac:dyDescent="0.25">
      <c r="A103" s="295" t="s">
        <v>3413</v>
      </c>
      <c r="B103" s="297" t="s">
        <v>3517</v>
      </c>
      <c r="C103" s="304" t="s">
        <v>5677</v>
      </c>
      <c r="D103" s="294" t="s">
        <v>3518</v>
      </c>
      <c r="E103" s="292"/>
      <c r="G103" s="294" t="s">
        <v>3444</v>
      </c>
      <c r="I103" s="173"/>
      <c r="J103" s="173"/>
      <c r="K103" s="173"/>
      <c r="L103" s="173"/>
      <c r="M103" s="173"/>
      <c r="N103" s="173"/>
      <c r="O103" s="173"/>
      <c r="P103" s="173"/>
      <c r="Q103" s="173"/>
      <c r="R103" s="173"/>
      <c r="S103" s="173"/>
      <c r="T103" s="173"/>
      <c r="V103" s="173">
        <f t="shared" si="2"/>
        <v>0</v>
      </c>
      <c r="W103" s="173" t="e">
        <f>IF(#REF!="","",H103)</f>
        <v>#REF!</v>
      </c>
      <c r="X103" s="287" t="str">
        <f t="shared" si="3"/>
        <v/>
      </c>
    </row>
    <row r="104" spans="1:24" x14ac:dyDescent="0.25">
      <c r="A104" s="299" t="s">
        <v>3418</v>
      </c>
      <c r="B104" s="299" t="s">
        <v>3419</v>
      </c>
      <c r="C104" s="304" t="s">
        <v>5677</v>
      </c>
      <c r="D104" s="299" t="s">
        <v>3421</v>
      </c>
      <c r="E104" s="169" t="s">
        <v>3422</v>
      </c>
      <c r="F104" s="299" t="s">
        <v>3445</v>
      </c>
      <c r="G104" s="301" t="s">
        <v>3446</v>
      </c>
      <c r="H104" s="302" t="s">
        <v>3424</v>
      </c>
      <c r="I104" s="173"/>
      <c r="J104" s="173"/>
      <c r="K104" s="173"/>
      <c r="L104" s="173"/>
      <c r="M104" s="173"/>
      <c r="N104" s="173"/>
      <c r="O104" s="173"/>
      <c r="P104" s="173"/>
      <c r="Q104" s="173"/>
      <c r="R104" s="173"/>
      <c r="S104" s="173"/>
      <c r="T104" s="173"/>
      <c r="V104" s="173">
        <f t="shared" si="2"/>
        <v>0</v>
      </c>
      <c r="W104" s="173" t="e">
        <f>IF(#REF!="","",H104)</f>
        <v>#REF!</v>
      </c>
      <c r="X104" s="287" t="str">
        <f t="shared" si="3"/>
        <v/>
      </c>
    </row>
    <row r="105" spans="1:24" x14ac:dyDescent="0.25">
      <c r="A105" s="303">
        <v>1480</v>
      </c>
      <c r="B105" s="297" t="s">
        <v>3425</v>
      </c>
      <c r="C105" s="304">
        <v>43008</v>
      </c>
      <c r="D105" s="292" t="s">
        <v>3519</v>
      </c>
      <c r="E105" s="292" t="s">
        <v>3520</v>
      </c>
      <c r="F105" s="305">
        <v>0</v>
      </c>
      <c r="G105" s="305">
        <v>0</v>
      </c>
      <c r="H105" s="305">
        <v>2122.66</v>
      </c>
      <c r="I105" s="173"/>
      <c r="J105" s="173"/>
      <c r="K105" s="173"/>
      <c r="L105" s="173"/>
      <c r="M105" s="173"/>
      <c r="N105" s="173"/>
      <c r="O105" s="173"/>
      <c r="P105" s="173"/>
      <c r="Q105" s="173"/>
      <c r="R105" s="173"/>
      <c r="S105" s="173"/>
      <c r="T105" s="173"/>
      <c r="V105" s="173">
        <f t="shared" si="2"/>
        <v>0</v>
      </c>
      <c r="W105" s="173" t="e">
        <f>IF(#REF!="","",H105)</f>
        <v>#REF!</v>
      </c>
      <c r="X105" s="287" t="str">
        <f t="shared" si="3"/>
        <v/>
      </c>
    </row>
    <row r="106" spans="1:24" x14ac:dyDescent="0.25">
      <c r="A106" s="303">
        <v>1628</v>
      </c>
      <c r="B106" s="297" t="s">
        <v>3425</v>
      </c>
      <c r="C106" s="304">
        <v>43071</v>
      </c>
      <c r="D106" s="292" t="s">
        <v>3521</v>
      </c>
      <c r="E106" s="292" t="s">
        <v>3522</v>
      </c>
      <c r="F106" s="305">
        <v>-2.2737367544323206E-13</v>
      </c>
      <c r="G106" s="305">
        <v>-2.2737367544323206E-13</v>
      </c>
      <c r="H106" s="305">
        <v>1224.6100000000001</v>
      </c>
      <c r="I106" s="173"/>
      <c r="J106" s="173"/>
      <c r="K106" s="173"/>
      <c r="L106" s="173"/>
      <c r="M106" s="173"/>
      <c r="N106" s="173"/>
      <c r="O106" s="173"/>
      <c r="P106" s="173"/>
      <c r="Q106" s="173"/>
      <c r="R106" s="173"/>
      <c r="S106" s="173"/>
      <c r="T106" s="173"/>
      <c r="V106" s="173">
        <f t="shared" si="2"/>
        <v>0</v>
      </c>
      <c r="W106" s="173" t="e">
        <f>IF(#REF!="","",H106)</f>
        <v>#REF!</v>
      </c>
      <c r="X106" s="287" t="str">
        <f t="shared" si="3"/>
        <v/>
      </c>
    </row>
    <row r="107" spans="1:24" x14ac:dyDescent="0.25">
      <c r="A107" s="303">
        <v>1646</v>
      </c>
      <c r="B107" s="297" t="s">
        <v>3425</v>
      </c>
      <c r="C107" s="304">
        <v>43045</v>
      </c>
      <c r="D107" s="292" t="s">
        <v>3523</v>
      </c>
      <c r="E107" s="292" t="s">
        <v>3524</v>
      </c>
      <c r="F107" s="305">
        <v>0</v>
      </c>
      <c r="G107" s="305">
        <v>0</v>
      </c>
      <c r="H107" s="305">
        <v>571.49</v>
      </c>
      <c r="I107" s="173"/>
      <c r="J107" s="173"/>
      <c r="K107" s="173"/>
      <c r="L107" s="173"/>
      <c r="M107" s="173"/>
      <c r="N107" s="173"/>
      <c r="O107" s="173"/>
      <c r="P107" s="173"/>
      <c r="Q107" s="173"/>
      <c r="R107" s="173"/>
      <c r="S107" s="173"/>
      <c r="T107" s="173"/>
      <c r="V107" s="173">
        <f t="shared" si="2"/>
        <v>0</v>
      </c>
      <c r="W107" s="173" t="e">
        <f>IF(#REF!="","",H107)</f>
        <v>#REF!</v>
      </c>
      <c r="X107" s="287" t="str">
        <f t="shared" si="3"/>
        <v/>
      </c>
    </row>
    <row r="108" spans="1:24" x14ac:dyDescent="0.25">
      <c r="A108" s="303">
        <v>2139</v>
      </c>
      <c r="B108" s="297" t="s">
        <v>3425</v>
      </c>
      <c r="C108" s="304">
        <v>42831</v>
      </c>
      <c r="D108" s="292" t="s">
        <v>3525</v>
      </c>
      <c r="E108" s="292" t="s">
        <v>3526</v>
      </c>
      <c r="F108" s="305">
        <v>-2.2737367544323206E-13</v>
      </c>
      <c r="G108" s="305">
        <v>-2.2737367544323206E-13</v>
      </c>
      <c r="H108" s="305">
        <v>816.41000000000008</v>
      </c>
      <c r="I108" s="173"/>
      <c r="J108" s="173"/>
      <c r="K108" s="173"/>
      <c r="L108" s="173"/>
      <c r="M108" s="173"/>
      <c r="N108" s="173"/>
      <c r="O108" s="173"/>
      <c r="P108" s="173"/>
      <c r="Q108" s="173"/>
      <c r="R108" s="173"/>
      <c r="S108" s="173"/>
      <c r="T108" s="173"/>
      <c r="V108" s="173">
        <f t="shared" si="2"/>
        <v>0</v>
      </c>
      <c r="W108" s="173" t="e">
        <f>IF(#REF!="","",H108)</f>
        <v>#REF!</v>
      </c>
      <c r="X108" s="287" t="str">
        <f t="shared" si="3"/>
        <v/>
      </c>
    </row>
    <row r="109" spans="1:24" x14ac:dyDescent="0.25">
      <c r="A109" s="303">
        <v>2161</v>
      </c>
      <c r="B109" s="297" t="s">
        <v>3425</v>
      </c>
      <c r="C109" s="304">
        <v>43124</v>
      </c>
      <c r="D109" s="292" t="s">
        <v>3527</v>
      </c>
      <c r="E109" s="292" t="s">
        <v>3528</v>
      </c>
      <c r="F109" s="305">
        <v>0</v>
      </c>
      <c r="G109" s="305">
        <v>0</v>
      </c>
      <c r="H109" s="305">
        <v>653.12</v>
      </c>
      <c r="I109" s="173"/>
      <c r="J109" s="173"/>
      <c r="K109" s="173"/>
      <c r="L109" s="173"/>
      <c r="M109" s="173"/>
      <c r="N109" s="173"/>
      <c r="O109" s="173"/>
      <c r="P109" s="173"/>
      <c r="Q109" s="173"/>
      <c r="R109" s="173"/>
      <c r="S109" s="173"/>
      <c r="T109" s="173"/>
      <c r="V109" s="173">
        <f t="shared" si="2"/>
        <v>0</v>
      </c>
      <c r="W109" s="173" t="e">
        <f>IF(#REF!="","",H109)</f>
        <v>#REF!</v>
      </c>
      <c r="X109" s="287" t="str">
        <f t="shared" si="3"/>
        <v/>
      </c>
    </row>
    <row r="110" spans="1:24" x14ac:dyDescent="0.25">
      <c r="A110" s="303">
        <v>2162</v>
      </c>
      <c r="B110" s="297" t="s">
        <v>3425</v>
      </c>
      <c r="C110" s="304">
        <v>42781</v>
      </c>
      <c r="D110" s="292" t="s">
        <v>3529</v>
      </c>
      <c r="E110" s="292" t="s">
        <v>3530</v>
      </c>
      <c r="F110" s="305">
        <v>0</v>
      </c>
      <c r="G110" s="305">
        <v>0</v>
      </c>
      <c r="H110" s="305">
        <v>163.28</v>
      </c>
      <c r="I110" s="173"/>
      <c r="J110" s="173"/>
      <c r="K110" s="173"/>
      <c r="L110" s="173"/>
      <c r="M110" s="173"/>
      <c r="N110" s="173"/>
      <c r="O110" s="173"/>
      <c r="P110" s="173"/>
      <c r="Q110" s="173"/>
      <c r="R110" s="173"/>
      <c r="S110" s="173"/>
      <c r="T110" s="173"/>
      <c r="V110" s="173">
        <f t="shared" si="2"/>
        <v>0</v>
      </c>
      <c r="W110" s="173" t="e">
        <f>IF(#REF!="","",H110)</f>
        <v>#REF!</v>
      </c>
      <c r="X110" s="287" t="str">
        <f t="shared" si="3"/>
        <v/>
      </c>
    </row>
    <row r="111" spans="1:24" x14ac:dyDescent="0.25">
      <c r="A111" s="303">
        <v>2594</v>
      </c>
      <c r="B111" s="297" t="s">
        <v>3425</v>
      </c>
      <c r="C111" s="304">
        <v>43036</v>
      </c>
      <c r="D111" s="292" t="s">
        <v>3531</v>
      </c>
      <c r="E111" s="292" t="s">
        <v>3532</v>
      </c>
      <c r="F111" s="305">
        <v>0</v>
      </c>
      <c r="G111" s="305">
        <v>0</v>
      </c>
      <c r="H111" s="305">
        <v>632.71</v>
      </c>
      <c r="I111" s="173"/>
      <c r="J111" s="173"/>
      <c r="K111" s="173"/>
      <c r="L111" s="173"/>
      <c r="M111" s="173"/>
      <c r="N111" s="173"/>
      <c r="O111" s="173"/>
      <c r="P111" s="173"/>
      <c r="Q111" s="173"/>
      <c r="R111" s="173"/>
      <c r="S111" s="173"/>
      <c r="T111" s="173"/>
      <c r="V111" s="173">
        <f t="shared" si="2"/>
        <v>0</v>
      </c>
      <c r="W111" s="173" t="e">
        <f>IF(#REF!="","",H111)</f>
        <v>#REF!</v>
      </c>
      <c r="X111" s="287" t="str">
        <f t="shared" si="3"/>
        <v/>
      </c>
    </row>
    <row r="112" spans="1:24" x14ac:dyDescent="0.25">
      <c r="A112" s="303">
        <v>3259</v>
      </c>
      <c r="B112" s="297" t="s">
        <v>3425</v>
      </c>
      <c r="C112" s="304">
        <v>42757</v>
      </c>
      <c r="D112" s="292" t="s">
        <v>3533</v>
      </c>
      <c r="E112" s="292" t="s">
        <v>3534</v>
      </c>
      <c r="F112" s="305">
        <v>0</v>
      </c>
      <c r="G112" s="305">
        <v>0</v>
      </c>
      <c r="H112" s="305">
        <v>612.29999999999995</v>
      </c>
      <c r="I112" s="173"/>
      <c r="J112" s="173"/>
      <c r="K112" s="173"/>
      <c r="L112" s="173"/>
      <c r="M112" s="173"/>
      <c r="N112" s="173"/>
      <c r="O112" s="173"/>
      <c r="P112" s="173"/>
      <c r="Q112" s="173"/>
      <c r="R112" s="173"/>
      <c r="S112" s="173"/>
      <c r="T112" s="173"/>
      <c r="V112" s="173">
        <f t="shared" si="2"/>
        <v>0</v>
      </c>
      <c r="W112" s="173" t="e">
        <f>IF(#REF!="","",H112)</f>
        <v>#REF!</v>
      </c>
      <c r="X112" s="287" t="str">
        <f t="shared" si="3"/>
        <v/>
      </c>
    </row>
    <row r="113" spans="1:24" x14ac:dyDescent="0.25">
      <c r="A113" s="303">
        <v>3353</v>
      </c>
      <c r="B113" s="297" t="s">
        <v>3425</v>
      </c>
      <c r="C113" s="304">
        <v>43009</v>
      </c>
      <c r="D113" s="292" t="s">
        <v>3535</v>
      </c>
      <c r="E113" s="292" t="s">
        <v>3536</v>
      </c>
      <c r="F113" s="305">
        <v>0</v>
      </c>
      <c r="G113" s="305">
        <v>0</v>
      </c>
      <c r="H113" s="305">
        <v>632.71</v>
      </c>
      <c r="I113" s="173"/>
      <c r="J113" s="173"/>
      <c r="K113" s="173"/>
      <c r="L113" s="173"/>
      <c r="M113" s="173"/>
      <c r="N113" s="173"/>
      <c r="O113" s="173"/>
      <c r="P113" s="173"/>
      <c r="Q113" s="173"/>
      <c r="R113" s="173"/>
      <c r="S113" s="173"/>
      <c r="T113" s="173"/>
      <c r="V113" s="173">
        <f t="shared" si="2"/>
        <v>0</v>
      </c>
      <c r="W113" s="173" t="e">
        <f>IF(#REF!="","",H113)</f>
        <v>#REF!</v>
      </c>
      <c r="X113" s="287" t="str">
        <f t="shared" si="3"/>
        <v/>
      </c>
    </row>
    <row r="114" spans="1:24" x14ac:dyDescent="0.25">
      <c r="A114" s="303">
        <v>3395</v>
      </c>
      <c r="B114" s="297" t="s">
        <v>3425</v>
      </c>
      <c r="C114" s="304">
        <v>42855</v>
      </c>
      <c r="D114" s="292" t="s">
        <v>3537</v>
      </c>
      <c r="E114" s="292" t="s">
        <v>3538</v>
      </c>
      <c r="F114" s="305">
        <v>-2.2737367544323206E-13</v>
      </c>
      <c r="G114" s="305">
        <v>-2.2737367544323206E-13</v>
      </c>
      <c r="H114" s="305">
        <v>1321.92</v>
      </c>
      <c r="I114" s="173"/>
      <c r="J114" s="173"/>
      <c r="K114" s="173"/>
      <c r="L114" s="173"/>
      <c r="M114" s="173"/>
      <c r="N114" s="173"/>
      <c r="O114" s="173"/>
      <c r="P114" s="173"/>
      <c r="Q114" s="173"/>
      <c r="R114" s="173"/>
      <c r="S114" s="173"/>
      <c r="T114" s="173"/>
      <c r="V114" s="173">
        <f t="shared" si="2"/>
        <v>0</v>
      </c>
      <c r="W114" s="173" t="e">
        <f>IF(#REF!="","",H114)</f>
        <v>#REF!</v>
      </c>
      <c r="X114" s="287" t="str">
        <f t="shared" si="3"/>
        <v/>
      </c>
    </row>
    <row r="115" spans="1:24" x14ac:dyDescent="0.25">
      <c r="A115" s="303"/>
      <c r="B115" s="297"/>
      <c r="C115" s="304" t="s">
        <v>5677</v>
      </c>
      <c r="D115" s="292"/>
      <c r="E115" s="292"/>
      <c r="F115" s="305"/>
      <c r="G115" s="305"/>
      <c r="H115" s="305"/>
      <c r="I115" s="173"/>
      <c r="J115" s="173"/>
      <c r="K115" s="173"/>
      <c r="L115" s="173"/>
      <c r="M115" s="173"/>
      <c r="N115" s="173"/>
      <c r="O115" s="173"/>
      <c r="P115" s="173"/>
      <c r="Q115" s="173"/>
      <c r="R115" s="173"/>
      <c r="S115" s="173"/>
      <c r="T115" s="173"/>
      <c r="V115" s="173">
        <f t="shared" si="2"/>
        <v>0</v>
      </c>
      <c r="W115" s="173" t="e">
        <f>IF(#REF!="","",H115)</f>
        <v>#REF!</v>
      </c>
      <c r="X115" s="287" t="str">
        <f t="shared" si="3"/>
        <v/>
      </c>
    </row>
    <row r="116" spans="1:24" x14ac:dyDescent="0.25">
      <c r="C116" s="304" t="s">
        <v>5677</v>
      </c>
      <c r="F116" s="291" t="s">
        <v>3441</v>
      </c>
      <c r="G116" s="291" t="s">
        <v>3441</v>
      </c>
      <c r="H116" s="307">
        <v>8751.2099999999991</v>
      </c>
      <c r="I116" s="173"/>
      <c r="J116" s="173"/>
      <c r="K116" s="173"/>
      <c r="L116" s="173"/>
      <c r="M116" s="173"/>
      <c r="N116" s="173"/>
      <c r="O116" s="173"/>
      <c r="P116" s="173"/>
      <c r="Q116" s="173"/>
      <c r="R116" s="173"/>
      <c r="S116" s="173"/>
      <c r="T116" s="173"/>
      <c r="V116" s="173">
        <f t="shared" si="2"/>
        <v>0</v>
      </c>
      <c r="W116" s="173" t="e">
        <f>IF(#REF!="","",H116)</f>
        <v>#REF!</v>
      </c>
      <c r="X116" s="287" t="str">
        <f t="shared" si="3"/>
        <v/>
      </c>
    </row>
    <row r="117" spans="1:24" x14ac:dyDescent="0.25">
      <c r="A117" s="295" t="s">
        <v>3413</v>
      </c>
      <c r="B117" s="297" t="s">
        <v>3539</v>
      </c>
      <c r="C117" s="304" t="s">
        <v>5677</v>
      </c>
      <c r="D117" s="294" t="s">
        <v>3540</v>
      </c>
      <c r="E117" s="292"/>
      <c r="G117" s="294" t="s">
        <v>3444</v>
      </c>
      <c r="I117" s="173"/>
      <c r="J117" s="173"/>
      <c r="K117" s="173"/>
      <c r="L117" s="173"/>
      <c r="M117" s="173"/>
      <c r="N117" s="173"/>
      <c r="O117" s="173"/>
      <c r="P117" s="173"/>
      <c r="Q117" s="173"/>
      <c r="R117" s="173"/>
      <c r="S117" s="173"/>
      <c r="T117" s="173"/>
      <c r="V117" s="173">
        <f t="shared" si="2"/>
        <v>0</v>
      </c>
      <c r="W117" s="173" t="e">
        <f>IF(#REF!="","",H117)</f>
        <v>#REF!</v>
      </c>
      <c r="X117" s="287" t="str">
        <f t="shared" si="3"/>
        <v/>
      </c>
    </row>
    <row r="118" spans="1:24" x14ac:dyDescent="0.25">
      <c r="A118" s="299" t="s">
        <v>3418</v>
      </c>
      <c r="B118" s="299" t="s">
        <v>3419</v>
      </c>
      <c r="C118" s="304" t="s">
        <v>5677</v>
      </c>
      <c r="D118" s="299" t="s">
        <v>3421</v>
      </c>
      <c r="E118" s="169" t="s">
        <v>3422</v>
      </c>
      <c r="F118" s="299" t="s">
        <v>3445</v>
      </c>
      <c r="G118" s="301" t="s">
        <v>3446</v>
      </c>
      <c r="H118" s="302" t="s">
        <v>3424</v>
      </c>
      <c r="I118" s="173"/>
      <c r="J118" s="173"/>
      <c r="K118" s="173"/>
      <c r="L118" s="173"/>
      <c r="M118" s="173"/>
      <c r="N118" s="173"/>
      <c r="O118" s="173"/>
      <c r="P118" s="173"/>
      <c r="Q118" s="173"/>
      <c r="R118" s="173"/>
      <c r="S118" s="173"/>
      <c r="T118" s="173"/>
      <c r="V118" s="173">
        <f t="shared" si="2"/>
        <v>0</v>
      </c>
      <c r="W118" s="173" t="e">
        <f>IF(#REF!="","",H118)</f>
        <v>#REF!</v>
      </c>
      <c r="X118" s="287" t="str">
        <f t="shared" si="3"/>
        <v/>
      </c>
    </row>
    <row r="119" spans="1:24" x14ac:dyDescent="0.25">
      <c r="A119" s="303">
        <v>1247</v>
      </c>
      <c r="B119" s="297" t="s">
        <v>3425</v>
      </c>
      <c r="C119" s="304">
        <v>42864</v>
      </c>
      <c r="D119" s="292" t="s">
        <v>3541</v>
      </c>
      <c r="E119" s="292" t="s">
        <v>3542</v>
      </c>
      <c r="F119" s="305">
        <v>1807.66</v>
      </c>
      <c r="G119" s="305">
        <v>1807.66</v>
      </c>
      <c r="H119" s="305">
        <v>0.08</v>
      </c>
      <c r="I119" s="173"/>
      <c r="J119" s="173"/>
      <c r="K119" s="173"/>
      <c r="L119" s="173"/>
      <c r="M119" s="173"/>
      <c r="N119" s="173"/>
      <c r="O119" s="173"/>
      <c r="P119" s="173"/>
      <c r="Q119" s="173"/>
      <c r="R119" s="173"/>
      <c r="S119" s="173"/>
      <c r="T119" s="173"/>
      <c r="V119" s="173">
        <f t="shared" si="2"/>
        <v>0</v>
      </c>
      <c r="W119" s="173" t="e">
        <f>IF(#REF!="","",H119)</f>
        <v>#REF!</v>
      </c>
      <c r="X119" s="287" t="str">
        <f t="shared" si="3"/>
        <v/>
      </c>
    </row>
    <row r="120" spans="1:24" x14ac:dyDescent="0.25">
      <c r="A120" s="303">
        <v>1631</v>
      </c>
      <c r="B120" s="297" t="s">
        <v>3425</v>
      </c>
      <c r="C120" s="304">
        <v>43063</v>
      </c>
      <c r="D120" s="292" t="s">
        <v>3543</v>
      </c>
      <c r="E120" s="292" t="s">
        <v>3544</v>
      </c>
      <c r="F120" s="305">
        <v>0</v>
      </c>
      <c r="G120" s="305">
        <v>0</v>
      </c>
      <c r="H120" s="305">
        <v>326.23</v>
      </c>
      <c r="I120" s="173"/>
      <c r="J120" s="173"/>
      <c r="K120" s="173"/>
      <c r="L120" s="173"/>
      <c r="M120" s="173"/>
      <c r="N120" s="173"/>
      <c r="O120" s="173"/>
      <c r="P120" s="173"/>
      <c r="Q120" s="173"/>
      <c r="R120" s="173"/>
      <c r="S120" s="173"/>
      <c r="T120" s="173"/>
      <c r="V120" s="173">
        <f t="shared" si="2"/>
        <v>0</v>
      </c>
      <c r="W120" s="173" t="e">
        <f>IF(#REF!="","",H120)</f>
        <v>#REF!</v>
      </c>
      <c r="X120" s="287" t="str">
        <f t="shared" si="3"/>
        <v/>
      </c>
    </row>
    <row r="121" spans="1:24" x14ac:dyDescent="0.25">
      <c r="A121" s="303">
        <v>1637</v>
      </c>
      <c r="B121" s="297" t="s">
        <v>3425</v>
      </c>
      <c r="C121" s="304">
        <v>43113</v>
      </c>
      <c r="D121" s="292" t="s">
        <v>3545</v>
      </c>
      <c r="E121" s="292" t="s">
        <v>3546</v>
      </c>
      <c r="F121" s="305">
        <v>-7.1054273576010019E-15</v>
      </c>
      <c r="G121" s="305">
        <v>-7.1054273576010019E-15</v>
      </c>
      <c r="H121" s="305">
        <v>34.010000000000005</v>
      </c>
      <c r="I121" s="173"/>
      <c r="J121" s="173"/>
      <c r="K121" s="173"/>
      <c r="L121" s="173"/>
      <c r="M121" s="173"/>
      <c r="N121" s="173"/>
      <c r="O121" s="173"/>
      <c r="P121" s="173"/>
      <c r="Q121" s="173"/>
      <c r="R121" s="173"/>
      <c r="S121" s="173"/>
      <c r="T121" s="173"/>
      <c r="V121" s="173">
        <f t="shared" si="2"/>
        <v>0</v>
      </c>
      <c r="W121" s="173" t="e">
        <f>IF(#REF!="","",H121)</f>
        <v>#REF!</v>
      </c>
      <c r="X121" s="287" t="str">
        <f t="shared" si="3"/>
        <v/>
      </c>
    </row>
    <row r="122" spans="1:24" x14ac:dyDescent="0.25">
      <c r="A122" s="303">
        <v>1641</v>
      </c>
      <c r="B122" s="297" t="s">
        <v>3425</v>
      </c>
      <c r="C122" s="304">
        <v>42757</v>
      </c>
      <c r="D122" s="292" t="s">
        <v>3547</v>
      </c>
      <c r="E122" s="292" t="s">
        <v>3548</v>
      </c>
      <c r="F122" s="305">
        <v>-1.1368683772161603E-13</v>
      </c>
      <c r="G122" s="305">
        <v>-1.1368683772161603E-13</v>
      </c>
      <c r="H122" s="305">
        <v>675.83</v>
      </c>
      <c r="I122" s="173"/>
      <c r="J122" s="173"/>
      <c r="K122" s="173"/>
      <c r="L122" s="173"/>
      <c r="M122" s="173"/>
      <c r="N122" s="173"/>
      <c r="O122" s="173"/>
      <c r="P122" s="173"/>
      <c r="Q122" s="173"/>
      <c r="R122" s="173"/>
      <c r="S122" s="173"/>
      <c r="T122" s="173"/>
      <c r="V122" s="173">
        <f t="shared" si="2"/>
        <v>0</v>
      </c>
      <c r="W122" s="173" t="e">
        <f>IF(#REF!="","",H122)</f>
        <v>#REF!</v>
      </c>
      <c r="X122" s="287" t="str">
        <f t="shared" si="3"/>
        <v/>
      </c>
    </row>
    <row r="123" spans="1:24" x14ac:dyDescent="0.25">
      <c r="A123" s="303">
        <v>1645</v>
      </c>
      <c r="B123" s="297" t="s">
        <v>3425</v>
      </c>
      <c r="C123" s="304">
        <v>42915</v>
      </c>
      <c r="D123" s="292" t="s">
        <v>3549</v>
      </c>
      <c r="E123" s="292" t="s">
        <v>3550</v>
      </c>
      <c r="F123" s="305">
        <v>0</v>
      </c>
      <c r="G123" s="305">
        <v>0</v>
      </c>
      <c r="H123" s="305">
        <v>102.02000000000001</v>
      </c>
      <c r="I123" s="173"/>
      <c r="J123" s="173"/>
      <c r="K123" s="173"/>
      <c r="L123" s="173"/>
      <c r="M123" s="173"/>
      <c r="N123" s="173"/>
      <c r="O123" s="173"/>
      <c r="P123" s="173"/>
      <c r="Q123" s="173"/>
      <c r="R123" s="173"/>
      <c r="S123" s="173"/>
      <c r="T123" s="173"/>
      <c r="V123" s="173">
        <f t="shared" si="2"/>
        <v>0</v>
      </c>
      <c r="W123" s="173" t="e">
        <f>IF(#REF!="","",H123)</f>
        <v>#REF!</v>
      </c>
      <c r="X123" s="287" t="str">
        <f t="shared" si="3"/>
        <v/>
      </c>
    </row>
    <row r="124" spans="1:24" x14ac:dyDescent="0.25">
      <c r="A124" s="303">
        <v>1648</v>
      </c>
      <c r="B124" s="297" t="s">
        <v>3425</v>
      </c>
      <c r="C124" s="304">
        <v>43120</v>
      </c>
      <c r="D124" s="292" t="s">
        <v>3551</v>
      </c>
      <c r="E124" s="292" t="s">
        <v>3552</v>
      </c>
      <c r="F124" s="305">
        <v>0</v>
      </c>
      <c r="G124" s="305">
        <v>0</v>
      </c>
      <c r="H124" s="305">
        <v>692.96</v>
      </c>
      <c r="I124" s="173"/>
      <c r="J124" s="173"/>
      <c r="K124" s="173"/>
      <c r="L124" s="173"/>
      <c r="M124" s="173"/>
      <c r="N124" s="173"/>
      <c r="O124" s="173"/>
      <c r="P124" s="173"/>
      <c r="Q124" s="173"/>
      <c r="R124" s="173"/>
      <c r="S124" s="173"/>
      <c r="T124" s="173"/>
      <c r="V124" s="173">
        <f t="shared" si="2"/>
        <v>0</v>
      </c>
      <c r="W124" s="173" t="e">
        <f>IF(#REF!="","",H124)</f>
        <v>#REF!</v>
      </c>
      <c r="X124" s="287" t="str">
        <f t="shared" si="3"/>
        <v/>
      </c>
    </row>
    <row r="125" spans="1:24" x14ac:dyDescent="0.25">
      <c r="A125" s="303">
        <v>1663</v>
      </c>
      <c r="B125" s="297" t="s">
        <v>3425</v>
      </c>
      <c r="C125" s="304">
        <v>42964</v>
      </c>
      <c r="D125" s="292" t="s">
        <v>3553</v>
      </c>
      <c r="E125" s="292" t="s">
        <v>3500</v>
      </c>
      <c r="F125" s="305">
        <v>0</v>
      </c>
      <c r="G125" s="305">
        <v>0</v>
      </c>
      <c r="H125" s="305">
        <v>-0.02</v>
      </c>
      <c r="I125" s="173"/>
      <c r="J125" s="173"/>
      <c r="K125" s="173"/>
      <c r="L125" s="173"/>
      <c r="M125" s="173"/>
      <c r="N125" s="173"/>
      <c r="O125" s="173"/>
      <c r="P125" s="173"/>
      <c r="Q125" s="173"/>
      <c r="R125" s="173"/>
      <c r="S125" s="173"/>
      <c r="T125" s="173"/>
      <c r="V125" s="173">
        <f t="shared" si="2"/>
        <v>0</v>
      </c>
      <c r="W125" s="173" t="e">
        <f>IF(#REF!="","",H125)</f>
        <v>#REF!</v>
      </c>
      <c r="X125" s="287" t="str">
        <f t="shared" si="3"/>
        <v/>
      </c>
    </row>
    <row r="126" spans="1:24" x14ac:dyDescent="0.25">
      <c r="A126" s="303">
        <v>1934</v>
      </c>
      <c r="B126" s="297" t="s">
        <v>3425</v>
      </c>
      <c r="C126" s="304">
        <v>43080</v>
      </c>
      <c r="D126" s="292" t="s">
        <v>3554</v>
      </c>
      <c r="E126" s="292" t="s">
        <v>3555</v>
      </c>
      <c r="F126" s="305">
        <v>0</v>
      </c>
      <c r="G126" s="305">
        <v>0</v>
      </c>
      <c r="H126" s="305">
        <v>857</v>
      </c>
      <c r="I126" s="173"/>
      <c r="J126" s="173"/>
      <c r="K126" s="173"/>
      <c r="L126" s="173"/>
      <c r="M126" s="173"/>
      <c r="N126" s="173"/>
      <c r="O126" s="173"/>
      <c r="P126" s="173"/>
      <c r="Q126" s="173"/>
      <c r="R126" s="173"/>
      <c r="S126" s="173"/>
      <c r="T126" s="173"/>
      <c r="V126" s="173">
        <f t="shared" si="2"/>
        <v>0</v>
      </c>
      <c r="W126" s="173" t="e">
        <f>IF(#REF!="","",H126)</f>
        <v>#REF!</v>
      </c>
      <c r="X126" s="287" t="str">
        <f t="shared" si="3"/>
        <v/>
      </c>
    </row>
    <row r="127" spans="1:24" x14ac:dyDescent="0.25">
      <c r="A127" s="303">
        <v>2155</v>
      </c>
      <c r="B127" s="297" t="s">
        <v>3425</v>
      </c>
      <c r="C127" s="304">
        <v>42788</v>
      </c>
      <c r="D127" s="292" t="s">
        <v>3556</v>
      </c>
      <c r="E127" s="292" t="s">
        <v>3557</v>
      </c>
      <c r="F127" s="305">
        <v>1.1368683772161603E-13</v>
      </c>
      <c r="G127" s="305">
        <v>1.1368683772161603E-13</v>
      </c>
      <c r="H127" s="305">
        <v>529.87</v>
      </c>
      <c r="I127" s="173"/>
      <c r="J127" s="173"/>
      <c r="K127" s="173"/>
      <c r="L127" s="173"/>
      <c r="M127" s="173"/>
      <c r="N127" s="173"/>
      <c r="O127" s="173"/>
      <c r="P127" s="173"/>
      <c r="Q127" s="173"/>
      <c r="R127" s="173"/>
      <c r="S127" s="173"/>
      <c r="T127" s="173"/>
      <c r="V127" s="173">
        <f t="shared" si="2"/>
        <v>0</v>
      </c>
      <c r="W127" s="173" t="e">
        <f>IF(#REF!="","",H127)</f>
        <v>#REF!</v>
      </c>
      <c r="X127" s="287" t="str">
        <f t="shared" si="3"/>
        <v/>
      </c>
    </row>
    <row r="128" spans="1:24" x14ac:dyDescent="0.25">
      <c r="A128" s="303">
        <v>2160</v>
      </c>
      <c r="B128" s="297" t="s">
        <v>3425</v>
      </c>
      <c r="C128" s="304">
        <v>42812</v>
      </c>
      <c r="D128" s="292" t="s">
        <v>3558</v>
      </c>
      <c r="E128" s="292" t="s">
        <v>3559</v>
      </c>
      <c r="F128" s="305">
        <v>0</v>
      </c>
      <c r="G128" s="305">
        <v>0</v>
      </c>
      <c r="H128" s="305">
        <v>565</v>
      </c>
      <c r="I128" s="173"/>
      <c r="J128" s="173"/>
      <c r="K128" s="173"/>
      <c r="L128" s="173"/>
      <c r="M128" s="173"/>
      <c r="N128" s="173"/>
      <c r="O128" s="173"/>
      <c r="P128" s="173"/>
      <c r="Q128" s="173"/>
      <c r="R128" s="173"/>
      <c r="S128" s="173"/>
      <c r="T128" s="173"/>
      <c r="V128" s="173">
        <f t="shared" si="2"/>
        <v>0</v>
      </c>
      <c r="W128" s="173" t="e">
        <f>IF(#REF!="","",H128)</f>
        <v>#REF!</v>
      </c>
      <c r="X128" s="287" t="str">
        <f t="shared" si="3"/>
        <v/>
      </c>
    </row>
    <row r="129" spans="1:24" x14ac:dyDescent="0.25">
      <c r="A129" s="303">
        <v>2163</v>
      </c>
      <c r="B129" s="297" t="s">
        <v>3425</v>
      </c>
      <c r="C129" s="304">
        <v>42802</v>
      </c>
      <c r="D129" s="292" t="s">
        <v>3560</v>
      </c>
      <c r="E129" s="292" t="s">
        <v>3561</v>
      </c>
      <c r="F129" s="305">
        <v>0</v>
      </c>
      <c r="G129" s="305">
        <v>0</v>
      </c>
      <c r="H129" s="305">
        <v>196.39</v>
      </c>
      <c r="I129" s="173"/>
      <c r="J129" s="173"/>
      <c r="K129" s="173"/>
      <c r="L129" s="173"/>
      <c r="M129" s="173"/>
      <c r="N129" s="173"/>
      <c r="O129" s="173"/>
      <c r="P129" s="173"/>
      <c r="Q129" s="173"/>
      <c r="R129" s="173"/>
      <c r="S129" s="173"/>
      <c r="T129" s="173"/>
      <c r="V129" s="173">
        <f t="shared" si="2"/>
        <v>0</v>
      </c>
      <c r="W129" s="173" t="e">
        <f>IF(#REF!="","",H129)</f>
        <v>#REF!</v>
      </c>
      <c r="X129" s="287" t="str">
        <f t="shared" si="3"/>
        <v/>
      </c>
    </row>
    <row r="130" spans="1:24" x14ac:dyDescent="0.25">
      <c r="A130" s="303">
        <v>2173</v>
      </c>
      <c r="B130" s="297" t="s">
        <v>3425</v>
      </c>
      <c r="C130" s="304">
        <v>43090</v>
      </c>
      <c r="D130" s="292" t="s">
        <v>3562</v>
      </c>
      <c r="E130" s="292" t="s">
        <v>3563</v>
      </c>
      <c r="F130" s="305">
        <v>0</v>
      </c>
      <c r="G130" s="305">
        <v>0</v>
      </c>
      <c r="H130" s="305">
        <v>443.7</v>
      </c>
      <c r="I130" s="173"/>
      <c r="J130" s="173"/>
      <c r="K130" s="173"/>
      <c r="L130" s="173"/>
      <c r="M130" s="173"/>
      <c r="N130" s="173"/>
      <c r="O130" s="173"/>
      <c r="P130" s="173"/>
      <c r="Q130" s="173"/>
      <c r="R130" s="173"/>
      <c r="S130" s="173"/>
      <c r="T130" s="173"/>
      <c r="V130" s="173">
        <f t="shared" si="2"/>
        <v>0</v>
      </c>
      <c r="W130" s="173" t="e">
        <f>IF(#REF!="","",H130)</f>
        <v>#REF!</v>
      </c>
      <c r="X130" s="287" t="str">
        <f t="shared" si="3"/>
        <v/>
      </c>
    </row>
    <row r="131" spans="1:24" x14ac:dyDescent="0.25">
      <c r="A131" s="303">
        <v>2495</v>
      </c>
      <c r="B131" s="297" t="s">
        <v>3425</v>
      </c>
      <c r="C131" s="304">
        <v>42984</v>
      </c>
      <c r="D131" s="292" t="s">
        <v>3564</v>
      </c>
      <c r="E131" s="292" t="s">
        <v>3565</v>
      </c>
      <c r="F131" s="305">
        <v>-2.8421709430404007E-14</v>
      </c>
      <c r="G131" s="305">
        <v>-2.8421709430404007E-14</v>
      </c>
      <c r="H131" s="305">
        <v>174.42</v>
      </c>
      <c r="I131" s="173"/>
      <c r="J131" s="173"/>
      <c r="K131" s="173"/>
      <c r="L131" s="173"/>
      <c r="M131" s="173"/>
      <c r="N131" s="173"/>
      <c r="O131" s="173"/>
      <c r="P131" s="173"/>
      <c r="Q131" s="173"/>
      <c r="R131" s="173"/>
      <c r="S131" s="173"/>
      <c r="T131" s="173"/>
      <c r="V131" s="173">
        <f t="shared" si="2"/>
        <v>0</v>
      </c>
      <c r="W131" s="173" t="e">
        <f>IF(#REF!="","",H131)</f>
        <v>#REF!</v>
      </c>
      <c r="X131" s="287" t="str">
        <f t="shared" si="3"/>
        <v/>
      </c>
    </row>
    <row r="132" spans="1:24" x14ac:dyDescent="0.25">
      <c r="A132" s="303">
        <v>2496</v>
      </c>
      <c r="B132" s="297" t="s">
        <v>3425</v>
      </c>
      <c r="C132" s="304">
        <v>43009</v>
      </c>
      <c r="D132" s="292" t="s">
        <v>3566</v>
      </c>
      <c r="E132" s="292" t="s">
        <v>3567</v>
      </c>
      <c r="F132" s="305">
        <v>0</v>
      </c>
      <c r="G132" s="305">
        <v>0</v>
      </c>
      <c r="H132" s="305">
        <v>2381.9</v>
      </c>
      <c r="I132" s="173"/>
      <c r="J132" s="173"/>
      <c r="K132" s="173"/>
      <c r="L132" s="173"/>
      <c r="M132" s="173"/>
      <c r="N132" s="173"/>
      <c r="O132" s="173"/>
      <c r="P132" s="173"/>
      <c r="Q132" s="173"/>
      <c r="R132" s="173"/>
      <c r="S132" s="173"/>
      <c r="T132" s="173"/>
      <c r="V132" s="173">
        <f t="shared" si="2"/>
        <v>0</v>
      </c>
      <c r="W132" s="173" t="e">
        <f>IF(#REF!="","",H132)</f>
        <v>#REF!</v>
      </c>
      <c r="X132" s="287" t="str">
        <f t="shared" si="3"/>
        <v/>
      </c>
    </row>
    <row r="133" spans="1:24" x14ac:dyDescent="0.25">
      <c r="A133" s="303">
        <v>2497</v>
      </c>
      <c r="B133" s="297" t="s">
        <v>3425</v>
      </c>
      <c r="C133" s="304">
        <v>42975</v>
      </c>
      <c r="D133" s="292" t="s">
        <v>3568</v>
      </c>
      <c r="E133" s="292" t="s">
        <v>3569</v>
      </c>
      <c r="F133" s="305">
        <v>0</v>
      </c>
      <c r="G133" s="305">
        <v>0</v>
      </c>
      <c r="H133" s="305">
        <v>638.08000000000004</v>
      </c>
      <c r="I133" s="173"/>
      <c r="J133" s="173"/>
      <c r="K133" s="173"/>
      <c r="L133" s="173"/>
      <c r="M133" s="173"/>
      <c r="N133" s="173"/>
      <c r="O133" s="173"/>
      <c r="P133" s="173"/>
      <c r="Q133" s="173"/>
      <c r="R133" s="173"/>
      <c r="S133" s="173"/>
      <c r="T133" s="173"/>
      <c r="V133" s="173">
        <f t="shared" si="2"/>
        <v>0</v>
      </c>
      <c r="W133" s="173" t="e">
        <f>IF(#REF!="","",H133)</f>
        <v>#REF!</v>
      </c>
      <c r="X133" s="287" t="str">
        <f t="shared" si="3"/>
        <v/>
      </c>
    </row>
    <row r="134" spans="1:24" x14ac:dyDescent="0.25">
      <c r="A134" s="303">
        <v>2591</v>
      </c>
      <c r="B134" s="297" t="s">
        <v>3425</v>
      </c>
      <c r="C134" s="304">
        <v>42873</v>
      </c>
      <c r="D134" s="292" t="s">
        <v>3570</v>
      </c>
      <c r="E134" s="292" t="s">
        <v>3571</v>
      </c>
      <c r="F134" s="305">
        <v>-2.2737367544323206E-13</v>
      </c>
      <c r="G134" s="305">
        <v>-2.2737367544323206E-13</v>
      </c>
      <c r="H134" s="305">
        <v>1624.37</v>
      </c>
      <c r="I134" s="173"/>
      <c r="J134" s="173"/>
      <c r="K134" s="173"/>
      <c r="L134" s="173"/>
      <c r="M134" s="173"/>
      <c r="N134" s="173"/>
      <c r="O134" s="173"/>
      <c r="P134" s="173"/>
      <c r="Q134" s="173"/>
      <c r="R134" s="173"/>
      <c r="S134" s="173"/>
      <c r="T134" s="173"/>
      <c r="V134" s="173">
        <f t="shared" si="2"/>
        <v>0</v>
      </c>
      <c r="W134" s="173" t="e">
        <f>IF(#REF!="","",H134)</f>
        <v>#REF!</v>
      </c>
      <c r="X134" s="287" t="str">
        <f t="shared" si="3"/>
        <v/>
      </c>
    </row>
    <row r="135" spans="1:24" x14ac:dyDescent="0.25">
      <c r="A135" s="303">
        <v>2600</v>
      </c>
      <c r="B135" s="297" t="s">
        <v>3425</v>
      </c>
      <c r="C135" s="304">
        <v>42925</v>
      </c>
      <c r="D135" s="292" t="s">
        <v>3572</v>
      </c>
      <c r="E135" s="292" t="s">
        <v>3573</v>
      </c>
      <c r="F135" s="305">
        <v>0</v>
      </c>
      <c r="G135" s="305">
        <v>0</v>
      </c>
      <c r="H135" s="305">
        <v>183.6</v>
      </c>
      <c r="I135" s="173"/>
      <c r="J135" s="173"/>
      <c r="K135" s="173"/>
      <c r="L135" s="173"/>
      <c r="M135" s="173"/>
      <c r="N135" s="173"/>
      <c r="O135" s="173"/>
      <c r="P135" s="173"/>
      <c r="Q135" s="173"/>
      <c r="R135" s="173"/>
      <c r="S135" s="173"/>
      <c r="T135" s="173"/>
      <c r="V135" s="173">
        <f t="shared" si="2"/>
        <v>0</v>
      </c>
      <c r="W135" s="173" t="e">
        <f>IF(#REF!="","",H135)</f>
        <v>#REF!</v>
      </c>
      <c r="X135" s="287" t="str">
        <f t="shared" si="3"/>
        <v/>
      </c>
    </row>
    <row r="136" spans="1:24" x14ac:dyDescent="0.25">
      <c r="A136" s="303">
        <v>2825</v>
      </c>
      <c r="B136" s="297" t="s">
        <v>3425</v>
      </c>
      <c r="C136" s="304">
        <v>42775</v>
      </c>
      <c r="D136" s="292" t="s">
        <v>3574</v>
      </c>
      <c r="E136" s="292" t="s">
        <v>3575</v>
      </c>
      <c r="F136" s="305">
        <v>-2.8421709430404007E-14</v>
      </c>
      <c r="G136" s="305">
        <v>-2.8421709430404007E-14</v>
      </c>
      <c r="H136" s="305">
        <v>241.74</v>
      </c>
      <c r="I136" s="173"/>
      <c r="J136" s="173"/>
      <c r="K136" s="173"/>
      <c r="L136" s="173"/>
      <c r="M136" s="173"/>
      <c r="N136" s="173"/>
      <c r="O136" s="173"/>
      <c r="P136" s="173"/>
      <c r="Q136" s="173"/>
      <c r="R136" s="173"/>
      <c r="S136" s="173"/>
      <c r="T136" s="173"/>
      <c r="V136" s="173">
        <f t="shared" si="2"/>
        <v>0</v>
      </c>
      <c r="W136" s="173" t="e">
        <f>IF(#REF!="","",H136)</f>
        <v>#REF!</v>
      </c>
      <c r="X136" s="287" t="str">
        <f t="shared" si="3"/>
        <v/>
      </c>
    </row>
    <row r="137" spans="1:24" x14ac:dyDescent="0.25">
      <c r="A137" s="303">
        <v>2826</v>
      </c>
      <c r="B137" s="297" t="s">
        <v>3425</v>
      </c>
      <c r="C137" s="304">
        <v>42990</v>
      </c>
      <c r="D137" s="292" t="s">
        <v>3576</v>
      </c>
      <c r="E137" s="292" t="s">
        <v>3577</v>
      </c>
      <c r="F137" s="305">
        <v>0</v>
      </c>
      <c r="G137" s="305">
        <v>0</v>
      </c>
      <c r="H137" s="305">
        <v>1190.95</v>
      </c>
      <c r="I137" s="173"/>
      <c r="J137" s="173"/>
      <c r="K137" s="173"/>
      <c r="L137" s="173"/>
      <c r="M137" s="173"/>
      <c r="N137" s="173"/>
      <c r="O137" s="173"/>
      <c r="P137" s="173"/>
      <c r="Q137" s="173"/>
      <c r="R137" s="173"/>
      <c r="S137" s="173"/>
      <c r="T137" s="173"/>
      <c r="V137" s="173">
        <f t="shared" si="2"/>
        <v>0</v>
      </c>
      <c r="W137" s="173" t="e">
        <f>IF(#REF!="","",H137)</f>
        <v>#REF!</v>
      </c>
      <c r="X137" s="287" t="str">
        <f t="shared" si="3"/>
        <v/>
      </c>
    </row>
    <row r="138" spans="1:24" x14ac:dyDescent="0.25">
      <c r="A138" s="303">
        <v>2827</v>
      </c>
      <c r="B138" s="297" t="s">
        <v>3425</v>
      </c>
      <c r="C138" s="304">
        <v>42855</v>
      </c>
      <c r="D138" s="292" t="s">
        <v>3578</v>
      </c>
      <c r="E138" s="292" t="s">
        <v>3579</v>
      </c>
      <c r="F138" s="305">
        <v>2.2737367544323206E-13</v>
      </c>
      <c r="G138" s="305">
        <v>2.2737367544323206E-13</v>
      </c>
      <c r="H138" s="305">
        <v>1664.2099999999998</v>
      </c>
      <c r="I138" s="173"/>
      <c r="J138" s="173"/>
      <c r="K138" s="173"/>
      <c r="L138" s="173"/>
      <c r="M138" s="173"/>
      <c r="N138" s="173"/>
      <c r="O138" s="173"/>
      <c r="P138" s="173"/>
      <c r="Q138" s="173"/>
      <c r="R138" s="173"/>
      <c r="S138" s="173"/>
      <c r="T138" s="173"/>
      <c r="V138" s="173">
        <f t="shared" si="2"/>
        <v>0</v>
      </c>
      <c r="W138" s="173" t="e">
        <f>IF(#REF!="","",H138)</f>
        <v>#REF!</v>
      </c>
      <c r="X138" s="287" t="str">
        <f t="shared" si="3"/>
        <v/>
      </c>
    </row>
    <row r="139" spans="1:24" x14ac:dyDescent="0.25">
      <c r="A139" s="303">
        <v>3059</v>
      </c>
      <c r="B139" s="297" t="s">
        <v>3425</v>
      </c>
      <c r="C139" s="304">
        <v>42814</v>
      </c>
      <c r="D139" s="292" t="s">
        <v>3580</v>
      </c>
      <c r="E139" s="292" t="s">
        <v>3581</v>
      </c>
      <c r="F139" s="305">
        <v>-1.1368683772161603E-13</v>
      </c>
      <c r="G139" s="305">
        <v>-1.1368683772161603E-13</v>
      </c>
      <c r="H139" s="305">
        <v>492.23</v>
      </c>
      <c r="I139" s="173"/>
      <c r="J139" s="173"/>
      <c r="K139" s="173"/>
      <c r="L139" s="173"/>
      <c r="M139" s="173"/>
      <c r="N139" s="173"/>
      <c r="O139" s="173"/>
      <c r="P139" s="173"/>
      <c r="Q139" s="173"/>
      <c r="R139" s="173"/>
      <c r="S139" s="173"/>
      <c r="T139" s="173"/>
      <c r="V139" s="173">
        <f t="shared" si="2"/>
        <v>0</v>
      </c>
      <c r="W139" s="173" t="e">
        <f>IF(#REF!="","",H139)</f>
        <v>#REF!</v>
      </c>
      <c r="X139" s="287" t="str">
        <f t="shared" si="3"/>
        <v/>
      </c>
    </row>
    <row r="140" spans="1:24" x14ac:dyDescent="0.25">
      <c r="A140" s="303">
        <v>3255</v>
      </c>
      <c r="B140" s="297" t="s">
        <v>3425</v>
      </c>
      <c r="C140" s="304">
        <v>43083</v>
      </c>
      <c r="D140" s="292" t="s">
        <v>3582</v>
      </c>
      <c r="E140" s="292" t="s">
        <v>3583</v>
      </c>
      <c r="F140" s="305">
        <v>-5.6843418860808015E-14</v>
      </c>
      <c r="G140" s="305">
        <v>-5.6843418860808015E-14</v>
      </c>
      <c r="H140" s="305">
        <v>459.06000000000006</v>
      </c>
      <c r="I140" s="173"/>
      <c r="J140" s="173"/>
      <c r="K140" s="173"/>
      <c r="L140" s="173"/>
      <c r="M140" s="173"/>
      <c r="N140" s="173"/>
      <c r="O140" s="173"/>
      <c r="P140" s="173"/>
      <c r="Q140" s="173"/>
      <c r="R140" s="173"/>
      <c r="S140" s="173"/>
      <c r="T140" s="173"/>
      <c r="V140" s="173">
        <f t="shared" si="2"/>
        <v>0</v>
      </c>
      <c r="W140" s="173" t="e">
        <f>IF(#REF!="","",H140)</f>
        <v>#REF!</v>
      </c>
      <c r="X140" s="287" t="str">
        <f t="shared" si="3"/>
        <v/>
      </c>
    </row>
    <row r="141" spans="1:24" x14ac:dyDescent="0.25">
      <c r="A141" s="303">
        <v>3394</v>
      </c>
      <c r="B141" s="297" t="s">
        <v>3425</v>
      </c>
      <c r="C141" s="304">
        <v>42858</v>
      </c>
      <c r="D141" s="292" t="s">
        <v>3584</v>
      </c>
      <c r="E141" s="292" t="s">
        <v>3585</v>
      </c>
      <c r="F141" s="305">
        <v>1.1368683772161603E-13</v>
      </c>
      <c r="G141" s="305">
        <v>1.1368683772161603E-13</v>
      </c>
      <c r="H141" s="305">
        <v>629.64</v>
      </c>
      <c r="I141" s="173"/>
      <c r="J141" s="173"/>
      <c r="K141" s="173"/>
      <c r="L141" s="173"/>
      <c r="M141" s="173"/>
      <c r="N141" s="173"/>
      <c r="O141" s="173"/>
      <c r="P141" s="173"/>
      <c r="Q141" s="173"/>
      <c r="R141" s="173"/>
      <c r="S141" s="173"/>
      <c r="T141" s="173"/>
      <c r="V141" s="173">
        <f t="shared" si="2"/>
        <v>0</v>
      </c>
      <c r="W141" s="173" t="e">
        <f>IF(#REF!="","",H141)</f>
        <v>#REF!</v>
      </c>
      <c r="X141" s="287" t="str">
        <f t="shared" si="3"/>
        <v/>
      </c>
    </row>
    <row r="142" spans="1:24" x14ac:dyDescent="0.25">
      <c r="A142" s="303"/>
      <c r="B142" s="297"/>
      <c r="C142" s="304" t="s">
        <v>5677</v>
      </c>
      <c r="D142" s="292"/>
      <c r="E142" s="292"/>
      <c r="F142" s="305"/>
      <c r="G142" s="305"/>
      <c r="H142" s="305"/>
      <c r="I142" s="173"/>
      <c r="J142" s="173"/>
      <c r="K142" s="173"/>
      <c r="L142" s="173"/>
      <c r="M142" s="173"/>
      <c r="N142" s="173"/>
      <c r="O142" s="173"/>
      <c r="P142" s="173"/>
      <c r="Q142" s="173"/>
      <c r="R142" s="173"/>
      <c r="S142" s="173"/>
      <c r="T142" s="173"/>
      <c r="V142" s="173">
        <f t="shared" ref="V142:V205" si="4">SUM(I142:U142)</f>
        <v>0</v>
      </c>
      <c r="W142" s="173" t="e">
        <f>IF(#REF!="","",H142)</f>
        <v>#REF!</v>
      </c>
      <c r="X142" s="287" t="str">
        <f t="shared" ref="X142:X205" si="5">IFERROR(V142-W142,"")</f>
        <v/>
      </c>
    </row>
    <row r="143" spans="1:24" x14ac:dyDescent="0.25">
      <c r="C143" s="304" t="s">
        <v>5677</v>
      </c>
      <c r="F143" s="291" t="s">
        <v>3441</v>
      </c>
      <c r="G143" s="291" t="s">
        <v>3441</v>
      </c>
      <c r="H143" s="307">
        <v>14103.269999999999</v>
      </c>
      <c r="I143" s="173"/>
      <c r="J143" s="173"/>
      <c r="K143" s="173"/>
      <c r="L143" s="173"/>
      <c r="M143" s="173"/>
      <c r="N143" s="173"/>
      <c r="O143" s="173"/>
      <c r="P143" s="173"/>
      <c r="Q143" s="173"/>
      <c r="R143" s="173"/>
      <c r="S143" s="173"/>
      <c r="T143" s="173"/>
      <c r="V143" s="173">
        <f t="shared" si="4"/>
        <v>0</v>
      </c>
      <c r="W143" s="173" t="e">
        <f>IF(#REF!="","",H143)</f>
        <v>#REF!</v>
      </c>
      <c r="X143" s="287" t="str">
        <f t="shared" si="5"/>
        <v/>
      </c>
    </row>
    <row r="144" spans="1:24" x14ac:dyDescent="0.25">
      <c r="A144" s="295" t="s">
        <v>3413</v>
      </c>
      <c r="B144" s="297" t="s">
        <v>3586</v>
      </c>
      <c r="C144" s="304" t="s">
        <v>5677</v>
      </c>
      <c r="D144" s="294" t="s">
        <v>3587</v>
      </c>
      <c r="E144" s="292"/>
      <c r="G144" s="294" t="s">
        <v>3444</v>
      </c>
      <c r="I144" s="173"/>
      <c r="J144" s="173"/>
      <c r="K144" s="173"/>
      <c r="L144" s="173"/>
      <c r="M144" s="173"/>
      <c r="N144" s="173"/>
      <c r="O144" s="173"/>
      <c r="P144" s="173"/>
      <c r="Q144" s="173"/>
      <c r="R144" s="173"/>
      <c r="S144" s="173"/>
      <c r="T144" s="173"/>
      <c r="V144" s="173">
        <f t="shared" si="4"/>
        <v>0</v>
      </c>
      <c r="W144" s="173" t="e">
        <f>IF(#REF!="","",H144)</f>
        <v>#REF!</v>
      </c>
      <c r="X144" s="287" t="str">
        <f t="shared" si="5"/>
        <v/>
      </c>
    </row>
    <row r="145" spans="1:24" x14ac:dyDescent="0.25">
      <c r="A145" s="299" t="s">
        <v>3418</v>
      </c>
      <c r="B145" s="299" t="s">
        <v>3419</v>
      </c>
      <c r="C145" s="304" t="s">
        <v>5677</v>
      </c>
      <c r="D145" s="299" t="s">
        <v>3421</v>
      </c>
      <c r="E145" s="169" t="s">
        <v>3422</v>
      </c>
      <c r="F145" s="299" t="s">
        <v>3445</v>
      </c>
      <c r="G145" s="301" t="s">
        <v>3446</v>
      </c>
      <c r="H145" s="302" t="s">
        <v>3424</v>
      </c>
      <c r="I145" s="173"/>
      <c r="J145" s="173"/>
      <c r="K145" s="173"/>
      <c r="L145" s="173"/>
      <c r="M145" s="173"/>
      <c r="N145" s="173"/>
      <c r="O145" s="173"/>
      <c r="P145" s="173"/>
      <c r="Q145" s="173"/>
      <c r="R145" s="173"/>
      <c r="S145" s="173"/>
      <c r="T145" s="173"/>
      <c r="V145" s="173">
        <f t="shared" si="4"/>
        <v>0</v>
      </c>
      <c r="W145" s="173" t="e">
        <f>IF(#REF!="","",H145)</f>
        <v>#REF!</v>
      </c>
      <c r="X145" s="287" t="str">
        <f t="shared" si="5"/>
        <v/>
      </c>
    </row>
    <row r="146" spans="1:24" x14ac:dyDescent="0.25">
      <c r="A146" s="303">
        <v>1798</v>
      </c>
      <c r="B146" s="297" t="s">
        <v>3425</v>
      </c>
      <c r="C146" s="304">
        <v>42815</v>
      </c>
      <c r="D146" s="292" t="s">
        <v>3588</v>
      </c>
      <c r="E146" s="292" t="s">
        <v>3589</v>
      </c>
      <c r="F146" s="305">
        <v>-2.2737367544323206E-13</v>
      </c>
      <c r="G146" s="305">
        <v>-2.2737367544323206E-13</v>
      </c>
      <c r="H146" s="305">
        <v>1359.0700000000002</v>
      </c>
      <c r="I146" s="173"/>
      <c r="J146" s="173"/>
      <c r="K146" s="173"/>
      <c r="L146" s="173"/>
      <c r="M146" s="173"/>
      <c r="N146" s="173"/>
      <c r="O146" s="173"/>
      <c r="P146" s="173"/>
      <c r="Q146" s="173"/>
      <c r="R146" s="173"/>
      <c r="S146" s="173"/>
      <c r="T146" s="173"/>
      <c r="V146" s="173">
        <f t="shared" si="4"/>
        <v>0</v>
      </c>
      <c r="W146" s="173" t="e">
        <f>IF(#REF!="","",H146)</f>
        <v>#REF!</v>
      </c>
      <c r="X146" s="287" t="str">
        <f t="shared" si="5"/>
        <v/>
      </c>
    </row>
    <row r="147" spans="1:24" x14ac:dyDescent="0.25">
      <c r="A147" s="303">
        <v>1931</v>
      </c>
      <c r="B147" s="297" t="s">
        <v>3425</v>
      </c>
      <c r="C147" s="304">
        <v>42983</v>
      </c>
      <c r="D147" s="292" t="s">
        <v>3590</v>
      </c>
      <c r="E147" s="292" t="s">
        <v>3591</v>
      </c>
      <c r="F147" s="305">
        <v>0</v>
      </c>
      <c r="G147" s="305">
        <v>0</v>
      </c>
      <c r="H147" s="305">
        <v>526</v>
      </c>
      <c r="I147" s="173"/>
      <c r="J147" s="173"/>
      <c r="K147" s="173"/>
      <c r="L147" s="173"/>
      <c r="M147" s="173"/>
      <c r="N147" s="173"/>
      <c r="O147" s="173"/>
      <c r="P147" s="173"/>
      <c r="Q147" s="173"/>
      <c r="R147" s="173"/>
      <c r="S147" s="173"/>
      <c r="T147" s="173"/>
      <c r="V147" s="173">
        <f t="shared" si="4"/>
        <v>0</v>
      </c>
      <c r="W147" s="173" t="e">
        <f>IF(#REF!="","",H147)</f>
        <v>#REF!</v>
      </c>
      <c r="X147" s="287" t="str">
        <f t="shared" si="5"/>
        <v/>
      </c>
    </row>
    <row r="148" spans="1:24" x14ac:dyDescent="0.25">
      <c r="A148" s="303">
        <v>1932</v>
      </c>
      <c r="B148" s="297" t="s">
        <v>3425</v>
      </c>
      <c r="C148" s="304">
        <v>43130</v>
      </c>
      <c r="D148" s="292" t="s">
        <v>3592</v>
      </c>
      <c r="E148" s="292" t="s">
        <v>3591</v>
      </c>
      <c r="F148" s="305">
        <v>0</v>
      </c>
      <c r="G148" s="305">
        <v>0</v>
      </c>
      <c r="H148" s="305">
        <v>350</v>
      </c>
      <c r="I148" s="173"/>
      <c r="J148" s="173"/>
      <c r="K148" s="173"/>
      <c r="L148" s="173"/>
      <c r="M148" s="173"/>
      <c r="N148" s="173"/>
      <c r="O148" s="173"/>
      <c r="P148" s="173"/>
      <c r="Q148" s="173"/>
      <c r="R148" s="173"/>
      <c r="S148" s="173"/>
      <c r="T148" s="173"/>
      <c r="V148" s="173">
        <f t="shared" si="4"/>
        <v>0</v>
      </c>
      <c r="W148" s="173" t="e">
        <f>IF(#REF!="","",H148)</f>
        <v>#REF!</v>
      </c>
      <c r="X148" s="287" t="str">
        <f t="shared" si="5"/>
        <v/>
      </c>
    </row>
    <row r="149" spans="1:24" x14ac:dyDescent="0.25">
      <c r="A149" s="303">
        <v>1933</v>
      </c>
      <c r="B149" s="297" t="s">
        <v>3425</v>
      </c>
      <c r="C149" s="304">
        <v>42811</v>
      </c>
      <c r="D149" s="292" t="s">
        <v>3593</v>
      </c>
      <c r="E149" s="292" t="s">
        <v>3591</v>
      </c>
      <c r="F149" s="305">
        <v>0</v>
      </c>
      <c r="G149" s="305">
        <v>0</v>
      </c>
      <c r="H149" s="305">
        <v>350</v>
      </c>
      <c r="I149" s="173"/>
      <c r="J149" s="173"/>
      <c r="K149" s="173"/>
      <c r="L149" s="173"/>
      <c r="M149" s="173"/>
      <c r="N149" s="173"/>
      <c r="O149" s="173"/>
      <c r="P149" s="173"/>
      <c r="Q149" s="173"/>
      <c r="R149" s="173"/>
      <c r="S149" s="173"/>
      <c r="T149" s="173"/>
      <c r="V149" s="173">
        <f t="shared" si="4"/>
        <v>0</v>
      </c>
      <c r="W149" s="173" t="e">
        <f>IF(#REF!="","",H149)</f>
        <v>#REF!</v>
      </c>
      <c r="X149" s="287" t="str">
        <f t="shared" si="5"/>
        <v/>
      </c>
    </row>
    <row r="150" spans="1:24" x14ac:dyDescent="0.25">
      <c r="A150" s="303">
        <v>2172</v>
      </c>
      <c r="B150" s="297" t="s">
        <v>3425</v>
      </c>
      <c r="C150" s="304">
        <v>42947</v>
      </c>
      <c r="D150" s="292" t="s">
        <v>3594</v>
      </c>
      <c r="E150" s="292" t="s">
        <v>3595</v>
      </c>
      <c r="F150" s="305">
        <v>0</v>
      </c>
      <c r="G150" s="305">
        <v>0</v>
      </c>
      <c r="H150" s="305">
        <v>2162.16</v>
      </c>
      <c r="I150" s="173"/>
      <c r="J150" s="173"/>
      <c r="K150" s="173"/>
      <c r="L150" s="173"/>
      <c r="M150" s="173"/>
      <c r="N150" s="173"/>
      <c r="O150" s="173"/>
      <c r="P150" s="173"/>
      <c r="Q150" s="173"/>
      <c r="R150" s="173"/>
      <c r="S150" s="173"/>
      <c r="T150" s="173"/>
      <c r="V150" s="173">
        <f t="shared" si="4"/>
        <v>0</v>
      </c>
      <c r="W150" s="173" t="e">
        <f>IF(#REF!="","",H150)</f>
        <v>#REF!</v>
      </c>
      <c r="X150" s="287" t="str">
        <f t="shared" si="5"/>
        <v/>
      </c>
    </row>
    <row r="151" spans="1:24" x14ac:dyDescent="0.25">
      <c r="A151" s="303">
        <v>2494</v>
      </c>
      <c r="B151" s="297" t="s">
        <v>3425</v>
      </c>
      <c r="C151" s="304">
        <v>43011</v>
      </c>
      <c r="D151" s="292" t="s">
        <v>3596</v>
      </c>
      <c r="E151" s="292" t="s">
        <v>3595</v>
      </c>
      <c r="F151" s="305">
        <v>-4.5474735088646412E-13</v>
      </c>
      <c r="G151" s="305">
        <v>-4.5474735088646412E-13</v>
      </c>
      <c r="H151" s="305">
        <v>2155.3000000000002</v>
      </c>
      <c r="I151" s="173"/>
      <c r="J151" s="173"/>
      <c r="K151" s="173"/>
      <c r="L151" s="173"/>
      <c r="M151" s="173"/>
      <c r="N151" s="173"/>
      <c r="O151" s="173"/>
      <c r="P151" s="173"/>
      <c r="Q151" s="173"/>
      <c r="R151" s="173"/>
      <c r="S151" s="173"/>
      <c r="T151" s="173"/>
      <c r="V151" s="173">
        <f t="shared" si="4"/>
        <v>0</v>
      </c>
      <c r="W151" s="173" t="e">
        <f>IF(#REF!="","",H151)</f>
        <v>#REF!</v>
      </c>
      <c r="X151" s="287" t="str">
        <f t="shared" si="5"/>
        <v/>
      </c>
    </row>
    <row r="152" spans="1:24" x14ac:dyDescent="0.25">
      <c r="A152" s="303"/>
      <c r="B152" s="297"/>
      <c r="C152" s="304" t="s">
        <v>5677</v>
      </c>
      <c r="D152" s="292"/>
      <c r="E152" s="292"/>
      <c r="F152" s="305"/>
      <c r="G152" s="305"/>
      <c r="H152" s="305"/>
      <c r="I152" s="173"/>
      <c r="J152" s="173"/>
      <c r="K152" s="173"/>
      <c r="L152" s="173"/>
      <c r="M152" s="173"/>
      <c r="N152" s="173"/>
      <c r="O152" s="173"/>
      <c r="P152" s="173"/>
      <c r="Q152" s="173"/>
      <c r="R152" s="173"/>
      <c r="S152" s="173"/>
      <c r="T152" s="173"/>
      <c r="V152" s="173">
        <f t="shared" si="4"/>
        <v>0</v>
      </c>
      <c r="W152" s="173" t="e">
        <f>IF(#REF!="","",H152)</f>
        <v>#REF!</v>
      </c>
      <c r="X152" s="287" t="str">
        <f t="shared" si="5"/>
        <v/>
      </c>
    </row>
    <row r="153" spans="1:24" x14ac:dyDescent="0.25">
      <c r="C153" s="304" t="s">
        <v>5677</v>
      </c>
      <c r="F153" s="291" t="s">
        <v>3441</v>
      </c>
      <c r="G153" s="291" t="s">
        <v>3441</v>
      </c>
      <c r="H153" s="307">
        <v>6902.53</v>
      </c>
      <c r="I153" s="173"/>
      <c r="J153" s="173"/>
      <c r="K153" s="173"/>
      <c r="L153" s="173"/>
      <c r="M153" s="173"/>
      <c r="N153" s="173"/>
      <c r="O153" s="173"/>
      <c r="P153" s="173"/>
      <c r="Q153" s="173"/>
      <c r="R153" s="173"/>
      <c r="S153" s="173"/>
      <c r="T153" s="173"/>
      <c r="V153" s="173">
        <f t="shared" si="4"/>
        <v>0</v>
      </c>
      <c r="W153" s="173" t="e">
        <f>IF(#REF!="","",H153)</f>
        <v>#REF!</v>
      </c>
      <c r="X153" s="287" t="str">
        <f t="shared" si="5"/>
        <v/>
      </c>
    </row>
    <row r="154" spans="1:24" x14ac:dyDescent="0.25">
      <c r="A154" s="295" t="s">
        <v>3413</v>
      </c>
      <c r="B154" s="297" t="s">
        <v>3597</v>
      </c>
      <c r="C154" s="304" t="s">
        <v>5677</v>
      </c>
      <c r="D154" s="294" t="s">
        <v>3598</v>
      </c>
      <c r="E154" s="292"/>
      <c r="G154" s="294" t="s">
        <v>3444</v>
      </c>
      <c r="I154" s="173"/>
      <c r="J154" s="173"/>
      <c r="K154" s="173"/>
      <c r="L154" s="173"/>
      <c r="M154" s="173"/>
      <c r="N154" s="173"/>
      <c r="O154" s="173"/>
      <c r="P154" s="173"/>
      <c r="Q154" s="173"/>
      <c r="R154" s="173"/>
      <c r="S154" s="173"/>
      <c r="T154" s="173"/>
      <c r="V154" s="173">
        <f t="shared" si="4"/>
        <v>0</v>
      </c>
      <c r="W154" s="173" t="e">
        <f>IF(#REF!="","",H154)</f>
        <v>#REF!</v>
      </c>
      <c r="X154" s="287" t="str">
        <f t="shared" si="5"/>
        <v/>
      </c>
    </row>
    <row r="155" spans="1:24" x14ac:dyDescent="0.25">
      <c r="A155" s="299" t="s">
        <v>3418</v>
      </c>
      <c r="B155" s="299" t="s">
        <v>3419</v>
      </c>
      <c r="C155" s="304" t="s">
        <v>5677</v>
      </c>
      <c r="D155" s="299" t="s">
        <v>3421</v>
      </c>
      <c r="E155" s="169" t="s">
        <v>3422</v>
      </c>
      <c r="F155" s="299" t="s">
        <v>3445</v>
      </c>
      <c r="G155" s="301" t="s">
        <v>3446</v>
      </c>
      <c r="H155" s="302" t="s">
        <v>3424</v>
      </c>
      <c r="I155" s="173"/>
      <c r="J155" s="173"/>
      <c r="K155" s="173"/>
      <c r="L155" s="173"/>
      <c r="M155" s="173"/>
      <c r="N155" s="173"/>
      <c r="O155" s="173"/>
      <c r="P155" s="173"/>
      <c r="Q155" s="173"/>
      <c r="R155" s="173"/>
      <c r="S155" s="173"/>
      <c r="T155" s="173"/>
      <c r="V155" s="173">
        <f t="shared" si="4"/>
        <v>0</v>
      </c>
      <c r="W155" s="173" t="e">
        <f>IF(#REF!="","",H155)</f>
        <v>#REF!</v>
      </c>
      <c r="X155" s="287" t="str">
        <f t="shared" si="5"/>
        <v/>
      </c>
    </row>
    <row r="156" spans="1:24" x14ac:dyDescent="0.25">
      <c r="A156" s="303">
        <v>2009</v>
      </c>
      <c r="B156" s="297" t="s">
        <v>3425</v>
      </c>
      <c r="C156" s="304">
        <v>42821</v>
      </c>
      <c r="D156" s="292" t="s">
        <v>3599</v>
      </c>
      <c r="E156" s="292" t="s">
        <v>3600</v>
      </c>
      <c r="F156" s="305">
        <v>653.83000000000004</v>
      </c>
      <c r="G156" s="305">
        <v>653.83000000000004</v>
      </c>
      <c r="H156" s="305">
        <v>59.15</v>
      </c>
      <c r="I156" s="173"/>
      <c r="J156" s="173"/>
      <c r="K156" s="173"/>
      <c r="L156" s="173"/>
      <c r="M156" s="173"/>
      <c r="N156" s="173"/>
      <c r="O156" s="173"/>
      <c r="P156" s="173"/>
      <c r="Q156" s="173"/>
      <c r="R156" s="173"/>
      <c r="S156" s="173"/>
      <c r="T156" s="173"/>
      <c r="V156" s="173">
        <f t="shared" si="4"/>
        <v>0</v>
      </c>
      <c r="W156" s="173" t="e">
        <f>IF(#REF!="","",H156)</f>
        <v>#REF!</v>
      </c>
      <c r="X156" s="287" t="str">
        <f t="shared" si="5"/>
        <v/>
      </c>
    </row>
    <row r="157" spans="1:24" x14ac:dyDescent="0.25">
      <c r="A157" s="303"/>
      <c r="B157" s="297"/>
      <c r="C157" s="304" t="s">
        <v>5677</v>
      </c>
      <c r="D157" s="292"/>
      <c r="E157" s="292"/>
      <c r="F157" s="305"/>
      <c r="G157" s="305"/>
      <c r="H157" s="305"/>
      <c r="I157" s="173"/>
      <c r="J157" s="173"/>
      <c r="K157" s="173"/>
      <c r="L157" s="173"/>
      <c r="M157" s="173"/>
      <c r="N157" s="173"/>
      <c r="O157" s="173"/>
      <c r="P157" s="173"/>
      <c r="Q157" s="173"/>
      <c r="R157" s="173"/>
      <c r="S157" s="173"/>
      <c r="T157" s="173"/>
      <c r="V157" s="173">
        <f t="shared" si="4"/>
        <v>0</v>
      </c>
      <c r="W157" s="173" t="e">
        <f>IF(#REF!="","",H157)</f>
        <v>#REF!</v>
      </c>
      <c r="X157" s="287" t="str">
        <f t="shared" si="5"/>
        <v/>
      </c>
    </row>
    <row r="158" spans="1:24" x14ac:dyDescent="0.25">
      <c r="C158" s="304" t="s">
        <v>5677</v>
      </c>
      <c r="F158" s="291" t="s">
        <v>3441</v>
      </c>
      <c r="G158" s="291" t="s">
        <v>3441</v>
      </c>
      <c r="H158" s="307">
        <v>59.15</v>
      </c>
      <c r="I158" s="173"/>
      <c r="J158" s="173"/>
      <c r="K158" s="173"/>
      <c r="L158" s="173"/>
      <c r="M158" s="173"/>
      <c r="N158" s="173"/>
      <c r="O158" s="173"/>
      <c r="P158" s="173"/>
      <c r="Q158" s="173"/>
      <c r="R158" s="173"/>
      <c r="S158" s="173"/>
      <c r="T158" s="173"/>
      <c r="V158" s="173">
        <f t="shared" si="4"/>
        <v>0</v>
      </c>
      <c r="W158" s="173" t="e">
        <f>IF(#REF!="","",H158)</f>
        <v>#REF!</v>
      </c>
      <c r="X158" s="287" t="str">
        <f t="shared" si="5"/>
        <v/>
      </c>
    </row>
    <row r="159" spans="1:24" x14ac:dyDescent="0.25">
      <c r="A159" s="295" t="s">
        <v>3413</v>
      </c>
      <c r="B159" s="297" t="s">
        <v>3601</v>
      </c>
      <c r="C159" s="304" t="s">
        <v>5677</v>
      </c>
      <c r="D159" s="294" t="s">
        <v>3602</v>
      </c>
      <c r="E159" s="292"/>
      <c r="G159" s="294" t="s">
        <v>3444</v>
      </c>
      <c r="I159" s="173"/>
      <c r="J159" s="173"/>
      <c r="K159" s="173"/>
      <c r="L159" s="173"/>
      <c r="M159" s="173"/>
      <c r="N159" s="173"/>
      <c r="O159" s="173"/>
      <c r="P159" s="173"/>
      <c r="Q159" s="173"/>
      <c r="R159" s="173"/>
      <c r="S159" s="173"/>
      <c r="T159" s="173"/>
      <c r="V159" s="173">
        <f t="shared" si="4"/>
        <v>0</v>
      </c>
      <c r="W159" s="173" t="e">
        <f>IF(#REF!="","",H159)</f>
        <v>#REF!</v>
      </c>
      <c r="X159" s="287" t="str">
        <f t="shared" si="5"/>
        <v/>
      </c>
    </row>
    <row r="160" spans="1:24" x14ac:dyDescent="0.25">
      <c r="A160" s="299" t="s">
        <v>3418</v>
      </c>
      <c r="B160" s="299" t="s">
        <v>3419</v>
      </c>
      <c r="C160" s="304" t="s">
        <v>5677</v>
      </c>
      <c r="D160" s="299" t="s">
        <v>3421</v>
      </c>
      <c r="E160" s="169" t="s">
        <v>3422</v>
      </c>
      <c r="F160" s="299" t="s">
        <v>3445</v>
      </c>
      <c r="G160" s="301" t="s">
        <v>3446</v>
      </c>
      <c r="H160" s="302" t="s">
        <v>3424</v>
      </c>
      <c r="I160" s="173"/>
      <c r="J160" s="173"/>
      <c r="K160" s="173"/>
      <c r="L160" s="173"/>
      <c r="M160" s="173"/>
      <c r="N160" s="173"/>
      <c r="O160" s="173"/>
      <c r="P160" s="173"/>
      <c r="Q160" s="173"/>
      <c r="R160" s="173"/>
      <c r="S160" s="173"/>
      <c r="T160" s="173"/>
      <c r="V160" s="173">
        <f t="shared" si="4"/>
        <v>0</v>
      </c>
      <c r="W160" s="173" t="e">
        <f>IF(#REF!="","",H160)</f>
        <v>#REF!</v>
      </c>
      <c r="X160" s="287" t="str">
        <f t="shared" si="5"/>
        <v/>
      </c>
    </row>
    <row r="161" spans="1:24" x14ac:dyDescent="0.25">
      <c r="A161" s="303">
        <v>1935</v>
      </c>
      <c r="B161" s="297" t="s">
        <v>3425</v>
      </c>
      <c r="C161" s="304">
        <v>42858</v>
      </c>
      <c r="D161" s="292" t="s">
        <v>3603</v>
      </c>
      <c r="E161" s="292" t="s">
        <v>3604</v>
      </c>
      <c r="F161" s="305">
        <v>1683</v>
      </c>
      <c r="G161" s="305">
        <v>1683</v>
      </c>
      <c r="H161" s="305">
        <v>1</v>
      </c>
      <c r="I161" s="173"/>
      <c r="J161" s="173"/>
      <c r="K161" s="173"/>
      <c r="L161" s="173"/>
      <c r="M161" s="173"/>
      <c r="N161" s="173"/>
      <c r="O161" s="173"/>
      <c r="P161" s="173"/>
      <c r="Q161" s="173"/>
      <c r="R161" s="173"/>
      <c r="S161" s="173"/>
      <c r="T161" s="173"/>
      <c r="V161" s="173">
        <f t="shared" si="4"/>
        <v>0</v>
      </c>
      <c r="W161" s="173" t="e">
        <f>IF(#REF!="","",H161)</f>
        <v>#REF!</v>
      </c>
      <c r="X161" s="287" t="str">
        <f t="shared" si="5"/>
        <v/>
      </c>
    </row>
    <row r="162" spans="1:24" x14ac:dyDescent="0.25">
      <c r="A162" s="303">
        <v>1936</v>
      </c>
      <c r="B162" s="297" t="s">
        <v>3425</v>
      </c>
      <c r="C162" s="304">
        <v>42990</v>
      </c>
      <c r="D162" s="292" t="s">
        <v>3605</v>
      </c>
      <c r="E162" s="292" t="s">
        <v>3604</v>
      </c>
      <c r="F162" s="305">
        <v>688.5</v>
      </c>
      <c r="G162" s="305">
        <v>688.5</v>
      </c>
      <c r="H162" s="305">
        <v>0.5</v>
      </c>
      <c r="I162" s="173"/>
      <c r="J162" s="173"/>
      <c r="K162" s="173"/>
      <c r="L162" s="173"/>
      <c r="M162" s="173"/>
      <c r="N162" s="173"/>
      <c r="O162" s="173"/>
      <c r="P162" s="173"/>
      <c r="Q162" s="173"/>
      <c r="R162" s="173"/>
      <c r="S162" s="173"/>
      <c r="T162" s="173"/>
      <c r="V162" s="173">
        <f t="shared" si="4"/>
        <v>0</v>
      </c>
      <c r="W162" s="173" t="e">
        <f>IF(#REF!="","",H162)</f>
        <v>#REF!</v>
      </c>
      <c r="X162" s="287" t="str">
        <f t="shared" si="5"/>
        <v/>
      </c>
    </row>
    <row r="163" spans="1:24" x14ac:dyDescent="0.25">
      <c r="A163" s="303">
        <v>3060</v>
      </c>
      <c r="B163" s="297" t="s">
        <v>3425</v>
      </c>
      <c r="C163" s="304">
        <v>42750</v>
      </c>
      <c r="D163" s="292" t="s">
        <v>3606</v>
      </c>
      <c r="E163" s="292" t="s">
        <v>3607</v>
      </c>
      <c r="F163" s="305">
        <v>0</v>
      </c>
      <c r="G163" s="305">
        <v>0</v>
      </c>
      <c r="H163" s="305">
        <v>497.38</v>
      </c>
      <c r="I163" s="173"/>
      <c r="J163" s="173"/>
      <c r="K163" s="173"/>
      <c r="L163" s="173"/>
      <c r="M163" s="173"/>
      <c r="N163" s="173"/>
      <c r="O163" s="173"/>
      <c r="P163" s="173"/>
      <c r="Q163" s="173"/>
      <c r="R163" s="173"/>
      <c r="S163" s="173"/>
      <c r="T163" s="173"/>
      <c r="V163" s="173">
        <f t="shared" si="4"/>
        <v>0</v>
      </c>
      <c r="W163" s="173" t="e">
        <f>IF(#REF!="","",H163)</f>
        <v>#REF!</v>
      </c>
      <c r="X163" s="287" t="str">
        <f t="shared" si="5"/>
        <v/>
      </c>
    </row>
    <row r="164" spans="1:24" x14ac:dyDescent="0.25">
      <c r="A164" s="303">
        <v>3061</v>
      </c>
      <c r="B164" s="297" t="s">
        <v>3425</v>
      </c>
      <c r="C164" s="304">
        <v>43078</v>
      </c>
      <c r="D164" s="292" t="s">
        <v>3608</v>
      </c>
      <c r="E164" s="292" t="s">
        <v>3609</v>
      </c>
      <c r="F164" s="305">
        <v>1.1368683772161603E-13</v>
      </c>
      <c r="G164" s="305">
        <v>1.1368683772161603E-13</v>
      </c>
      <c r="H164" s="305">
        <v>847.37999999999988</v>
      </c>
      <c r="I164" s="173"/>
      <c r="J164" s="173"/>
      <c r="K164" s="173"/>
      <c r="L164" s="173"/>
      <c r="M164" s="173"/>
      <c r="N164" s="173"/>
      <c r="O164" s="173"/>
      <c r="P164" s="173"/>
      <c r="Q164" s="173"/>
      <c r="R164" s="173"/>
      <c r="S164" s="173"/>
      <c r="T164" s="173"/>
      <c r="V164" s="173">
        <f t="shared" si="4"/>
        <v>0</v>
      </c>
      <c r="W164" s="173" t="e">
        <f>IF(#REF!="","",H164)</f>
        <v>#REF!</v>
      </c>
      <c r="X164" s="287" t="str">
        <f t="shared" si="5"/>
        <v/>
      </c>
    </row>
    <row r="165" spans="1:24" x14ac:dyDescent="0.25">
      <c r="A165" s="303">
        <v>3062</v>
      </c>
      <c r="B165" s="297" t="s">
        <v>3425</v>
      </c>
      <c r="C165" s="304">
        <v>43027</v>
      </c>
      <c r="D165" s="292" t="s">
        <v>3610</v>
      </c>
      <c r="E165" s="292" t="s">
        <v>3611</v>
      </c>
      <c r="F165" s="305">
        <v>-1.1368683772161603E-13</v>
      </c>
      <c r="G165" s="305">
        <v>-1.1368683772161603E-13</v>
      </c>
      <c r="H165" s="305">
        <v>925.66000000000008</v>
      </c>
      <c r="I165" s="173"/>
      <c r="J165" s="173"/>
      <c r="K165" s="173"/>
      <c r="L165" s="173"/>
      <c r="M165" s="173"/>
      <c r="N165" s="173"/>
      <c r="O165" s="173"/>
      <c r="P165" s="173"/>
      <c r="Q165" s="173"/>
      <c r="R165" s="173"/>
      <c r="S165" s="173"/>
      <c r="T165" s="173"/>
      <c r="V165" s="173">
        <f t="shared" si="4"/>
        <v>0</v>
      </c>
      <c r="W165" s="173" t="e">
        <f>IF(#REF!="","",H165)</f>
        <v>#REF!</v>
      </c>
      <c r="X165" s="287" t="str">
        <f t="shared" si="5"/>
        <v/>
      </c>
    </row>
    <row r="166" spans="1:24" x14ac:dyDescent="0.25">
      <c r="A166" s="303">
        <v>3063</v>
      </c>
      <c r="B166" s="297" t="s">
        <v>3425</v>
      </c>
      <c r="C166" s="304">
        <v>42875</v>
      </c>
      <c r="D166" s="292" t="s">
        <v>3612</v>
      </c>
      <c r="E166" s="292" t="s">
        <v>3611</v>
      </c>
      <c r="F166" s="305">
        <v>8.8817841970012523E-16</v>
      </c>
      <c r="G166" s="305">
        <v>8.8817841970012523E-16</v>
      </c>
      <c r="H166" s="305">
        <v>7.6599999999999993</v>
      </c>
      <c r="I166" s="173"/>
      <c r="J166" s="173"/>
      <c r="K166" s="173"/>
      <c r="L166" s="173"/>
      <c r="M166" s="173"/>
      <c r="N166" s="173"/>
      <c r="O166" s="173"/>
      <c r="P166" s="173"/>
      <c r="Q166" s="173"/>
      <c r="R166" s="173"/>
      <c r="S166" s="173"/>
      <c r="T166" s="173"/>
      <c r="V166" s="173">
        <f t="shared" si="4"/>
        <v>0</v>
      </c>
      <c r="W166" s="173" t="e">
        <f>IF(#REF!="","",H166)</f>
        <v>#REF!</v>
      </c>
      <c r="X166" s="287" t="str">
        <f t="shared" si="5"/>
        <v/>
      </c>
    </row>
    <row r="167" spans="1:24" x14ac:dyDescent="0.25">
      <c r="A167" s="303">
        <v>3064</v>
      </c>
      <c r="B167" s="297" t="s">
        <v>3425</v>
      </c>
      <c r="C167" s="304">
        <v>43105</v>
      </c>
      <c r="D167" s="292" t="s">
        <v>3613</v>
      </c>
      <c r="E167" s="292" t="s">
        <v>3611</v>
      </c>
      <c r="F167" s="305">
        <v>0</v>
      </c>
      <c r="G167" s="305">
        <v>0</v>
      </c>
      <c r="H167" s="305">
        <v>244.8</v>
      </c>
      <c r="I167" s="173"/>
      <c r="J167" s="173"/>
      <c r="K167" s="173"/>
      <c r="L167" s="173"/>
      <c r="M167" s="173"/>
      <c r="N167" s="173"/>
      <c r="O167" s="173"/>
      <c r="P167" s="173"/>
      <c r="Q167" s="173"/>
      <c r="R167" s="173"/>
      <c r="S167" s="173"/>
      <c r="T167" s="173"/>
      <c r="V167" s="173">
        <f t="shared" si="4"/>
        <v>0</v>
      </c>
      <c r="W167" s="173" t="e">
        <f>IF(#REF!="","",H167)</f>
        <v>#REF!</v>
      </c>
      <c r="X167" s="287" t="str">
        <f t="shared" si="5"/>
        <v/>
      </c>
    </row>
    <row r="168" spans="1:24" x14ac:dyDescent="0.25">
      <c r="A168" s="303">
        <v>3065</v>
      </c>
      <c r="B168" s="297" t="s">
        <v>3425</v>
      </c>
      <c r="C168" s="304">
        <v>42875</v>
      </c>
      <c r="D168" s="292" t="s">
        <v>3614</v>
      </c>
      <c r="E168" s="292" t="s">
        <v>3611</v>
      </c>
      <c r="F168" s="305">
        <v>0</v>
      </c>
      <c r="G168" s="305">
        <v>0</v>
      </c>
      <c r="H168" s="305">
        <v>367.2</v>
      </c>
      <c r="I168" s="173"/>
      <c r="J168" s="173"/>
      <c r="K168" s="173"/>
      <c r="L168" s="173"/>
      <c r="M168" s="173"/>
      <c r="N168" s="173"/>
      <c r="O168" s="173"/>
      <c r="P168" s="173"/>
      <c r="Q168" s="173"/>
      <c r="R168" s="173"/>
      <c r="S168" s="173"/>
      <c r="T168" s="173"/>
      <c r="V168" s="173">
        <f t="shared" si="4"/>
        <v>0</v>
      </c>
      <c r="W168" s="173" t="e">
        <f>IF(#REF!="","",H168)</f>
        <v>#REF!</v>
      </c>
      <c r="X168" s="287" t="str">
        <f t="shared" si="5"/>
        <v/>
      </c>
    </row>
    <row r="169" spans="1:24" x14ac:dyDescent="0.25">
      <c r="A169" s="303">
        <v>3396</v>
      </c>
      <c r="B169" s="297" t="s">
        <v>3425</v>
      </c>
      <c r="C169" s="304">
        <v>42817</v>
      </c>
      <c r="D169" s="292" t="s">
        <v>3615</v>
      </c>
      <c r="E169" s="292" t="s">
        <v>3616</v>
      </c>
      <c r="F169" s="305">
        <v>0</v>
      </c>
      <c r="G169" s="305">
        <v>0</v>
      </c>
      <c r="H169" s="305">
        <v>1280.27</v>
      </c>
      <c r="I169" s="173"/>
      <c r="J169" s="173"/>
      <c r="K169" s="173"/>
      <c r="L169" s="173"/>
      <c r="M169" s="173"/>
      <c r="N169" s="173"/>
      <c r="O169" s="173"/>
      <c r="P169" s="173"/>
      <c r="Q169" s="173"/>
      <c r="R169" s="173"/>
      <c r="S169" s="173"/>
      <c r="T169" s="173"/>
      <c r="V169" s="173">
        <f t="shared" si="4"/>
        <v>0</v>
      </c>
      <c r="W169" s="173" t="e">
        <f>IF(#REF!="","",H169)</f>
        <v>#REF!</v>
      </c>
      <c r="X169" s="287" t="str">
        <f t="shared" si="5"/>
        <v/>
      </c>
    </row>
    <row r="170" spans="1:24" x14ac:dyDescent="0.25">
      <c r="A170" s="303">
        <v>3397</v>
      </c>
      <c r="B170" s="297" t="s">
        <v>3425</v>
      </c>
      <c r="C170" s="304">
        <v>42998</v>
      </c>
      <c r="D170" s="292" t="s">
        <v>3617</v>
      </c>
      <c r="E170" s="292" t="s">
        <v>3611</v>
      </c>
      <c r="F170" s="305">
        <v>0</v>
      </c>
      <c r="G170" s="305">
        <v>0</v>
      </c>
      <c r="H170" s="305">
        <v>489.6</v>
      </c>
      <c r="I170" s="173"/>
      <c r="J170" s="173"/>
      <c r="K170" s="173"/>
      <c r="L170" s="173"/>
      <c r="M170" s="173"/>
      <c r="N170" s="173"/>
      <c r="O170" s="173"/>
      <c r="P170" s="173"/>
      <c r="Q170" s="173"/>
      <c r="R170" s="173"/>
      <c r="S170" s="173"/>
      <c r="T170" s="173"/>
      <c r="V170" s="173">
        <f t="shared" si="4"/>
        <v>0</v>
      </c>
      <c r="W170" s="173" t="e">
        <f>IF(#REF!="","",H170)</f>
        <v>#REF!</v>
      </c>
      <c r="X170" s="287" t="str">
        <f t="shared" si="5"/>
        <v/>
      </c>
    </row>
    <row r="171" spans="1:24" x14ac:dyDescent="0.25">
      <c r="A171" s="303">
        <v>3398</v>
      </c>
      <c r="B171" s="297" t="s">
        <v>3425</v>
      </c>
      <c r="C171" s="304">
        <v>43123</v>
      </c>
      <c r="D171" s="292" t="s">
        <v>3618</v>
      </c>
      <c r="E171" s="292" t="s">
        <v>3611</v>
      </c>
      <c r="F171" s="305">
        <v>0</v>
      </c>
      <c r="G171" s="305">
        <v>0</v>
      </c>
      <c r="H171" s="305">
        <v>382.5</v>
      </c>
      <c r="I171" s="173"/>
      <c r="J171" s="173"/>
      <c r="K171" s="173"/>
      <c r="L171" s="173"/>
      <c r="M171" s="173"/>
      <c r="N171" s="173"/>
      <c r="O171" s="173"/>
      <c r="P171" s="173"/>
      <c r="Q171" s="173"/>
      <c r="R171" s="173"/>
      <c r="S171" s="173"/>
      <c r="T171" s="173"/>
      <c r="V171" s="173">
        <f t="shared" si="4"/>
        <v>0</v>
      </c>
      <c r="W171" s="173" t="e">
        <f>IF(#REF!="","",H171)</f>
        <v>#REF!</v>
      </c>
      <c r="X171" s="287" t="str">
        <f t="shared" si="5"/>
        <v/>
      </c>
    </row>
    <row r="172" spans="1:24" x14ac:dyDescent="0.25">
      <c r="A172" s="303">
        <v>3399</v>
      </c>
      <c r="B172" s="297" t="s">
        <v>3425</v>
      </c>
      <c r="C172" s="304">
        <v>43018</v>
      </c>
      <c r="D172" s="292" t="s">
        <v>3619</v>
      </c>
      <c r="E172" s="292" t="s">
        <v>3611</v>
      </c>
      <c r="F172" s="305">
        <v>0</v>
      </c>
      <c r="G172" s="305">
        <v>0</v>
      </c>
      <c r="H172" s="305">
        <v>61.2</v>
      </c>
      <c r="I172" s="173"/>
      <c r="J172" s="173"/>
      <c r="K172" s="173"/>
      <c r="L172" s="173"/>
      <c r="M172" s="173"/>
      <c r="N172" s="173"/>
      <c r="O172" s="173"/>
      <c r="P172" s="173"/>
      <c r="Q172" s="173"/>
      <c r="R172" s="173"/>
      <c r="S172" s="173"/>
      <c r="T172" s="173"/>
      <c r="V172" s="173">
        <f t="shared" si="4"/>
        <v>0</v>
      </c>
      <c r="W172" s="173" t="e">
        <f>IF(#REF!="","",H172)</f>
        <v>#REF!</v>
      </c>
      <c r="X172" s="287" t="str">
        <f t="shared" si="5"/>
        <v/>
      </c>
    </row>
    <row r="173" spans="1:24" x14ac:dyDescent="0.25">
      <c r="A173" s="303">
        <v>3400</v>
      </c>
      <c r="B173" s="297" t="s">
        <v>3425</v>
      </c>
      <c r="C173" s="304">
        <v>43062</v>
      </c>
      <c r="D173" s="292" t="s">
        <v>3620</v>
      </c>
      <c r="E173" s="292" t="s">
        <v>3611</v>
      </c>
      <c r="F173" s="305">
        <v>0</v>
      </c>
      <c r="G173" s="305">
        <v>0</v>
      </c>
      <c r="H173" s="305">
        <v>372.3</v>
      </c>
      <c r="I173" s="173"/>
      <c r="J173" s="173"/>
      <c r="K173" s="173"/>
      <c r="L173" s="173"/>
      <c r="M173" s="173"/>
      <c r="N173" s="173"/>
      <c r="O173" s="173"/>
      <c r="P173" s="173"/>
      <c r="Q173" s="173"/>
      <c r="R173" s="173"/>
      <c r="S173" s="173"/>
      <c r="T173" s="173"/>
      <c r="V173" s="173">
        <f t="shared" si="4"/>
        <v>0</v>
      </c>
      <c r="W173" s="173" t="e">
        <f>IF(#REF!="","",H173)</f>
        <v>#REF!</v>
      </c>
      <c r="X173" s="287" t="str">
        <f t="shared" si="5"/>
        <v/>
      </c>
    </row>
    <row r="174" spans="1:24" x14ac:dyDescent="0.25">
      <c r="A174" s="303"/>
      <c r="B174" s="297"/>
      <c r="C174" s="304" t="s">
        <v>5677</v>
      </c>
      <c r="D174" s="292"/>
      <c r="E174" s="292"/>
      <c r="F174" s="305"/>
      <c r="G174" s="305"/>
      <c r="H174" s="305"/>
      <c r="I174" s="173"/>
      <c r="J174" s="173"/>
      <c r="K174" s="173"/>
      <c r="L174" s="173"/>
      <c r="M174" s="173"/>
      <c r="N174" s="173"/>
      <c r="O174" s="173"/>
      <c r="P174" s="173"/>
      <c r="Q174" s="173"/>
      <c r="R174" s="173"/>
      <c r="S174" s="173"/>
      <c r="T174" s="173"/>
      <c r="V174" s="173">
        <f t="shared" si="4"/>
        <v>0</v>
      </c>
      <c r="W174" s="173" t="e">
        <f>IF(#REF!="","",H174)</f>
        <v>#REF!</v>
      </c>
      <c r="X174" s="287" t="str">
        <f t="shared" si="5"/>
        <v/>
      </c>
    </row>
    <row r="175" spans="1:24" x14ac:dyDescent="0.25">
      <c r="C175" s="304" t="s">
        <v>5677</v>
      </c>
      <c r="F175" s="291" t="s">
        <v>3441</v>
      </c>
      <c r="G175" s="291" t="s">
        <v>3441</v>
      </c>
      <c r="H175" s="307">
        <v>5477.4500000000007</v>
      </c>
      <c r="I175" s="173"/>
      <c r="J175" s="173"/>
      <c r="K175" s="173"/>
      <c r="L175" s="173"/>
      <c r="M175" s="173"/>
      <c r="N175" s="173"/>
      <c r="O175" s="173"/>
      <c r="P175" s="173"/>
      <c r="Q175" s="173"/>
      <c r="R175" s="173"/>
      <c r="S175" s="173"/>
      <c r="T175" s="173"/>
      <c r="V175" s="173">
        <f t="shared" si="4"/>
        <v>0</v>
      </c>
      <c r="W175" s="173" t="e">
        <f>IF(#REF!="","",H175)</f>
        <v>#REF!</v>
      </c>
      <c r="X175" s="287" t="str">
        <f t="shared" si="5"/>
        <v/>
      </c>
    </row>
    <row r="176" spans="1:24" x14ac:dyDescent="0.25">
      <c r="A176" s="295" t="s">
        <v>3413</v>
      </c>
      <c r="B176" s="297" t="s">
        <v>3621</v>
      </c>
      <c r="C176" s="304" t="s">
        <v>5677</v>
      </c>
      <c r="D176" s="294" t="s">
        <v>3622</v>
      </c>
      <c r="E176" s="292"/>
      <c r="G176" s="294" t="s">
        <v>3444</v>
      </c>
      <c r="I176" s="173"/>
      <c r="J176" s="173"/>
      <c r="K176" s="173"/>
      <c r="L176" s="173"/>
      <c r="M176" s="173"/>
      <c r="N176" s="173"/>
      <c r="O176" s="173"/>
      <c r="P176" s="173"/>
      <c r="Q176" s="173"/>
      <c r="R176" s="173"/>
      <c r="S176" s="173"/>
      <c r="T176" s="173"/>
      <c r="V176" s="173">
        <f t="shared" si="4"/>
        <v>0</v>
      </c>
      <c r="W176" s="173" t="e">
        <f>IF(#REF!="","",H176)</f>
        <v>#REF!</v>
      </c>
      <c r="X176" s="287" t="str">
        <f t="shared" si="5"/>
        <v/>
      </c>
    </row>
    <row r="177" spans="1:24" x14ac:dyDescent="0.25">
      <c r="A177" s="299" t="s">
        <v>3418</v>
      </c>
      <c r="B177" s="299" t="s">
        <v>3419</v>
      </c>
      <c r="C177" s="304" t="s">
        <v>5677</v>
      </c>
      <c r="D177" s="299" t="s">
        <v>3421</v>
      </c>
      <c r="E177" s="169" t="s">
        <v>3422</v>
      </c>
      <c r="F177" s="299" t="s">
        <v>3445</v>
      </c>
      <c r="G177" s="301" t="s">
        <v>3446</v>
      </c>
      <c r="H177" s="302" t="s">
        <v>3424</v>
      </c>
      <c r="I177" s="173"/>
      <c r="J177" s="173"/>
      <c r="K177" s="173"/>
      <c r="L177" s="173"/>
      <c r="M177" s="173"/>
      <c r="N177" s="173"/>
      <c r="O177" s="173"/>
      <c r="P177" s="173"/>
      <c r="Q177" s="173"/>
      <c r="R177" s="173"/>
      <c r="S177" s="173"/>
      <c r="T177" s="173"/>
      <c r="V177" s="173">
        <f t="shared" si="4"/>
        <v>0</v>
      </c>
      <c r="W177" s="173" t="e">
        <f>IF(#REF!="","",H177)</f>
        <v>#REF!</v>
      </c>
      <c r="X177" s="287" t="str">
        <f t="shared" si="5"/>
        <v/>
      </c>
    </row>
    <row r="178" spans="1:24" x14ac:dyDescent="0.25">
      <c r="A178" s="303">
        <v>137</v>
      </c>
      <c r="B178" s="297" t="s">
        <v>3425</v>
      </c>
      <c r="C178" s="304">
        <v>43029</v>
      </c>
      <c r="D178" s="292" t="s">
        <v>3623</v>
      </c>
      <c r="E178" s="292" t="s">
        <v>3624</v>
      </c>
      <c r="F178" s="305">
        <v>0</v>
      </c>
      <c r="G178" s="305">
        <v>0</v>
      </c>
      <c r="H178" s="305">
        <v>102</v>
      </c>
      <c r="I178" s="173"/>
      <c r="J178" s="173"/>
      <c r="K178" s="173"/>
      <c r="L178" s="173"/>
      <c r="M178" s="173"/>
      <c r="N178" s="173"/>
      <c r="O178" s="173"/>
      <c r="P178" s="173"/>
      <c r="Q178" s="173"/>
      <c r="R178" s="173"/>
      <c r="S178" s="173"/>
      <c r="T178" s="173"/>
      <c r="V178" s="173">
        <f t="shared" si="4"/>
        <v>0</v>
      </c>
      <c r="W178" s="173" t="e">
        <f>IF(#REF!="","",H178)</f>
        <v>#REF!</v>
      </c>
      <c r="X178" s="287" t="str">
        <f t="shared" si="5"/>
        <v/>
      </c>
    </row>
    <row r="179" spans="1:24" x14ac:dyDescent="0.25">
      <c r="A179" s="303">
        <v>146</v>
      </c>
      <c r="B179" s="297" t="s">
        <v>3425</v>
      </c>
      <c r="C179" s="304">
        <v>42807</v>
      </c>
      <c r="D179" s="292" t="s">
        <v>3625</v>
      </c>
      <c r="E179" s="292" t="s">
        <v>3626</v>
      </c>
      <c r="F179" s="305">
        <v>0</v>
      </c>
      <c r="G179" s="305">
        <v>0</v>
      </c>
      <c r="H179" s="305">
        <v>306</v>
      </c>
      <c r="I179" s="173"/>
      <c r="J179" s="173"/>
      <c r="K179" s="173"/>
      <c r="L179" s="173"/>
      <c r="M179" s="173"/>
      <c r="N179" s="173"/>
      <c r="O179" s="173"/>
      <c r="P179" s="173"/>
      <c r="Q179" s="173"/>
      <c r="R179" s="173"/>
      <c r="S179" s="173"/>
      <c r="T179" s="173"/>
      <c r="V179" s="173">
        <f t="shared" si="4"/>
        <v>0</v>
      </c>
      <c r="W179" s="173" t="e">
        <f>IF(#REF!="","",H179)</f>
        <v>#REF!</v>
      </c>
      <c r="X179" s="287" t="str">
        <f t="shared" si="5"/>
        <v/>
      </c>
    </row>
    <row r="180" spans="1:24" x14ac:dyDescent="0.25">
      <c r="A180" s="303">
        <v>371</v>
      </c>
      <c r="B180" s="297" t="s">
        <v>3425</v>
      </c>
      <c r="C180" s="304">
        <v>43101</v>
      </c>
      <c r="D180" s="292" t="s">
        <v>3627</v>
      </c>
      <c r="E180" s="292" t="s">
        <v>3628</v>
      </c>
      <c r="F180" s="305">
        <v>0</v>
      </c>
      <c r="G180" s="305">
        <v>0</v>
      </c>
      <c r="H180" s="305">
        <v>408</v>
      </c>
      <c r="I180" s="173"/>
      <c r="J180" s="173"/>
      <c r="K180" s="173"/>
      <c r="L180" s="173"/>
      <c r="M180" s="173"/>
      <c r="N180" s="173"/>
      <c r="O180" s="173"/>
      <c r="P180" s="173"/>
      <c r="Q180" s="173"/>
      <c r="R180" s="173"/>
      <c r="S180" s="173"/>
      <c r="T180" s="173"/>
      <c r="V180" s="173">
        <f t="shared" si="4"/>
        <v>0</v>
      </c>
      <c r="W180" s="173" t="e">
        <f>IF(#REF!="","",H180)</f>
        <v>#REF!</v>
      </c>
      <c r="X180" s="287" t="str">
        <f t="shared" si="5"/>
        <v/>
      </c>
    </row>
    <row r="181" spans="1:24" x14ac:dyDescent="0.25">
      <c r="A181" s="303">
        <v>3066</v>
      </c>
      <c r="B181" s="297" t="s">
        <v>3425</v>
      </c>
      <c r="C181" s="304">
        <v>42869</v>
      </c>
      <c r="D181" s="292" t="s">
        <v>3629</v>
      </c>
      <c r="E181" s="292" t="s">
        <v>3630</v>
      </c>
      <c r="F181" s="305">
        <v>0</v>
      </c>
      <c r="G181" s="305">
        <v>0</v>
      </c>
      <c r="H181" s="305">
        <v>288.89</v>
      </c>
      <c r="I181" s="173"/>
      <c r="J181" s="173"/>
      <c r="K181" s="173"/>
      <c r="L181" s="173"/>
      <c r="M181" s="173"/>
      <c r="N181" s="173"/>
      <c r="O181" s="173"/>
      <c r="P181" s="173"/>
      <c r="Q181" s="173"/>
      <c r="R181" s="173"/>
      <c r="S181" s="173"/>
      <c r="T181" s="173"/>
      <c r="V181" s="173">
        <f t="shared" si="4"/>
        <v>0</v>
      </c>
      <c r="W181" s="173" t="e">
        <f>IF(#REF!="","",H181)</f>
        <v>#REF!</v>
      </c>
      <c r="X181" s="287" t="str">
        <f t="shared" si="5"/>
        <v/>
      </c>
    </row>
    <row r="182" spans="1:24" x14ac:dyDescent="0.25">
      <c r="A182" s="303">
        <v>3067</v>
      </c>
      <c r="B182" s="297" t="s">
        <v>3425</v>
      </c>
      <c r="C182" s="304">
        <v>42763</v>
      </c>
      <c r="D182" s="292" t="s">
        <v>3631</v>
      </c>
      <c r="E182" s="292" t="s">
        <v>3632</v>
      </c>
      <c r="F182" s="305">
        <v>0</v>
      </c>
      <c r="G182" s="305">
        <v>0</v>
      </c>
      <c r="H182" s="305">
        <v>2548.98</v>
      </c>
      <c r="I182" s="173"/>
      <c r="J182" s="173"/>
      <c r="K182" s="173"/>
      <c r="L182" s="173"/>
      <c r="M182" s="173"/>
      <c r="N182" s="173"/>
      <c r="O182" s="173"/>
      <c r="P182" s="173"/>
      <c r="Q182" s="173"/>
      <c r="R182" s="173"/>
      <c r="S182" s="173"/>
      <c r="T182" s="173"/>
      <c r="V182" s="173">
        <f t="shared" si="4"/>
        <v>0</v>
      </c>
      <c r="W182" s="173" t="e">
        <f>IF(#REF!="","",H182)</f>
        <v>#REF!</v>
      </c>
      <c r="X182" s="287" t="str">
        <f t="shared" si="5"/>
        <v/>
      </c>
    </row>
    <row r="183" spans="1:24" x14ac:dyDescent="0.25">
      <c r="A183" s="303">
        <v>3401</v>
      </c>
      <c r="B183" s="297" t="s">
        <v>3425</v>
      </c>
      <c r="C183" s="304">
        <v>42769</v>
      </c>
      <c r="D183" s="292" t="s">
        <v>3633</v>
      </c>
      <c r="E183" s="292" t="s">
        <v>3634</v>
      </c>
      <c r="F183" s="305">
        <v>1.1368683772161603E-13</v>
      </c>
      <c r="G183" s="305">
        <v>1.1368683772161603E-13</v>
      </c>
      <c r="H183" s="305">
        <v>560.77</v>
      </c>
      <c r="I183" s="173"/>
      <c r="J183" s="173"/>
      <c r="K183" s="173"/>
      <c r="L183" s="173"/>
      <c r="M183" s="173"/>
      <c r="N183" s="173"/>
      <c r="O183" s="173"/>
      <c r="P183" s="173"/>
      <c r="Q183" s="173"/>
      <c r="R183" s="173"/>
      <c r="S183" s="173"/>
      <c r="T183" s="173"/>
      <c r="V183" s="173">
        <f t="shared" si="4"/>
        <v>0</v>
      </c>
      <c r="W183" s="173" t="e">
        <f>IF(#REF!="","",H183)</f>
        <v>#REF!</v>
      </c>
      <c r="X183" s="287" t="str">
        <f t="shared" si="5"/>
        <v/>
      </c>
    </row>
    <row r="184" spans="1:24" x14ac:dyDescent="0.25">
      <c r="A184" s="303"/>
      <c r="B184" s="297"/>
      <c r="C184" s="304" t="s">
        <v>5677</v>
      </c>
      <c r="D184" s="292"/>
      <c r="E184" s="292"/>
      <c r="F184" s="305"/>
      <c r="G184" s="305"/>
      <c r="H184" s="305"/>
      <c r="I184" s="173"/>
      <c r="J184" s="173"/>
      <c r="K184" s="173"/>
      <c r="L184" s="173"/>
      <c r="M184" s="173"/>
      <c r="N184" s="173"/>
      <c r="O184" s="173"/>
      <c r="P184" s="173"/>
      <c r="Q184" s="173"/>
      <c r="R184" s="173"/>
      <c r="S184" s="173"/>
      <c r="T184" s="173"/>
      <c r="V184" s="173">
        <f t="shared" si="4"/>
        <v>0</v>
      </c>
      <c r="W184" s="173" t="e">
        <f>IF(#REF!="","",H184)</f>
        <v>#REF!</v>
      </c>
      <c r="X184" s="287" t="str">
        <f t="shared" si="5"/>
        <v/>
      </c>
    </row>
    <row r="185" spans="1:24" x14ac:dyDescent="0.25">
      <c r="C185" s="304" t="s">
        <v>5677</v>
      </c>
      <c r="F185" s="291" t="s">
        <v>3441</v>
      </c>
      <c r="G185" s="291" t="s">
        <v>3441</v>
      </c>
      <c r="H185" s="307">
        <v>4214.6399999999994</v>
      </c>
      <c r="I185" s="173"/>
      <c r="J185" s="173"/>
      <c r="K185" s="173"/>
      <c r="L185" s="173"/>
      <c r="M185" s="173"/>
      <c r="N185" s="173"/>
      <c r="O185" s="173"/>
      <c r="P185" s="173"/>
      <c r="Q185" s="173"/>
      <c r="R185" s="173"/>
      <c r="S185" s="173"/>
      <c r="T185" s="173"/>
      <c r="V185" s="173">
        <f t="shared" si="4"/>
        <v>0</v>
      </c>
      <c r="W185" s="173" t="e">
        <f>IF(#REF!="","",H185)</f>
        <v>#REF!</v>
      </c>
      <c r="X185" s="287" t="str">
        <f t="shared" si="5"/>
        <v/>
      </c>
    </row>
    <row r="186" spans="1:24" x14ac:dyDescent="0.25">
      <c r="A186" s="295" t="s">
        <v>3413</v>
      </c>
      <c r="B186" s="297" t="s">
        <v>3635</v>
      </c>
      <c r="C186" s="304" t="s">
        <v>5677</v>
      </c>
      <c r="D186" s="294" t="s">
        <v>3636</v>
      </c>
      <c r="E186" s="292"/>
      <c r="G186" s="294" t="s">
        <v>3444</v>
      </c>
      <c r="I186" s="173"/>
      <c r="J186" s="173"/>
      <c r="K186" s="173"/>
      <c r="L186" s="173"/>
      <c r="M186" s="173"/>
      <c r="N186" s="173"/>
      <c r="O186" s="173"/>
      <c r="P186" s="173"/>
      <c r="Q186" s="173"/>
      <c r="R186" s="173"/>
      <c r="S186" s="173"/>
      <c r="T186" s="173"/>
      <c r="V186" s="173">
        <f t="shared" si="4"/>
        <v>0</v>
      </c>
      <c r="W186" s="173" t="e">
        <f>IF(#REF!="","",H186)</f>
        <v>#REF!</v>
      </c>
      <c r="X186" s="287" t="str">
        <f t="shared" si="5"/>
        <v/>
      </c>
    </row>
    <row r="187" spans="1:24" x14ac:dyDescent="0.25">
      <c r="A187" s="299" t="s">
        <v>3418</v>
      </c>
      <c r="B187" s="299" t="s">
        <v>3419</v>
      </c>
      <c r="C187" s="304" t="s">
        <v>5677</v>
      </c>
      <c r="D187" s="299" t="s">
        <v>3421</v>
      </c>
      <c r="E187" s="169" t="s">
        <v>3422</v>
      </c>
      <c r="F187" s="299" t="s">
        <v>3445</v>
      </c>
      <c r="G187" s="301" t="s">
        <v>3446</v>
      </c>
      <c r="H187" s="302" t="s">
        <v>3424</v>
      </c>
      <c r="I187" s="173"/>
      <c r="J187" s="173"/>
      <c r="K187" s="173"/>
      <c r="L187" s="173"/>
      <c r="M187" s="173"/>
      <c r="N187" s="173"/>
      <c r="O187" s="173"/>
      <c r="P187" s="173"/>
      <c r="Q187" s="173"/>
      <c r="R187" s="173"/>
      <c r="S187" s="173"/>
      <c r="T187" s="173"/>
      <c r="V187" s="173">
        <f t="shared" si="4"/>
        <v>0</v>
      </c>
      <c r="W187" s="173" t="e">
        <f>IF(#REF!="","",H187)</f>
        <v>#REF!</v>
      </c>
      <c r="X187" s="287" t="str">
        <f t="shared" si="5"/>
        <v/>
      </c>
    </row>
    <row r="188" spans="1:24" x14ac:dyDescent="0.25">
      <c r="A188" s="303">
        <v>1632</v>
      </c>
      <c r="B188" s="297" t="s">
        <v>3425</v>
      </c>
      <c r="C188" s="304">
        <v>42775</v>
      </c>
      <c r="D188" s="292" t="s">
        <v>3637</v>
      </c>
      <c r="E188" s="292" t="s">
        <v>3638</v>
      </c>
      <c r="F188" s="305">
        <v>210.6400000000001</v>
      </c>
      <c r="G188" s="305">
        <v>210.6400000000001</v>
      </c>
      <c r="H188" s="305">
        <v>1275.54</v>
      </c>
      <c r="I188" s="173"/>
      <c r="J188" s="173"/>
      <c r="K188" s="173"/>
      <c r="L188" s="173"/>
      <c r="M188" s="173"/>
      <c r="N188" s="173"/>
      <c r="O188" s="173"/>
      <c r="P188" s="173"/>
      <c r="Q188" s="173"/>
      <c r="R188" s="173"/>
      <c r="S188" s="173"/>
      <c r="T188" s="173"/>
      <c r="V188" s="173">
        <f t="shared" si="4"/>
        <v>0</v>
      </c>
      <c r="W188" s="173" t="e">
        <f>IF(#REF!="","",H188)</f>
        <v>#REF!</v>
      </c>
      <c r="X188" s="287" t="str">
        <f t="shared" si="5"/>
        <v/>
      </c>
    </row>
    <row r="189" spans="1:24" x14ac:dyDescent="0.25">
      <c r="A189" s="303">
        <v>1636</v>
      </c>
      <c r="B189" s="297" t="s">
        <v>3425</v>
      </c>
      <c r="C189" s="304">
        <v>42772</v>
      </c>
      <c r="D189" s="292" t="s">
        <v>3639</v>
      </c>
      <c r="E189" s="292" t="s">
        <v>3640</v>
      </c>
      <c r="F189" s="305">
        <v>-1.4210854715202004E-14</v>
      </c>
      <c r="G189" s="305">
        <v>-1.4210854715202004E-14</v>
      </c>
      <c r="H189" s="305">
        <v>68.02000000000001</v>
      </c>
      <c r="I189" s="173"/>
      <c r="J189" s="173"/>
      <c r="K189" s="173"/>
      <c r="L189" s="173"/>
      <c r="M189" s="173"/>
      <c r="N189" s="173"/>
      <c r="O189" s="173"/>
      <c r="P189" s="173"/>
      <c r="Q189" s="173"/>
      <c r="R189" s="173"/>
      <c r="S189" s="173"/>
      <c r="T189" s="173"/>
      <c r="V189" s="173">
        <f t="shared" si="4"/>
        <v>0</v>
      </c>
      <c r="W189" s="173" t="e">
        <f>IF(#REF!="","",H189)</f>
        <v>#REF!</v>
      </c>
      <c r="X189" s="287" t="str">
        <f t="shared" si="5"/>
        <v/>
      </c>
    </row>
    <row r="190" spans="1:24" x14ac:dyDescent="0.25">
      <c r="A190" s="303">
        <v>1800</v>
      </c>
      <c r="B190" s="297" t="s">
        <v>3425</v>
      </c>
      <c r="C190" s="304">
        <v>42974</v>
      </c>
      <c r="D190" s="292" t="s">
        <v>3641</v>
      </c>
      <c r="E190" s="292" t="s">
        <v>3642</v>
      </c>
      <c r="F190" s="305">
        <v>0</v>
      </c>
      <c r="G190" s="305">
        <v>0</v>
      </c>
      <c r="H190" s="305">
        <v>550.79999999999995</v>
      </c>
      <c r="I190" s="173"/>
      <c r="J190" s="173"/>
      <c r="K190" s="173"/>
      <c r="L190" s="173"/>
      <c r="M190" s="173"/>
      <c r="N190" s="173"/>
      <c r="O190" s="173"/>
      <c r="P190" s="173"/>
      <c r="Q190" s="173"/>
      <c r="R190" s="173"/>
      <c r="S190" s="173"/>
      <c r="T190" s="173"/>
      <c r="V190" s="173">
        <f t="shared" si="4"/>
        <v>0</v>
      </c>
      <c r="W190" s="173" t="e">
        <f>IF(#REF!="","",H190)</f>
        <v>#REF!</v>
      </c>
      <c r="X190" s="287" t="str">
        <f t="shared" si="5"/>
        <v/>
      </c>
    </row>
    <row r="191" spans="1:24" x14ac:dyDescent="0.25">
      <c r="A191" s="303">
        <v>1937</v>
      </c>
      <c r="B191" s="297" t="s">
        <v>3425</v>
      </c>
      <c r="C191" s="304">
        <v>42849</v>
      </c>
      <c r="D191" s="292" t="s">
        <v>3643</v>
      </c>
      <c r="E191" s="292" t="s">
        <v>3644</v>
      </c>
      <c r="F191" s="305">
        <v>0</v>
      </c>
      <c r="G191" s="305">
        <v>0</v>
      </c>
      <c r="H191" s="305">
        <v>566</v>
      </c>
      <c r="I191" s="173"/>
      <c r="J191" s="173"/>
      <c r="K191" s="173"/>
      <c r="L191" s="173"/>
      <c r="M191" s="173"/>
      <c r="N191" s="173"/>
      <c r="O191" s="173"/>
      <c r="P191" s="173"/>
      <c r="Q191" s="173"/>
      <c r="R191" s="173"/>
      <c r="S191" s="173"/>
      <c r="T191" s="173"/>
      <c r="V191" s="173">
        <f t="shared" si="4"/>
        <v>0</v>
      </c>
      <c r="W191" s="173" t="e">
        <f>IF(#REF!="","",H191)</f>
        <v>#REF!</v>
      </c>
      <c r="X191" s="287" t="str">
        <f t="shared" si="5"/>
        <v/>
      </c>
    </row>
    <row r="192" spans="1:24" x14ac:dyDescent="0.25">
      <c r="A192" s="303">
        <v>1938</v>
      </c>
      <c r="B192" s="297" t="s">
        <v>3425</v>
      </c>
      <c r="C192" s="304">
        <v>43061</v>
      </c>
      <c r="D192" s="292" t="s">
        <v>3645</v>
      </c>
      <c r="E192" s="292" t="s">
        <v>3644</v>
      </c>
      <c r="F192" s="305">
        <v>0</v>
      </c>
      <c r="G192" s="305">
        <v>0</v>
      </c>
      <c r="H192" s="305">
        <v>566</v>
      </c>
      <c r="I192" s="173"/>
      <c r="J192" s="173"/>
      <c r="K192" s="173"/>
      <c r="L192" s="173"/>
      <c r="M192" s="173"/>
      <c r="N192" s="173"/>
      <c r="O192" s="173"/>
      <c r="P192" s="173"/>
      <c r="Q192" s="173"/>
      <c r="R192" s="173"/>
      <c r="S192" s="173"/>
      <c r="T192" s="173"/>
      <c r="V192" s="173">
        <f t="shared" si="4"/>
        <v>0</v>
      </c>
      <c r="W192" s="173" t="e">
        <f>IF(#REF!="","",H192)</f>
        <v>#REF!</v>
      </c>
      <c r="X192" s="287" t="str">
        <f t="shared" si="5"/>
        <v/>
      </c>
    </row>
    <row r="193" spans="1:24" x14ac:dyDescent="0.25">
      <c r="A193" s="303">
        <v>2176</v>
      </c>
      <c r="B193" s="297" t="s">
        <v>3425</v>
      </c>
      <c r="C193" s="304">
        <v>43094</v>
      </c>
      <c r="D193" s="292" t="s">
        <v>3646</v>
      </c>
      <c r="E193" s="292" t="s">
        <v>3647</v>
      </c>
      <c r="F193" s="305">
        <v>0</v>
      </c>
      <c r="G193" s="305">
        <v>0</v>
      </c>
      <c r="H193" s="305">
        <v>489.6</v>
      </c>
      <c r="I193" s="173"/>
      <c r="J193" s="173"/>
      <c r="K193" s="173"/>
      <c r="L193" s="173"/>
      <c r="M193" s="173"/>
      <c r="N193" s="173"/>
      <c r="O193" s="173"/>
      <c r="P193" s="173"/>
      <c r="Q193" s="173"/>
      <c r="R193" s="173"/>
      <c r="S193" s="173"/>
      <c r="T193" s="173"/>
      <c r="V193" s="173">
        <f t="shared" si="4"/>
        <v>0</v>
      </c>
      <c r="W193" s="173" t="e">
        <f>IF(#REF!="","",H193)</f>
        <v>#REF!</v>
      </c>
      <c r="X193" s="287" t="str">
        <f t="shared" si="5"/>
        <v/>
      </c>
    </row>
    <row r="194" spans="1:24" x14ac:dyDescent="0.25">
      <c r="A194" s="303">
        <v>2177</v>
      </c>
      <c r="B194" s="297" t="s">
        <v>3425</v>
      </c>
      <c r="C194" s="304">
        <v>42810</v>
      </c>
      <c r="D194" s="292" t="s">
        <v>3648</v>
      </c>
      <c r="E194" s="292" t="s">
        <v>3647</v>
      </c>
      <c r="F194" s="305">
        <v>0</v>
      </c>
      <c r="G194" s="305">
        <v>0</v>
      </c>
      <c r="H194" s="305">
        <v>428.4</v>
      </c>
      <c r="I194" s="173"/>
      <c r="J194" s="173"/>
      <c r="K194" s="173"/>
      <c r="L194" s="173"/>
      <c r="M194" s="173"/>
      <c r="N194" s="173"/>
      <c r="O194" s="173"/>
      <c r="P194" s="173"/>
      <c r="Q194" s="173"/>
      <c r="R194" s="173"/>
      <c r="S194" s="173"/>
      <c r="T194" s="173"/>
      <c r="V194" s="173">
        <f t="shared" si="4"/>
        <v>0</v>
      </c>
      <c r="W194" s="173" t="e">
        <f>IF(#REF!="","",H194)</f>
        <v>#REF!</v>
      </c>
      <c r="X194" s="287" t="str">
        <f t="shared" si="5"/>
        <v/>
      </c>
    </row>
    <row r="195" spans="1:24" x14ac:dyDescent="0.25">
      <c r="A195" s="303"/>
      <c r="B195" s="297"/>
      <c r="C195" s="304" t="s">
        <v>5677</v>
      </c>
      <c r="D195" s="292"/>
      <c r="E195" s="292"/>
      <c r="F195" s="305"/>
      <c r="G195" s="305"/>
      <c r="H195" s="305"/>
      <c r="I195" s="173"/>
      <c r="J195" s="173"/>
      <c r="K195" s="173"/>
      <c r="L195" s="173"/>
      <c r="M195" s="173"/>
      <c r="N195" s="173"/>
      <c r="O195" s="173"/>
      <c r="P195" s="173"/>
      <c r="Q195" s="173"/>
      <c r="R195" s="173"/>
      <c r="S195" s="173"/>
      <c r="T195" s="173"/>
      <c r="V195" s="173">
        <f t="shared" si="4"/>
        <v>0</v>
      </c>
      <c r="W195" s="173" t="e">
        <f>IF(#REF!="","",H195)</f>
        <v>#REF!</v>
      </c>
      <c r="X195" s="287" t="str">
        <f t="shared" si="5"/>
        <v/>
      </c>
    </row>
    <row r="196" spans="1:24" x14ac:dyDescent="0.25">
      <c r="C196" s="304" t="s">
        <v>5677</v>
      </c>
      <c r="F196" s="291" t="s">
        <v>3441</v>
      </c>
      <c r="G196" s="291" t="s">
        <v>3441</v>
      </c>
      <c r="H196" s="307">
        <v>3944.3599999999997</v>
      </c>
      <c r="I196" s="173"/>
      <c r="J196" s="173"/>
      <c r="K196" s="173"/>
      <c r="L196" s="173"/>
      <c r="M196" s="173"/>
      <c r="N196" s="173"/>
      <c r="O196" s="173"/>
      <c r="P196" s="173"/>
      <c r="Q196" s="173"/>
      <c r="R196" s="173"/>
      <c r="S196" s="173"/>
      <c r="T196" s="173"/>
      <c r="V196" s="173">
        <f t="shared" si="4"/>
        <v>0</v>
      </c>
      <c r="W196" s="173" t="e">
        <f>IF(#REF!="","",H196)</f>
        <v>#REF!</v>
      </c>
      <c r="X196" s="287" t="str">
        <f t="shared" si="5"/>
        <v/>
      </c>
    </row>
    <row r="197" spans="1:24" x14ac:dyDescent="0.25">
      <c r="A197" s="295" t="s">
        <v>3413</v>
      </c>
      <c r="B197" s="297" t="s">
        <v>3649</v>
      </c>
      <c r="C197" s="304" t="s">
        <v>5677</v>
      </c>
      <c r="D197" s="294" t="s">
        <v>3650</v>
      </c>
      <c r="E197" s="292"/>
      <c r="G197" s="294" t="s">
        <v>3444</v>
      </c>
      <c r="I197" s="173"/>
      <c r="J197" s="173"/>
      <c r="K197" s="173"/>
      <c r="L197" s="173"/>
      <c r="M197" s="173"/>
      <c r="N197" s="173"/>
      <c r="O197" s="173"/>
      <c r="P197" s="173"/>
      <c r="Q197" s="173"/>
      <c r="R197" s="173"/>
      <c r="S197" s="173"/>
      <c r="T197" s="173"/>
      <c r="V197" s="173">
        <f t="shared" si="4"/>
        <v>0</v>
      </c>
      <c r="W197" s="173" t="e">
        <f>IF(#REF!="","",H197)</f>
        <v>#REF!</v>
      </c>
      <c r="X197" s="287" t="str">
        <f t="shared" si="5"/>
        <v/>
      </c>
    </row>
    <row r="198" spans="1:24" x14ac:dyDescent="0.25">
      <c r="A198" s="299" t="s">
        <v>3418</v>
      </c>
      <c r="B198" s="299" t="s">
        <v>3419</v>
      </c>
      <c r="C198" s="304" t="s">
        <v>5677</v>
      </c>
      <c r="D198" s="299" t="s">
        <v>3421</v>
      </c>
      <c r="E198" s="169" t="s">
        <v>3422</v>
      </c>
      <c r="F198" s="299" t="s">
        <v>3445</v>
      </c>
      <c r="G198" s="301" t="s">
        <v>3446</v>
      </c>
      <c r="H198" s="302" t="s">
        <v>3424</v>
      </c>
      <c r="I198" s="173"/>
      <c r="J198" s="173"/>
      <c r="K198" s="173"/>
      <c r="L198" s="173"/>
      <c r="M198" s="173"/>
      <c r="N198" s="173"/>
      <c r="O198" s="173"/>
      <c r="P198" s="173"/>
      <c r="Q198" s="173"/>
      <c r="R198" s="173"/>
      <c r="S198" s="173"/>
      <c r="T198" s="173"/>
      <c r="V198" s="173">
        <f t="shared" si="4"/>
        <v>0</v>
      </c>
      <c r="W198" s="173" t="e">
        <f>IF(#REF!="","",H198)</f>
        <v>#REF!</v>
      </c>
      <c r="X198" s="287" t="str">
        <f t="shared" si="5"/>
        <v/>
      </c>
    </row>
    <row r="199" spans="1:24" x14ac:dyDescent="0.25">
      <c r="A199" s="303">
        <v>1389</v>
      </c>
      <c r="B199" s="297" t="s">
        <v>3425</v>
      </c>
      <c r="C199" s="304">
        <v>42768</v>
      </c>
      <c r="D199" s="292" t="s">
        <v>3651</v>
      </c>
      <c r="E199" s="292" t="s">
        <v>3500</v>
      </c>
      <c r="F199" s="305">
        <v>0</v>
      </c>
      <c r="G199" s="305">
        <v>0</v>
      </c>
      <c r="H199" s="305">
        <v>-1680</v>
      </c>
      <c r="I199" s="173"/>
      <c r="J199" s="173"/>
      <c r="K199" s="173"/>
      <c r="L199" s="173"/>
      <c r="M199" s="173"/>
      <c r="N199" s="173"/>
      <c r="O199" s="173"/>
      <c r="P199" s="173"/>
      <c r="Q199" s="173"/>
      <c r="R199" s="173"/>
      <c r="S199" s="173"/>
      <c r="T199" s="173"/>
      <c r="V199" s="173">
        <f t="shared" si="4"/>
        <v>0</v>
      </c>
      <c r="W199" s="173" t="e">
        <f>IF(#REF!="","",H199)</f>
        <v>#REF!</v>
      </c>
      <c r="X199" s="287" t="str">
        <f t="shared" si="5"/>
        <v/>
      </c>
    </row>
    <row r="200" spans="1:24" x14ac:dyDescent="0.25">
      <c r="A200" s="303">
        <v>1939</v>
      </c>
      <c r="B200" s="297" t="s">
        <v>3425</v>
      </c>
      <c r="C200" s="304">
        <v>42994</v>
      </c>
      <c r="D200" s="292" t="s">
        <v>3652</v>
      </c>
      <c r="E200" s="292" t="s">
        <v>3653</v>
      </c>
      <c r="F200" s="305">
        <v>0</v>
      </c>
      <c r="G200" s="305">
        <v>0</v>
      </c>
      <c r="H200" s="305">
        <v>384</v>
      </c>
      <c r="I200" s="173"/>
      <c r="J200" s="173"/>
      <c r="K200" s="173"/>
      <c r="L200" s="173"/>
      <c r="M200" s="173"/>
      <c r="N200" s="173"/>
      <c r="O200" s="173"/>
      <c r="P200" s="173"/>
      <c r="Q200" s="173"/>
      <c r="R200" s="173"/>
      <c r="S200" s="173"/>
      <c r="T200" s="173"/>
      <c r="V200" s="173">
        <f t="shared" si="4"/>
        <v>0</v>
      </c>
      <c r="W200" s="173" t="e">
        <f>IF(#REF!="","",H200)</f>
        <v>#REF!</v>
      </c>
      <c r="X200" s="287" t="str">
        <f t="shared" si="5"/>
        <v/>
      </c>
    </row>
    <row r="201" spans="1:24" x14ac:dyDescent="0.25">
      <c r="A201" s="303">
        <v>1940</v>
      </c>
      <c r="B201" s="297" t="s">
        <v>3425</v>
      </c>
      <c r="C201" s="304">
        <v>43017</v>
      </c>
      <c r="D201" s="292" t="s">
        <v>3654</v>
      </c>
      <c r="E201" s="292" t="s">
        <v>3653</v>
      </c>
      <c r="F201" s="305">
        <v>0</v>
      </c>
      <c r="G201" s="305">
        <v>0</v>
      </c>
      <c r="H201" s="305">
        <v>1296</v>
      </c>
      <c r="I201" s="173"/>
      <c r="J201" s="173"/>
      <c r="K201" s="173"/>
      <c r="L201" s="173"/>
      <c r="M201" s="173"/>
      <c r="N201" s="173"/>
      <c r="O201" s="173"/>
      <c r="P201" s="173"/>
      <c r="Q201" s="173"/>
      <c r="R201" s="173"/>
      <c r="S201" s="173"/>
      <c r="T201" s="173"/>
      <c r="V201" s="173">
        <f t="shared" si="4"/>
        <v>0</v>
      </c>
      <c r="W201" s="173" t="e">
        <f>IF(#REF!="","",H201)</f>
        <v>#REF!</v>
      </c>
      <c r="X201" s="287" t="str">
        <f t="shared" si="5"/>
        <v/>
      </c>
    </row>
    <row r="202" spans="1:24" x14ac:dyDescent="0.25">
      <c r="A202" s="303"/>
      <c r="B202" s="297"/>
      <c r="C202" s="304" t="s">
        <v>5677</v>
      </c>
      <c r="D202" s="292"/>
      <c r="E202" s="292"/>
      <c r="F202" s="305"/>
      <c r="G202" s="305"/>
      <c r="H202" s="305"/>
      <c r="I202" s="173"/>
      <c r="J202" s="173"/>
      <c r="K202" s="173"/>
      <c r="L202" s="173"/>
      <c r="M202" s="173"/>
      <c r="N202" s="173"/>
      <c r="O202" s="173"/>
      <c r="P202" s="173"/>
      <c r="Q202" s="173"/>
      <c r="R202" s="173"/>
      <c r="S202" s="173"/>
      <c r="T202" s="173"/>
      <c r="V202" s="173">
        <f t="shared" si="4"/>
        <v>0</v>
      </c>
      <c r="W202" s="173" t="e">
        <f>IF(#REF!="","",H202)</f>
        <v>#REF!</v>
      </c>
      <c r="X202" s="287" t="str">
        <f t="shared" si="5"/>
        <v/>
      </c>
    </row>
    <row r="203" spans="1:24" x14ac:dyDescent="0.25">
      <c r="C203" s="304" t="s">
        <v>5677</v>
      </c>
      <c r="F203" s="291" t="s">
        <v>3441</v>
      </c>
      <c r="G203" s="291" t="s">
        <v>3441</v>
      </c>
      <c r="H203" s="307">
        <v>0</v>
      </c>
      <c r="I203" s="173"/>
      <c r="J203" s="173"/>
      <c r="K203" s="173"/>
      <c r="L203" s="173"/>
      <c r="M203" s="173"/>
      <c r="N203" s="173"/>
      <c r="O203" s="173"/>
      <c r="P203" s="173"/>
      <c r="Q203" s="173"/>
      <c r="R203" s="173"/>
      <c r="S203" s="173"/>
      <c r="T203" s="173"/>
      <c r="V203" s="173">
        <f t="shared" si="4"/>
        <v>0</v>
      </c>
      <c r="W203" s="173" t="e">
        <f>IF(#REF!="","",H203)</f>
        <v>#REF!</v>
      </c>
      <c r="X203" s="287" t="str">
        <f t="shared" si="5"/>
        <v/>
      </c>
    </row>
    <row r="204" spans="1:24" x14ac:dyDescent="0.25">
      <c r="A204" s="295" t="s">
        <v>3413</v>
      </c>
      <c r="B204" s="297" t="s">
        <v>3655</v>
      </c>
      <c r="C204" s="304" t="s">
        <v>5677</v>
      </c>
      <c r="D204" s="294" t="s">
        <v>3656</v>
      </c>
      <c r="E204" s="292"/>
      <c r="G204" s="294" t="s">
        <v>3444</v>
      </c>
      <c r="I204" s="173"/>
      <c r="J204" s="173"/>
      <c r="K204" s="173"/>
      <c r="L204" s="173"/>
      <c r="M204" s="173"/>
      <c r="N204" s="173"/>
      <c r="O204" s="173"/>
      <c r="P204" s="173"/>
      <c r="Q204" s="173"/>
      <c r="R204" s="173"/>
      <c r="S204" s="173"/>
      <c r="T204" s="173"/>
      <c r="V204" s="173">
        <f t="shared" si="4"/>
        <v>0</v>
      </c>
      <c r="W204" s="173" t="e">
        <f>IF(#REF!="","",H204)</f>
        <v>#REF!</v>
      </c>
      <c r="X204" s="287" t="str">
        <f t="shared" si="5"/>
        <v/>
      </c>
    </row>
    <row r="205" spans="1:24" x14ac:dyDescent="0.25">
      <c r="A205" s="299" t="s">
        <v>3418</v>
      </c>
      <c r="B205" s="299" t="s">
        <v>3419</v>
      </c>
      <c r="C205" s="304" t="s">
        <v>5677</v>
      </c>
      <c r="D205" s="299" t="s">
        <v>3421</v>
      </c>
      <c r="E205" s="169" t="s">
        <v>3422</v>
      </c>
      <c r="F205" s="299" t="s">
        <v>3445</v>
      </c>
      <c r="G205" s="301" t="s">
        <v>3446</v>
      </c>
      <c r="H205" s="302" t="s">
        <v>3424</v>
      </c>
      <c r="I205" s="173"/>
      <c r="J205" s="173"/>
      <c r="K205" s="173"/>
      <c r="L205" s="173"/>
      <c r="M205" s="173"/>
      <c r="N205" s="173"/>
      <c r="O205" s="173"/>
      <c r="P205" s="173"/>
      <c r="Q205" s="173"/>
      <c r="R205" s="173"/>
      <c r="S205" s="173"/>
      <c r="T205" s="173"/>
      <c r="V205" s="173">
        <f t="shared" si="4"/>
        <v>0</v>
      </c>
      <c r="W205" s="173" t="e">
        <f>IF(#REF!="","",H205)</f>
        <v>#REF!</v>
      </c>
      <c r="X205" s="287" t="str">
        <f t="shared" si="5"/>
        <v/>
      </c>
    </row>
    <row r="206" spans="1:24" x14ac:dyDescent="0.25">
      <c r="A206" s="303">
        <v>50</v>
      </c>
      <c r="B206" s="297" t="s">
        <v>3425</v>
      </c>
      <c r="C206" s="304">
        <v>42961</v>
      </c>
      <c r="D206" s="292" t="s">
        <v>3657</v>
      </c>
      <c r="E206" s="292" t="s">
        <v>3658</v>
      </c>
      <c r="F206" s="305">
        <v>0</v>
      </c>
      <c r="G206" s="305">
        <v>0</v>
      </c>
      <c r="H206" s="305">
        <v>632.4</v>
      </c>
      <c r="I206" s="173"/>
      <c r="J206" s="173"/>
      <c r="K206" s="173"/>
      <c r="L206" s="173"/>
      <c r="M206" s="173"/>
      <c r="N206" s="173"/>
      <c r="O206" s="173"/>
      <c r="P206" s="173"/>
      <c r="Q206" s="173"/>
      <c r="R206" s="173"/>
      <c r="S206" s="173"/>
      <c r="T206" s="173"/>
      <c r="V206" s="173">
        <f t="shared" ref="V206:V269" si="6">SUM(I206:U206)</f>
        <v>0</v>
      </c>
      <c r="W206" s="173" t="e">
        <f>IF(#REF!="","",H206)</f>
        <v>#REF!</v>
      </c>
      <c r="X206" s="287" t="str">
        <f t="shared" ref="X206:X269" si="7">IFERROR(V206-W206,"")</f>
        <v/>
      </c>
    </row>
    <row r="207" spans="1:24" x14ac:dyDescent="0.25">
      <c r="A207" s="303">
        <v>133</v>
      </c>
      <c r="B207" s="297" t="s">
        <v>3425</v>
      </c>
      <c r="C207" s="304">
        <v>42818</v>
      </c>
      <c r="D207" s="292" t="s">
        <v>3659</v>
      </c>
      <c r="E207" s="292" t="s">
        <v>3660</v>
      </c>
      <c r="F207" s="305">
        <v>1.8189894035458565E-12</v>
      </c>
      <c r="G207" s="305">
        <v>1.8189894035458565E-12</v>
      </c>
      <c r="H207" s="305">
        <v>12527.64</v>
      </c>
      <c r="I207" s="173"/>
      <c r="J207" s="173"/>
      <c r="K207" s="173"/>
      <c r="L207" s="173"/>
      <c r="M207" s="173"/>
      <c r="N207" s="173"/>
      <c r="O207" s="173"/>
      <c r="P207" s="173"/>
      <c r="Q207" s="173"/>
      <c r="R207" s="173"/>
      <c r="S207" s="173"/>
      <c r="T207" s="173"/>
      <c r="V207" s="173">
        <f t="shared" si="6"/>
        <v>0</v>
      </c>
      <c r="W207" s="173" t="e">
        <f>IF(#REF!="","",H207)</f>
        <v>#REF!</v>
      </c>
      <c r="X207" s="287" t="str">
        <f t="shared" si="7"/>
        <v/>
      </c>
    </row>
    <row r="208" spans="1:24" x14ac:dyDescent="0.25">
      <c r="A208" s="303">
        <v>149</v>
      </c>
      <c r="B208" s="297" t="s">
        <v>3425</v>
      </c>
      <c r="C208" s="304">
        <v>42892</v>
      </c>
      <c r="D208" s="292" t="s">
        <v>3661</v>
      </c>
      <c r="E208" s="292" t="s">
        <v>3658</v>
      </c>
      <c r="F208" s="305">
        <v>0</v>
      </c>
      <c r="G208" s="305">
        <v>0</v>
      </c>
      <c r="H208" s="305">
        <v>606.9</v>
      </c>
      <c r="I208" s="173"/>
      <c r="J208" s="173"/>
      <c r="K208" s="173"/>
      <c r="L208" s="173"/>
      <c r="M208" s="173"/>
      <c r="N208" s="173"/>
      <c r="O208" s="173"/>
      <c r="P208" s="173"/>
      <c r="Q208" s="173"/>
      <c r="R208" s="173"/>
      <c r="S208" s="173"/>
      <c r="T208" s="173"/>
      <c r="V208" s="173">
        <f t="shared" si="6"/>
        <v>0</v>
      </c>
      <c r="W208" s="173" t="e">
        <f>IF(#REF!="","",H208)</f>
        <v>#REF!</v>
      </c>
      <c r="X208" s="287" t="str">
        <f t="shared" si="7"/>
        <v/>
      </c>
    </row>
    <row r="209" spans="1:24" x14ac:dyDescent="0.25">
      <c r="A209" s="303">
        <v>161</v>
      </c>
      <c r="B209" s="297" t="s">
        <v>3425</v>
      </c>
      <c r="C209" s="304">
        <v>42775</v>
      </c>
      <c r="D209" s="292" t="s">
        <v>3662</v>
      </c>
      <c r="E209" s="292" t="s">
        <v>3663</v>
      </c>
      <c r="F209" s="305">
        <v>2419.0300000000002</v>
      </c>
      <c r="G209" s="305">
        <v>2419.0300000000002</v>
      </c>
      <c r="H209" s="305">
        <v>136.03</v>
      </c>
      <c r="I209" s="173"/>
      <c r="J209" s="173"/>
      <c r="K209" s="173"/>
      <c r="L209" s="173"/>
      <c r="M209" s="173"/>
      <c r="N209" s="173"/>
      <c r="O209" s="173"/>
      <c r="P209" s="173"/>
      <c r="Q209" s="173"/>
      <c r="R209" s="173"/>
      <c r="S209" s="173"/>
      <c r="T209" s="173"/>
      <c r="V209" s="173">
        <f t="shared" si="6"/>
        <v>0</v>
      </c>
      <c r="W209" s="173" t="e">
        <f>IF(#REF!="","",H209)</f>
        <v>#REF!</v>
      </c>
      <c r="X209" s="287" t="str">
        <f t="shared" si="7"/>
        <v/>
      </c>
    </row>
    <row r="210" spans="1:24" x14ac:dyDescent="0.25">
      <c r="A210" s="303">
        <v>368</v>
      </c>
      <c r="B210" s="297" t="s">
        <v>3425</v>
      </c>
      <c r="C210" s="304">
        <v>43083</v>
      </c>
      <c r="D210" s="292" t="s">
        <v>3664</v>
      </c>
      <c r="E210" s="292" t="s">
        <v>3665</v>
      </c>
      <c r="F210" s="305">
        <v>0</v>
      </c>
      <c r="G210" s="305">
        <v>0</v>
      </c>
      <c r="H210" s="305">
        <v>1407.6</v>
      </c>
      <c r="I210" s="173"/>
      <c r="J210" s="173"/>
      <c r="K210" s="173"/>
      <c r="L210" s="173"/>
      <c r="M210" s="173"/>
      <c r="N210" s="173"/>
      <c r="O210" s="173"/>
      <c r="P210" s="173"/>
      <c r="Q210" s="173"/>
      <c r="R210" s="173"/>
      <c r="S210" s="173"/>
      <c r="T210" s="173"/>
      <c r="V210" s="173">
        <f t="shared" si="6"/>
        <v>0</v>
      </c>
      <c r="W210" s="173" t="e">
        <f>IF(#REF!="","",H210)</f>
        <v>#REF!</v>
      </c>
      <c r="X210" s="287" t="str">
        <f t="shared" si="7"/>
        <v/>
      </c>
    </row>
    <row r="211" spans="1:24" x14ac:dyDescent="0.25">
      <c r="A211" s="303">
        <v>694</v>
      </c>
      <c r="B211" s="297" t="s">
        <v>3425</v>
      </c>
      <c r="C211" s="304">
        <v>42872</v>
      </c>
      <c r="D211" s="292" t="s">
        <v>3666</v>
      </c>
      <c r="E211" s="292" t="s">
        <v>3667</v>
      </c>
      <c r="F211" s="305">
        <v>-1.1368683772161603E-13</v>
      </c>
      <c r="G211" s="305">
        <v>-1.1368683772161603E-13</v>
      </c>
      <c r="H211" s="305">
        <v>904.81</v>
      </c>
      <c r="I211" s="173"/>
      <c r="J211" s="173"/>
      <c r="K211" s="173"/>
      <c r="L211" s="173"/>
      <c r="M211" s="173"/>
      <c r="N211" s="173"/>
      <c r="O211" s="173"/>
      <c r="P211" s="173"/>
      <c r="Q211" s="173"/>
      <c r="R211" s="173"/>
      <c r="S211" s="173"/>
      <c r="T211" s="173"/>
      <c r="V211" s="173">
        <f t="shared" si="6"/>
        <v>0</v>
      </c>
      <c r="W211" s="173" t="e">
        <f>IF(#REF!="","",H211)</f>
        <v>#REF!</v>
      </c>
      <c r="X211" s="287" t="str">
        <f t="shared" si="7"/>
        <v/>
      </c>
    </row>
    <row r="212" spans="1:24" x14ac:dyDescent="0.25">
      <c r="A212" s="303">
        <v>864</v>
      </c>
      <c r="B212" s="297" t="s">
        <v>3425</v>
      </c>
      <c r="C212" s="304">
        <v>43122</v>
      </c>
      <c r="D212" s="292" t="s">
        <v>3668</v>
      </c>
      <c r="E212" s="292" t="s">
        <v>3669</v>
      </c>
      <c r="F212" s="305">
        <v>0</v>
      </c>
      <c r="G212" s="305">
        <v>0</v>
      </c>
      <c r="H212" s="305">
        <v>1531.06</v>
      </c>
      <c r="I212" s="173"/>
      <c r="J212" s="173"/>
      <c r="K212" s="173"/>
      <c r="L212" s="173"/>
      <c r="M212" s="173"/>
      <c r="N212" s="173"/>
      <c r="O212" s="173"/>
      <c r="P212" s="173"/>
      <c r="Q212" s="173"/>
      <c r="R212" s="173"/>
      <c r="S212" s="173"/>
      <c r="T212" s="173"/>
      <c r="V212" s="173">
        <f t="shared" si="6"/>
        <v>0</v>
      </c>
      <c r="W212" s="173" t="e">
        <f>IF(#REF!="","",H212)</f>
        <v>#REF!</v>
      </c>
      <c r="X212" s="287" t="str">
        <f t="shared" si="7"/>
        <v/>
      </c>
    </row>
    <row r="213" spans="1:24" x14ac:dyDescent="0.25">
      <c r="A213" s="303">
        <v>1225</v>
      </c>
      <c r="B213" s="297" t="s">
        <v>3425</v>
      </c>
      <c r="C213" s="304">
        <v>42993</v>
      </c>
      <c r="D213" s="292" t="s">
        <v>3670</v>
      </c>
      <c r="E213" s="292" t="s">
        <v>3671</v>
      </c>
      <c r="F213" s="305">
        <v>-1.1368683772161603E-13</v>
      </c>
      <c r="G213" s="305">
        <v>-1.1368683772161603E-13</v>
      </c>
      <c r="H213" s="305">
        <v>891.5200000000001</v>
      </c>
      <c r="I213" s="173"/>
      <c r="J213" s="173"/>
      <c r="K213" s="173"/>
      <c r="L213" s="173"/>
      <c r="M213" s="173"/>
      <c r="N213" s="173"/>
      <c r="O213" s="173"/>
      <c r="P213" s="173"/>
      <c r="Q213" s="173"/>
      <c r="R213" s="173"/>
      <c r="S213" s="173"/>
      <c r="T213" s="173"/>
      <c r="V213" s="173">
        <f t="shared" si="6"/>
        <v>0</v>
      </c>
      <c r="W213" s="173" t="e">
        <f>IF(#REF!="","",H213)</f>
        <v>#REF!</v>
      </c>
      <c r="X213" s="287" t="str">
        <f t="shared" si="7"/>
        <v/>
      </c>
    </row>
    <row r="214" spans="1:24" x14ac:dyDescent="0.25">
      <c r="A214" s="303">
        <v>1228</v>
      </c>
      <c r="B214" s="297" t="s">
        <v>3425</v>
      </c>
      <c r="C214" s="304">
        <v>43109</v>
      </c>
      <c r="D214" s="292" t="s">
        <v>3672</v>
      </c>
      <c r="E214" s="292" t="s">
        <v>3673</v>
      </c>
      <c r="F214" s="305">
        <v>0</v>
      </c>
      <c r="G214" s="305">
        <v>0</v>
      </c>
      <c r="H214" s="305">
        <v>321.35000000000002</v>
      </c>
      <c r="I214" s="173"/>
      <c r="J214" s="173"/>
      <c r="K214" s="173"/>
      <c r="L214" s="173"/>
      <c r="M214" s="173"/>
      <c r="N214" s="173"/>
      <c r="O214" s="173"/>
      <c r="P214" s="173"/>
      <c r="Q214" s="173"/>
      <c r="R214" s="173"/>
      <c r="S214" s="173"/>
      <c r="T214" s="173"/>
      <c r="V214" s="173">
        <f t="shared" si="6"/>
        <v>0</v>
      </c>
      <c r="W214" s="173" t="e">
        <f>IF(#REF!="","",H214)</f>
        <v>#REF!</v>
      </c>
      <c r="X214" s="287" t="str">
        <f t="shared" si="7"/>
        <v/>
      </c>
    </row>
    <row r="215" spans="1:24" x14ac:dyDescent="0.25">
      <c r="A215" s="303">
        <v>1230</v>
      </c>
      <c r="B215" s="297" t="s">
        <v>3425</v>
      </c>
      <c r="C215" s="304">
        <v>42838</v>
      </c>
      <c r="D215" s="292" t="s">
        <v>3674</v>
      </c>
      <c r="E215" s="292" t="s">
        <v>3675</v>
      </c>
      <c r="F215" s="305">
        <v>0</v>
      </c>
      <c r="G215" s="305">
        <v>0</v>
      </c>
      <c r="H215" s="305">
        <v>15.35</v>
      </c>
      <c r="I215" s="173"/>
      <c r="J215" s="173"/>
      <c r="K215" s="173"/>
      <c r="L215" s="173"/>
      <c r="M215" s="173"/>
      <c r="N215" s="173"/>
      <c r="O215" s="173"/>
      <c r="P215" s="173"/>
      <c r="Q215" s="173"/>
      <c r="R215" s="173"/>
      <c r="S215" s="173"/>
      <c r="T215" s="173"/>
      <c r="V215" s="173">
        <f t="shared" si="6"/>
        <v>0</v>
      </c>
      <c r="W215" s="173" t="e">
        <f>IF(#REF!="","",H215)</f>
        <v>#REF!</v>
      </c>
      <c r="X215" s="287" t="str">
        <f t="shared" si="7"/>
        <v/>
      </c>
    </row>
    <row r="216" spans="1:24" x14ac:dyDescent="0.25">
      <c r="A216" s="303">
        <v>1233</v>
      </c>
      <c r="B216" s="297" t="s">
        <v>3425</v>
      </c>
      <c r="C216" s="304">
        <v>42905</v>
      </c>
      <c r="D216" s="292" t="s">
        <v>3676</v>
      </c>
      <c r="E216" s="292" t="s">
        <v>3677</v>
      </c>
      <c r="F216" s="305">
        <v>0</v>
      </c>
      <c r="G216" s="305">
        <v>0</v>
      </c>
      <c r="H216" s="305">
        <v>4151.3999999999996</v>
      </c>
      <c r="I216" s="173"/>
      <c r="J216" s="173"/>
      <c r="K216" s="173"/>
      <c r="L216" s="173"/>
      <c r="M216" s="173"/>
      <c r="N216" s="173"/>
      <c r="O216" s="173"/>
      <c r="P216" s="173"/>
      <c r="Q216" s="173"/>
      <c r="R216" s="173"/>
      <c r="S216" s="173"/>
      <c r="T216" s="173"/>
      <c r="V216" s="173">
        <f t="shared" si="6"/>
        <v>0</v>
      </c>
      <c r="W216" s="173" t="e">
        <f>IF(#REF!="","",H216)</f>
        <v>#REF!</v>
      </c>
      <c r="X216" s="287" t="str">
        <f t="shared" si="7"/>
        <v/>
      </c>
    </row>
    <row r="217" spans="1:24" x14ac:dyDescent="0.25">
      <c r="A217" s="303">
        <v>1234</v>
      </c>
      <c r="B217" s="297" t="s">
        <v>3425</v>
      </c>
      <c r="C217" s="304">
        <v>42869</v>
      </c>
      <c r="D217" s="292" t="s">
        <v>3678</v>
      </c>
      <c r="E217" s="292" t="s">
        <v>3671</v>
      </c>
      <c r="F217" s="305">
        <v>-1.1368683772161603E-13</v>
      </c>
      <c r="G217" s="305">
        <v>-1.1368683772161603E-13</v>
      </c>
      <c r="H217" s="305">
        <v>891.5200000000001</v>
      </c>
      <c r="I217" s="173"/>
      <c r="J217" s="173"/>
      <c r="K217" s="173"/>
      <c r="L217" s="173"/>
      <c r="M217" s="173"/>
      <c r="N217" s="173"/>
      <c r="O217" s="173"/>
      <c r="P217" s="173"/>
      <c r="Q217" s="173"/>
      <c r="R217" s="173"/>
      <c r="S217" s="173"/>
      <c r="T217" s="173"/>
      <c r="V217" s="173">
        <f t="shared" si="6"/>
        <v>0</v>
      </c>
      <c r="W217" s="173" t="e">
        <f>IF(#REF!="","",H217)</f>
        <v>#REF!</v>
      </c>
      <c r="X217" s="287" t="str">
        <f t="shared" si="7"/>
        <v/>
      </c>
    </row>
    <row r="218" spans="1:24" x14ac:dyDescent="0.25">
      <c r="A218" s="303">
        <v>1236</v>
      </c>
      <c r="B218" s="297" t="s">
        <v>3425</v>
      </c>
      <c r="C218" s="304">
        <v>42835</v>
      </c>
      <c r="D218" s="292" t="s">
        <v>3679</v>
      </c>
      <c r="E218" s="292" t="s">
        <v>3680</v>
      </c>
      <c r="F218" s="305">
        <v>4.5474735088646412E-13</v>
      </c>
      <c r="G218" s="305">
        <v>4.5474735088646412E-13</v>
      </c>
      <c r="H218" s="305">
        <v>3136.6</v>
      </c>
      <c r="I218" s="173"/>
      <c r="J218" s="173"/>
      <c r="K218" s="173"/>
      <c r="L218" s="173"/>
      <c r="M218" s="173"/>
      <c r="N218" s="173"/>
      <c r="O218" s="173"/>
      <c r="P218" s="173"/>
      <c r="Q218" s="173"/>
      <c r="R218" s="173"/>
      <c r="S218" s="173"/>
      <c r="T218" s="173"/>
      <c r="V218" s="173">
        <f t="shared" si="6"/>
        <v>0</v>
      </c>
      <c r="W218" s="173" t="e">
        <f>IF(#REF!="","",H218)</f>
        <v>#REF!</v>
      </c>
      <c r="X218" s="287" t="str">
        <f t="shared" si="7"/>
        <v/>
      </c>
    </row>
    <row r="219" spans="1:24" x14ac:dyDescent="0.25">
      <c r="A219" s="303">
        <v>1241</v>
      </c>
      <c r="B219" s="297" t="s">
        <v>3425</v>
      </c>
      <c r="C219" s="304">
        <v>43125</v>
      </c>
      <c r="D219" s="292" t="s">
        <v>3681</v>
      </c>
      <c r="E219" s="292" t="s">
        <v>3682</v>
      </c>
      <c r="F219" s="305">
        <v>0</v>
      </c>
      <c r="G219" s="305">
        <v>0</v>
      </c>
      <c r="H219" s="305">
        <v>484.58000000000004</v>
      </c>
      <c r="I219" s="173"/>
      <c r="J219" s="173"/>
      <c r="K219" s="173"/>
      <c r="L219" s="173"/>
      <c r="M219" s="173"/>
      <c r="N219" s="173"/>
      <c r="O219" s="173"/>
      <c r="P219" s="173"/>
      <c r="Q219" s="173"/>
      <c r="R219" s="173"/>
      <c r="S219" s="173"/>
      <c r="T219" s="173"/>
      <c r="V219" s="173">
        <f t="shared" si="6"/>
        <v>0</v>
      </c>
      <c r="W219" s="173" t="e">
        <f>IF(#REF!="","",H219)</f>
        <v>#REF!</v>
      </c>
      <c r="X219" s="287" t="str">
        <f t="shared" si="7"/>
        <v/>
      </c>
    </row>
    <row r="220" spans="1:24" x14ac:dyDescent="0.25">
      <c r="A220" s="303">
        <v>1242</v>
      </c>
      <c r="B220" s="297" t="s">
        <v>3425</v>
      </c>
      <c r="C220" s="304">
        <v>43020</v>
      </c>
      <c r="D220" s="292" t="s">
        <v>3683</v>
      </c>
      <c r="E220" s="292" t="s">
        <v>3684</v>
      </c>
      <c r="F220" s="305">
        <v>0</v>
      </c>
      <c r="G220" s="305">
        <v>0</v>
      </c>
      <c r="H220" s="305">
        <v>1594.38</v>
      </c>
      <c r="I220" s="173"/>
      <c r="J220" s="173"/>
      <c r="K220" s="173"/>
      <c r="L220" s="173"/>
      <c r="M220" s="173"/>
      <c r="N220" s="173"/>
      <c r="O220" s="173"/>
      <c r="P220" s="173"/>
      <c r="Q220" s="173"/>
      <c r="R220" s="173"/>
      <c r="S220" s="173"/>
      <c r="T220" s="173"/>
      <c r="V220" s="173">
        <f t="shared" si="6"/>
        <v>0</v>
      </c>
      <c r="W220" s="173" t="e">
        <f>IF(#REF!="","",H220)</f>
        <v>#REF!</v>
      </c>
      <c r="X220" s="287" t="str">
        <f t="shared" si="7"/>
        <v/>
      </c>
    </row>
    <row r="221" spans="1:24" x14ac:dyDescent="0.25">
      <c r="A221" s="303">
        <v>1250</v>
      </c>
      <c r="B221" s="297" t="s">
        <v>3425</v>
      </c>
      <c r="C221" s="304">
        <v>42871</v>
      </c>
      <c r="D221" s="292" t="s">
        <v>3685</v>
      </c>
      <c r="E221" s="292" t="s">
        <v>3686</v>
      </c>
      <c r="F221" s="305">
        <v>0</v>
      </c>
      <c r="G221" s="305">
        <v>0</v>
      </c>
      <c r="H221" s="305">
        <v>306.07</v>
      </c>
      <c r="I221" s="173"/>
      <c r="J221" s="173"/>
      <c r="K221" s="173"/>
      <c r="L221" s="173"/>
      <c r="M221" s="173"/>
      <c r="N221" s="173"/>
      <c r="O221" s="173"/>
      <c r="P221" s="173"/>
      <c r="Q221" s="173"/>
      <c r="R221" s="173"/>
      <c r="S221" s="173"/>
      <c r="T221" s="173"/>
      <c r="V221" s="173">
        <f t="shared" si="6"/>
        <v>0</v>
      </c>
      <c r="W221" s="173" t="e">
        <f>IF(#REF!="","",H221)</f>
        <v>#REF!</v>
      </c>
      <c r="X221" s="287" t="str">
        <f t="shared" si="7"/>
        <v/>
      </c>
    </row>
    <row r="222" spans="1:24" x14ac:dyDescent="0.25">
      <c r="A222" s="303">
        <v>1251</v>
      </c>
      <c r="B222" s="297" t="s">
        <v>3425</v>
      </c>
      <c r="C222" s="304">
        <v>42895</v>
      </c>
      <c r="D222" s="292" t="s">
        <v>3687</v>
      </c>
      <c r="E222" s="292" t="s">
        <v>3688</v>
      </c>
      <c r="F222" s="305">
        <v>0</v>
      </c>
      <c r="G222" s="305">
        <v>0</v>
      </c>
      <c r="H222" s="305">
        <v>974.18</v>
      </c>
      <c r="I222" s="173"/>
      <c r="J222" s="173"/>
      <c r="K222" s="173"/>
      <c r="L222" s="173"/>
      <c r="M222" s="173"/>
      <c r="N222" s="173"/>
      <c r="O222" s="173"/>
      <c r="P222" s="173"/>
      <c r="Q222" s="173"/>
      <c r="R222" s="173"/>
      <c r="S222" s="173"/>
      <c r="T222" s="173"/>
      <c r="V222" s="173">
        <f t="shared" si="6"/>
        <v>0</v>
      </c>
      <c r="W222" s="173" t="e">
        <f>IF(#REF!="","",H222)</f>
        <v>#REF!</v>
      </c>
      <c r="X222" s="287" t="str">
        <f t="shared" si="7"/>
        <v/>
      </c>
    </row>
    <row r="223" spans="1:24" x14ac:dyDescent="0.25">
      <c r="A223" s="303">
        <v>1253</v>
      </c>
      <c r="B223" s="297" t="s">
        <v>3425</v>
      </c>
      <c r="C223" s="304">
        <v>43070</v>
      </c>
      <c r="D223" s="292" t="s">
        <v>3689</v>
      </c>
      <c r="E223" s="292" t="s">
        <v>3658</v>
      </c>
      <c r="F223" s="305">
        <v>0</v>
      </c>
      <c r="G223" s="305">
        <v>0</v>
      </c>
      <c r="H223" s="305">
        <v>326.39999999999998</v>
      </c>
      <c r="I223" s="173"/>
      <c r="J223" s="173"/>
      <c r="K223" s="173"/>
      <c r="L223" s="173"/>
      <c r="M223" s="173"/>
      <c r="N223" s="173"/>
      <c r="O223" s="173"/>
      <c r="P223" s="173"/>
      <c r="Q223" s="173"/>
      <c r="R223" s="173"/>
      <c r="S223" s="173"/>
      <c r="T223" s="173"/>
      <c r="V223" s="173">
        <f t="shared" si="6"/>
        <v>0</v>
      </c>
      <c r="W223" s="173" t="e">
        <f>IF(#REF!="","",H223)</f>
        <v>#REF!</v>
      </c>
      <c r="X223" s="287" t="str">
        <f t="shared" si="7"/>
        <v/>
      </c>
    </row>
    <row r="224" spans="1:24" x14ac:dyDescent="0.25">
      <c r="A224" s="303">
        <v>1479</v>
      </c>
      <c r="B224" s="297" t="s">
        <v>3425</v>
      </c>
      <c r="C224" s="304">
        <v>43051</v>
      </c>
      <c r="D224" s="292" t="s">
        <v>3690</v>
      </c>
      <c r="E224" s="292" t="s">
        <v>3691</v>
      </c>
      <c r="F224" s="305">
        <v>0</v>
      </c>
      <c r="G224" s="305">
        <v>0</v>
      </c>
      <c r="H224" s="305">
        <v>1224.3399999999999</v>
      </c>
      <c r="I224" s="173"/>
      <c r="J224" s="173"/>
      <c r="K224" s="173"/>
      <c r="L224" s="173"/>
      <c r="M224" s="173"/>
      <c r="N224" s="173"/>
      <c r="O224" s="173"/>
      <c r="P224" s="173"/>
      <c r="Q224" s="173"/>
      <c r="R224" s="173"/>
      <c r="S224" s="173"/>
      <c r="T224" s="173"/>
      <c r="V224" s="173">
        <f t="shared" si="6"/>
        <v>0</v>
      </c>
      <c r="W224" s="173" t="e">
        <f>IF(#REF!="","",H224)</f>
        <v>#REF!</v>
      </c>
      <c r="X224" s="287" t="str">
        <f t="shared" si="7"/>
        <v/>
      </c>
    </row>
    <row r="225" spans="1:24" x14ac:dyDescent="0.25">
      <c r="A225" s="303">
        <v>1484</v>
      </c>
      <c r="B225" s="297" t="s">
        <v>3425</v>
      </c>
      <c r="C225" s="304">
        <v>42871</v>
      </c>
      <c r="D225" s="292" t="s">
        <v>3692</v>
      </c>
      <c r="E225" s="292" t="s">
        <v>3693</v>
      </c>
      <c r="F225" s="305">
        <v>0</v>
      </c>
      <c r="G225" s="305">
        <v>0</v>
      </c>
      <c r="H225" s="305">
        <v>188.26</v>
      </c>
      <c r="I225" s="173"/>
      <c r="J225" s="173"/>
      <c r="K225" s="173"/>
      <c r="L225" s="173"/>
      <c r="M225" s="173"/>
      <c r="N225" s="173"/>
      <c r="O225" s="173"/>
      <c r="P225" s="173"/>
      <c r="Q225" s="173"/>
      <c r="R225" s="173"/>
      <c r="S225" s="173"/>
      <c r="T225" s="173"/>
      <c r="V225" s="173">
        <f t="shared" si="6"/>
        <v>0</v>
      </c>
      <c r="W225" s="173" t="e">
        <f>IF(#REF!="","",H225)</f>
        <v>#REF!</v>
      </c>
      <c r="X225" s="287" t="str">
        <f t="shared" si="7"/>
        <v/>
      </c>
    </row>
    <row r="226" spans="1:24" x14ac:dyDescent="0.25">
      <c r="A226" s="303">
        <v>1485</v>
      </c>
      <c r="B226" s="297" t="s">
        <v>3425</v>
      </c>
      <c r="C226" s="304">
        <v>43099</v>
      </c>
      <c r="D226" s="292" t="s">
        <v>3694</v>
      </c>
      <c r="E226" s="292" t="s">
        <v>3695</v>
      </c>
      <c r="F226" s="305">
        <v>0</v>
      </c>
      <c r="G226" s="305">
        <v>0</v>
      </c>
      <c r="H226" s="305">
        <v>1744.2</v>
      </c>
      <c r="I226" s="173"/>
      <c r="J226" s="173"/>
      <c r="K226" s="173"/>
      <c r="L226" s="173"/>
      <c r="M226" s="173"/>
      <c r="N226" s="173"/>
      <c r="O226" s="173"/>
      <c r="P226" s="173"/>
      <c r="Q226" s="173"/>
      <c r="R226" s="173"/>
      <c r="S226" s="173"/>
      <c r="T226" s="173"/>
      <c r="V226" s="173">
        <f t="shared" si="6"/>
        <v>0</v>
      </c>
      <c r="W226" s="173" t="e">
        <f>IF(#REF!="","",H226)</f>
        <v>#REF!</v>
      </c>
      <c r="X226" s="287" t="str">
        <f t="shared" si="7"/>
        <v/>
      </c>
    </row>
    <row r="227" spans="1:24" x14ac:dyDescent="0.25">
      <c r="A227" s="303">
        <v>1664</v>
      </c>
      <c r="B227" s="297" t="s">
        <v>3425</v>
      </c>
      <c r="C227" s="304">
        <v>42799</v>
      </c>
      <c r="D227" s="292" t="s">
        <v>3696</v>
      </c>
      <c r="E227" s="292" t="s">
        <v>3697</v>
      </c>
      <c r="F227" s="305">
        <v>-1522.34</v>
      </c>
      <c r="G227" s="305">
        <v>-1522.34</v>
      </c>
      <c r="H227" s="305">
        <v>-0.01</v>
      </c>
      <c r="I227" s="173"/>
      <c r="J227" s="173"/>
      <c r="K227" s="173"/>
      <c r="L227" s="173"/>
      <c r="M227" s="173"/>
      <c r="N227" s="173"/>
      <c r="O227" s="173"/>
      <c r="P227" s="173"/>
      <c r="Q227" s="173"/>
      <c r="R227" s="173"/>
      <c r="S227" s="173"/>
      <c r="T227" s="173"/>
      <c r="V227" s="173">
        <f t="shared" si="6"/>
        <v>0</v>
      </c>
      <c r="W227" s="173" t="e">
        <f>IF(#REF!="","",H227)</f>
        <v>#REF!</v>
      </c>
      <c r="X227" s="287" t="str">
        <f t="shared" si="7"/>
        <v/>
      </c>
    </row>
    <row r="228" spans="1:24" x14ac:dyDescent="0.25">
      <c r="A228" s="303">
        <v>1801</v>
      </c>
      <c r="B228" s="297" t="s">
        <v>3425</v>
      </c>
      <c r="C228" s="304">
        <v>42876</v>
      </c>
      <c r="D228" s="292" t="s">
        <v>3698</v>
      </c>
      <c r="E228" s="292" t="s">
        <v>3699</v>
      </c>
      <c r="F228" s="305">
        <v>0</v>
      </c>
      <c r="G228" s="305">
        <v>0</v>
      </c>
      <c r="H228" s="305">
        <v>561</v>
      </c>
      <c r="I228" s="173"/>
      <c r="J228" s="173"/>
      <c r="K228" s="173"/>
      <c r="L228" s="173"/>
      <c r="M228" s="173"/>
      <c r="N228" s="173"/>
      <c r="O228" s="173"/>
      <c r="P228" s="173"/>
      <c r="Q228" s="173"/>
      <c r="R228" s="173"/>
      <c r="S228" s="173"/>
      <c r="T228" s="173"/>
      <c r="V228" s="173">
        <f t="shared" si="6"/>
        <v>0</v>
      </c>
      <c r="W228" s="173" t="e">
        <f>IF(#REF!="","",H228)</f>
        <v>#REF!</v>
      </c>
      <c r="X228" s="287" t="str">
        <f t="shared" si="7"/>
        <v/>
      </c>
    </row>
    <row r="229" spans="1:24" x14ac:dyDescent="0.25">
      <c r="A229" s="303">
        <v>1804</v>
      </c>
      <c r="B229" s="297" t="s">
        <v>3425</v>
      </c>
      <c r="C229" s="304">
        <v>42756</v>
      </c>
      <c r="D229" s="292" t="s">
        <v>3700</v>
      </c>
      <c r="E229" s="292" t="s">
        <v>3701</v>
      </c>
      <c r="F229" s="305">
        <v>0</v>
      </c>
      <c r="G229" s="305">
        <v>0</v>
      </c>
      <c r="H229" s="305">
        <v>2101.48</v>
      </c>
      <c r="I229" s="173"/>
      <c r="J229" s="173"/>
      <c r="K229" s="173"/>
      <c r="L229" s="173"/>
      <c r="M229" s="173"/>
      <c r="N229" s="173"/>
      <c r="O229" s="173"/>
      <c r="P229" s="173"/>
      <c r="Q229" s="173"/>
      <c r="R229" s="173"/>
      <c r="S229" s="173"/>
      <c r="T229" s="173"/>
      <c r="V229" s="173">
        <f t="shared" si="6"/>
        <v>0</v>
      </c>
      <c r="W229" s="173" t="e">
        <f>IF(#REF!="","",H229)</f>
        <v>#REF!</v>
      </c>
      <c r="X229" s="287" t="str">
        <f t="shared" si="7"/>
        <v/>
      </c>
    </row>
    <row r="230" spans="1:24" x14ac:dyDescent="0.25">
      <c r="A230" s="303">
        <v>1941</v>
      </c>
      <c r="B230" s="297" t="s">
        <v>3425</v>
      </c>
      <c r="C230" s="304">
        <v>43100</v>
      </c>
      <c r="D230" s="292" t="s">
        <v>3702</v>
      </c>
      <c r="E230" s="292" t="s">
        <v>3703</v>
      </c>
      <c r="F230" s="305">
        <v>0</v>
      </c>
      <c r="G230" s="305">
        <v>0</v>
      </c>
      <c r="H230" s="305">
        <v>469</v>
      </c>
      <c r="I230" s="173"/>
      <c r="J230" s="173"/>
      <c r="K230" s="173"/>
      <c r="L230" s="173"/>
      <c r="M230" s="173"/>
      <c r="N230" s="173"/>
      <c r="O230" s="173"/>
      <c r="P230" s="173"/>
      <c r="Q230" s="173"/>
      <c r="R230" s="173"/>
      <c r="S230" s="173"/>
      <c r="T230" s="173"/>
      <c r="V230" s="173">
        <f t="shared" si="6"/>
        <v>0</v>
      </c>
      <c r="W230" s="173" t="e">
        <f>IF(#REF!="","",H230)</f>
        <v>#REF!</v>
      </c>
      <c r="X230" s="287" t="str">
        <f t="shared" si="7"/>
        <v/>
      </c>
    </row>
    <row r="231" spans="1:24" x14ac:dyDescent="0.25">
      <c r="A231" s="303">
        <v>1942</v>
      </c>
      <c r="B231" s="297" t="s">
        <v>3425</v>
      </c>
      <c r="C231" s="304">
        <v>43104</v>
      </c>
      <c r="D231" s="292" t="s">
        <v>3704</v>
      </c>
      <c r="E231" s="292" t="s">
        <v>3705</v>
      </c>
      <c r="F231" s="305">
        <v>0</v>
      </c>
      <c r="G231" s="305">
        <v>0</v>
      </c>
      <c r="H231" s="305">
        <v>179</v>
      </c>
      <c r="I231" s="173"/>
      <c r="J231" s="173"/>
      <c r="K231" s="173"/>
      <c r="L231" s="173"/>
      <c r="M231" s="173"/>
      <c r="N231" s="173"/>
      <c r="O231" s="173"/>
      <c r="P231" s="173"/>
      <c r="Q231" s="173"/>
      <c r="R231" s="173"/>
      <c r="S231" s="173"/>
      <c r="T231" s="173"/>
      <c r="V231" s="173">
        <f t="shared" si="6"/>
        <v>0</v>
      </c>
      <c r="W231" s="173" t="e">
        <f>IF(#REF!="","",H231)</f>
        <v>#REF!</v>
      </c>
      <c r="X231" s="287" t="str">
        <f t="shared" si="7"/>
        <v/>
      </c>
    </row>
    <row r="232" spans="1:24" x14ac:dyDescent="0.25">
      <c r="A232" s="303">
        <v>2010</v>
      </c>
      <c r="B232" s="297" t="s">
        <v>3425</v>
      </c>
      <c r="C232" s="304">
        <v>43002</v>
      </c>
      <c r="D232" s="292" t="s">
        <v>3706</v>
      </c>
      <c r="E232" s="292" t="s">
        <v>3707</v>
      </c>
      <c r="F232" s="305">
        <v>0</v>
      </c>
      <c r="G232" s="305">
        <v>0</v>
      </c>
      <c r="H232" s="305">
        <v>163.19999999999999</v>
      </c>
      <c r="I232" s="173"/>
      <c r="J232" s="173"/>
      <c r="K232" s="173"/>
      <c r="L232" s="173"/>
      <c r="M232" s="173"/>
      <c r="N232" s="173"/>
      <c r="O232" s="173"/>
      <c r="P232" s="173"/>
      <c r="Q232" s="173"/>
      <c r="R232" s="173"/>
      <c r="S232" s="173"/>
      <c r="T232" s="173"/>
      <c r="V232" s="173">
        <f t="shared" si="6"/>
        <v>0</v>
      </c>
      <c r="W232" s="173" t="e">
        <f>IF(#REF!="","",H232)</f>
        <v>#REF!</v>
      </c>
      <c r="X232" s="287" t="str">
        <f t="shared" si="7"/>
        <v/>
      </c>
    </row>
    <row r="233" spans="1:24" x14ac:dyDescent="0.25">
      <c r="A233" s="303">
        <v>2613</v>
      </c>
      <c r="B233" s="297" t="s">
        <v>3425</v>
      </c>
      <c r="C233" s="304">
        <v>43115</v>
      </c>
      <c r="D233" s="292" t="s">
        <v>3708</v>
      </c>
      <c r="E233" s="292" t="s">
        <v>3709</v>
      </c>
      <c r="F233" s="305">
        <v>0</v>
      </c>
      <c r="G233" s="305">
        <v>0</v>
      </c>
      <c r="H233" s="305">
        <v>476.86</v>
      </c>
      <c r="I233" s="173"/>
      <c r="J233" s="173"/>
      <c r="K233" s="173"/>
      <c r="L233" s="173"/>
      <c r="M233" s="173"/>
      <c r="N233" s="173"/>
      <c r="O233" s="173"/>
      <c r="P233" s="173"/>
      <c r="Q233" s="173"/>
      <c r="R233" s="173"/>
      <c r="S233" s="173"/>
      <c r="T233" s="173"/>
      <c r="V233" s="173">
        <f t="shared" si="6"/>
        <v>0</v>
      </c>
      <c r="W233" s="173" t="e">
        <f>IF(#REF!="","",H233)</f>
        <v>#REF!</v>
      </c>
      <c r="X233" s="287" t="str">
        <f t="shared" si="7"/>
        <v/>
      </c>
    </row>
    <row r="234" spans="1:24" x14ac:dyDescent="0.25">
      <c r="A234" s="303">
        <v>2614</v>
      </c>
      <c r="B234" s="297" t="s">
        <v>3425</v>
      </c>
      <c r="C234" s="304">
        <v>42974</v>
      </c>
      <c r="D234" s="292" t="s">
        <v>3710</v>
      </c>
      <c r="E234" s="292" t="s">
        <v>3711</v>
      </c>
      <c r="F234" s="305">
        <v>1.1368683772161603E-13</v>
      </c>
      <c r="G234" s="305">
        <v>1.1368683772161603E-13</v>
      </c>
      <c r="H234" s="305">
        <v>910.58</v>
      </c>
      <c r="I234" s="173"/>
      <c r="J234" s="173"/>
      <c r="K234" s="173"/>
      <c r="L234" s="173"/>
      <c r="M234" s="173"/>
      <c r="N234" s="173"/>
      <c r="O234" s="173"/>
      <c r="P234" s="173"/>
      <c r="Q234" s="173"/>
      <c r="R234" s="173"/>
      <c r="S234" s="173"/>
      <c r="T234" s="173"/>
      <c r="V234" s="173">
        <f t="shared" si="6"/>
        <v>0</v>
      </c>
      <c r="W234" s="173" t="e">
        <f>IF(#REF!="","",H234)</f>
        <v>#REF!</v>
      </c>
      <c r="X234" s="287" t="str">
        <f t="shared" si="7"/>
        <v/>
      </c>
    </row>
    <row r="235" spans="1:24" x14ac:dyDescent="0.25">
      <c r="A235" s="303">
        <v>2828</v>
      </c>
      <c r="B235" s="297" t="s">
        <v>3425</v>
      </c>
      <c r="C235" s="304">
        <v>43109</v>
      </c>
      <c r="D235" s="292" t="s">
        <v>3712</v>
      </c>
      <c r="E235" s="292" t="s">
        <v>3713</v>
      </c>
      <c r="F235" s="305">
        <v>0</v>
      </c>
      <c r="G235" s="305">
        <v>0</v>
      </c>
      <c r="H235" s="305">
        <v>102.04</v>
      </c>
      <c r="I235" s="173"/>
      <c r="J235" s="173"/>
      <c r="K235" s="173"/>
      <c r="L235" s="173"/>
      <c r="M235" s="173"/>
      <c r="N235" s="173"/>
      <c r="O235" s="173"/>
      <c r="P235" s="173"/>
      <c r="Q235" s="173"/>
      <c r="R235" s="173"/>
      <c r="S235" s="173"/>
      <c r="T235" s="173"/>
      <c r="V235" s="173">
        <f t="shared" si="6"/>
        <v>0</v>
      </c>
      <c r="W235" s="173" t="e">
        <f>IF(#REF!="","",H235)</f>
        <v>#REF!</v>
      </c>
      <c r="X235" s="287" t="str">
        <f t="shared" si="7"/>
        <v/>
      </c>
    </row>
    <row r="236" spans="1:24" x14ac:dyDescent="0.25">
      <c r="A236" s="303">
        <v>2829</v>
      </c>
      <c r="B236" s="297" t="s">
        <v>3425</v>
      </c>
      <c r="C236" s="304">
        <v>42960</v>
      </c>
      <c r="D236" s="292" t="s">
        <v>3714</v>
      </c>
      <c r="E236" s="292" t="s">
        <v>3715</v>
      </c>
      <c r="F236" s="305">
        <v>0</v>
      </c>
      <c r="G236" s="305">
        <v>0</v>
      </c>
      <c r="H236" s="305">
        <v>748.93</v>
      </c>
      <c r="I236" s="173"/>
      <c r="J236" s="173"/>
      <c r="K236" s="173"/>
      <c r="L236" s="173"/>
      <c r="M236" s="173"/>
      <c r="N236" s="173"/>
      <c r="O236" s="173"/>
      <c r="P236" s="173"/>
      <c r="Q236" s="173"/>
      <c r="R236" s="173"/>
      <c r="S236" s="173"/>
      <c r="T236" s="173"/>
      <c r="V236" s="173">
        <f t="shared" si="6"/>
        <v>0</v>
      </c>
      <c r="W236" s="173" t="e">
        <f>IF(#REF!="","",H236)</f>
        <v>#REF!</v>
      </c>
      <c r="X236" s="287" t="str">
        <f t="shared" si="7"/>
        <v/>
      </c>
    </row>
    <row r="237" spans="1:24" x14ac:dyDescent="0.25">
      <c r="A237" s="303">
        <v>2830</v>
      </c>
      <c r="B237" s="297" t="s">
        <v>3425</v>
      </c>
      <c r="C237" s="304">
        <v>42996</v>
      </c>
      <c r="D237" s="292" t="s">
        <v>3716</v>
      </c>
      <c r="E237" s="292" t="s">
        <v>3715</v>
      </c>
      <c r="F237" s="305">
        <v>2.2737367544323206E-13</v>
      </c>
      <c r="G237" s="305">
        <v>2.2737367544323206E-13</v>
      </c>
      <c r="H237" s="305">
        <v>1492.4299999999998</v>
      </c>
      <c r="I237" s="173"/>
      <c r="J237" s="173"/>
      <c r="K237" s="173"/>
      <c r="L237" s="173"/>
      <c r="M237" s="173"/>
      <c r="N237" s="173"/>
      <c r="O237" s="173"/>
      <c r="P237" s="173"/>
      <c r="Q237" s="173"/>
      <c r="R237" s="173"/>
      <c r="S237" s="173"/>
      <c r="T237" s="173"/>
      <c r="V237" s="173">
        <f t="shared" si="6"/>
        <v>0</v>
      </c>
      <c r="W237" s="173" t="e">
        <f>IF(#REF!="","",H237)</f>
        <v>#REF!</v>
      </c>
      <c r="X237" s="287" t="str">
        <f t="shared" si="7"/>
        <v/>
      </c>
    </row>
    <row r="238" spans="1:24" x14ac:dyDescent="0.25">
      <c r="A238" s="303">
        <v>2858</v>
      </c>
      <c r="B238" s="297" t="s">
        <v>3425</v>
      </c>
      <c r="C238" s="304">
        <v>43106</v>
      </c>
      <c r="D238" s="292" t="s">
        <v>3717</v>
      </c>
      <c r="E238" s="292" t="s">
        <v>3500</v>
      </c>
      <c r="F238" s="305">
        <v>0</v>
      </c>
      <c r="G238" s="305">
        <v>0</v>
      </c>
      <c r="H238" s="305">
        <v>-0.01</v>
      </c>
      <c r="I238" s="173"/>
      <c r="J238" s="173"/>
      <c r="K238" s="173"/>
      <c r="L238" s="173"/>
      <c r="M238" s="173"/>
      <c r="N238" s="173"/>
      <c r="O238" s="173"/>
      <c r="P238" s="173"/>
      <c r="Q238" s="173"/>
      <c r="R238" s="173"/>
      <c r="S238" s="173"/>
      <c r="T238" s="173"/>
      <c r="V238" s="173">
        <f t="shared" si="6"/>
        <v>0</v>
      </c>
      <c r="W238" s="173" t="e">
        <f>IF(#REF!="","",H238)</f>
        <v>#REF!</v>
      </c>
      <c r="X238" s="287" t="str">
        <f t="shared" si="7"/>
        <v/>
      </c>
    </row>
    <row r="239" spans="1:24" x14ac:dyDescent="0.25">
      <c r="A239" s="303">
        <v>2860</v>
      </c>
      <c r="B239" s="297" t="s">
        <v>3425</v>
      </c>
      <c r="C239" s="304">
        <v>43135</v>
      </c>
      <c r="E239" s="292" t="s">
        <v>3500</v>
      </c>
      <c r="F239" s="305">
        <v>0</v>
      </c>
      <c r="G239" s="305">
        <v>0</v>
      </c>
      <c r="H239" s="305">
        <v>-0.03</v>
      </c>
      <c r="I239" s="173"/>
      <c r="J239" s="173"/>
      <c r="K239" s="173"/>
      <c r="L239" s="173"/>
      <c r="M239" s="173"/>
      <c r="N239" s="173"/>
      <c r="O239" s="173"/>
      <c r="P239" s="173"/>
      <c r="Q239" s="173"/>
      <c r="R239" s="173"/>
      <c r="S239" s="173"/>
      <c r="T239" s="173"/>
      <c r="V239" s="173">
        <f t="shared" si="6"/>
        <v>0</v>
      </c>
      <c r="W239" s="173" t="e">
        <f>IF(#REF!="","",H239)</f>
        <v>#REF!</v>
      </c>
      <c r="X239" s="287" t="str">
        <f t="shared" si="7"/>
        <v/>
      </c>
    </row>
    <row r="240" spans="1:24" x14ac:dyDescent="0.25">
      <c r="A240" s="303">
        <v>3068</v>
      </c>
      <c r="B240" s="297" t="s">
        <v>3425</v>
      </c>
      <c r="C240" s="304">
        <v>43014</v>
      </c>
      <c r="D240" s="292" t="s">
        <v>3718</v>
      </c>
      <c r="E240" s="292" t="s">
        <v>3719</v>
      </c>
      <c r="F240" s="305">
        <v>0</v>
      </c>
      <c r="G240" s="305">
        <v>0</v>
      </c>
      <c r="H240" s="305">
        <v>204.02</v>
      </c>
      <c r="I240" s="173"/>
      <c r="J240" s="173"/>
      <c r="K240" s="173"/>
      <c r="L240" s="173"/>
      <c r="M240" s="173"/>
      <c r="N240" s="173"/>
      <c r="O240" s="173"/>
      <c r="P240" s="173"/>
      <c r="Q240" s="173"/>
      <c r="R240" s="173"/>
      <c r="S240" s="173"/>
      <c r="T240" s="173"/>
      <c r="V240" s="173">
        <f t="shared" si="6"/>
        <v>0</v>
      </c>
      <c r="W240" s="173" t="e">
        <f>IF(#REF!="","",H240)</f>
        <v>#REF!</v>
      </c>
      <c r="X240" s="287" t="str">
        <f t="shared" si="7"/>
        <v/>
      </c>
    </row>
    <row r="241" spans="1:24" x14ac:dyDescent="0.25">
      <c r="A241" s="303">
        <v>3069</v>
      </c>
      <c r="B241" s="297" t="s">
        <v>3425</v>
      </c>
      <c r="C241" s="304">
        <v>42754</v>
      </c>
      <c r="D241" s="292" t="s">
        <v>3720</v>
      </c>
      <c r="E241" s="292" t="s">
        <v>3715</v>
      </c>
      <c r="F241" s="305">
        <v>-2.2737367544323206E-13</v>
      </c>
      <c r="G241" s="305">
        <v>-2.2737367544323206E-13</v>
      </c>
      <c r="H241" s="305">
        <v>1666.72</v>
      </c>
      <c r="I241" s="173"/>
      <c r="J241" s="173"/>
      <c r="K241" s="173"/>
      <c r="L241" s="173"/>
      <c r="M241" s="173"/>
      <c r="N241" s="173"/>
      <c r="O241" s="173"/>
      <c r="P241" s="173"/>
      <c r="Q241" s="173"/>
      <c r="R241" s="173"/>
      <c r="S241" s="173"/>
      <c r="T241" s="173"/>
      <c r="V241" s="173">
        <f t="shared" si="6"/>
        <v>0</v>
      </c>
      <c r="W241" s="173" t="e">
        <f>IF(#REF!="","",H241)</f>
        <v>#REF!</v>
      </c>
      <c r="X241" s="287" t="str">
        <f t="shared" si="7"/>
        <v/>
      </c>
    </row>
    <row r="242" spans="1:24" x14ac:dyDescent="0.25">
      <c r="A242" s="303">
        <v>3252</v>
      </c>
      <c r="B242" s="297" t="s">
        <v>3425</v>
      </c>
      <c r="C242" s="304">
        <v>42764</v>
      </c>
      <c r="D242" s="292" t="s">
        <v>3721</v>
      </c>
      <c r="E242" s="292" t="s">
        <v>3722</v>
      </c>
      <c r="F242" s="305">
        <v>0</v>
      </c>
      <c r="G242" s="305">
        <v>0</v>
      </c>
      <c r="H242" s="305">
        <v>918</v>
      </c>
      <c r="I242" s="173"/>
      <c r="J242" s="173"/>
      <c r="K242" s="173"/>
      <c r="L242" s="173"/>
      <c r="M242" s="173"/>
      <c r="N242" s="173"/>
      <c r="O242" s="173"/>
      <c r="P242" s="173"/>
      <c r="Q242" s="173"/>
      <c r="R242" s="173"/>
      <c r="S242" s="173"/>
      <c r="T242" s="173"/>
      <c r="V242" s="173">
        <f t="shared" si="6"/>
        <v>0</v>
      </c>
      <c r="W242" s="173" t="e">
        <f>IF(#REF!="","",H242)</f>
        <v>#REF!</v>
      </c>
      <c r="X242" s="287" t="str">
        <f t="shared" si="7"/>
        <v/>
      </c>
    </row>
    <row r="243" spans="1:24" x14ac:dyDescent="0.25">
      <c r="A243" s="303">
        <v>3280</v>
      </c>
      <c r="B243" s="297" t="s">
        <v>3425</v>
      </c>
      <c r="C243" s="304">
        <v>42971</v>
      </c>
      <c r="D243" s="292" t="s">
        <v>3723</v>
      </c>
      <c r="E243" s="292" t="s">
        <v>3724</v>
      </c>
      <c r="F243" s="305">
        <v>0</v>
      </c>
      <c r="G243" s="305">
        <v>0</v>
      </c>
      <c r="H243" s="305">
        <v>428.4</v>
      </c>
      <c r="I243" s="173"/>
      <c r="J243" s="173"/>
      <c r="K243" s="173"/>
      <c r="L243" s="173"/>
      <c r="M243" s="173"/>
      <c r="N243" s="173"/>
      <c r="O243" s="173"/>
      <c r="P243" s="173"/>
      <c r="Q243" s="173"/>
      <c r="R243" s="173"/>
      <c r="S243" s="173"/>
      <c r="T243" s="173"/>
      <c r="V243" s="173">
        <f t="shared" si="6"/>
        <v>0</v>
      </c>
      <c r="W243" s="173" t="e">
        <f>IF(#REF!="","",H243)</f>
        <v>#REF!</v>
      </c>
      <c r="X243" s="287" t="str">
        <f t="shared" si="7"/>
        <v/>
      </c>
    </row>
    <row r="244" spans="1:24" x14ac:dyDescent="0.25">
      <c r="A244" s="303">
        <v>3402</v>
      </c>
      <c r="B244" s="297" t="s">
        <v>3425</v>
      </c>
      <c r="C244" s="304">
        <v>42818</v>
      </c>
      <c r="D244" s="292" t="s">
        <v>3725</v>
      </c>
      <c r="E244" s="292" t="s">
        <v>3726</v>
      </c>
      <c r="F244" s="305">
        <v>0</v>
      </c>
      <c r="G244" s="305">
        <v>0</v>
      </c>
      <c r="H244" s="305">
        <v>197</v>
      </c>
      <c r="I244" s="173"/>
      <c r="J244" s="173"/>
      <c r="K244" s="173"/>
      <c r="L244" s="173"/>
      <c r="M244" s="173"/>
      <c r="N244" s="173"/>
      <c r="O244" s="173"/>
      <c r="P244" s="173"/>
      <c r="Q244" s="173"/>
      <c r="R244" s="173"/>
      <c r="S244" s="173"/>
      <c r="T244" s="173"/>
      <c r="V244" s="173">
        <f t="shared" si="6"/>
        <v>0</v>
      </c>
      <c r="W244" s="173" t="e">
        <f>IF(#REF!="","",H244)</f>
        <v>#REF!</v>
      </c>
      <c r="X244" s="287" t="str">
        <f t="shared" si="7"/>
        <v/>
      </c>
    </row>
    <row r="245" spans="1:24" x14ac:dyDescent="0.25">
      <c r="A245" s="303"/>
      <c r="B245" s="297"/>
      <c r="C245" s="304" t="s">
        <v>5677</v>
      </c>
      <c r="D245" s="292"/>
      <c r="E245" s="292"/>
      <c r="F245" s="305"/>
      <c r="G245" s="305"/>
      <c r="H245" s="305"/>
      <c r="I245" s="173"/>
      <c r="J245" s="173"/>
      <c r="K245" s="173"/>
      <c r="L245" s="173"/>
      <c r="M245" s="173"/>
      <c r="N245" s="173"/>
      <c r="O245" s="173"/>
      <c r="P245" s="173"/>
      <c r="Q245" s="173"/>
      <c r="R245" s="173"/>
      <c r="S245" s="173"/>
      <c r="T245" s="173"/>
      <c r="V245" s="173">
        <f t="shared" si="6"/>
        <v>0</v>
      </c>
      <c r="W245" s="173" t="e">
        <f>IF(#REF!="","",H245)</f>
        <v>#REF!</v>
      </c>
      <c r="X245" s="287" t="str">
        <f t="shared" si="7"/>
        <v/>
      </c>
    </row>
    <row r="246" spans="1:24" x14ac:dyDescent="0.25">
      <c r="C246" s="304" t="s">
        <v>5677</v>
      </c>
      <c r="F246" s="291" t="s">
        <v>3441</v>
      </c>
      <c r="G246" s="291" t="s">
        <v>3441</v>
      </c>
      <c r="H246" s="307">
        <v>44615.199999999997</v>
      </c>
      <c r="I246" s="173"/>
      <c r="J246" s="173"/>
      <c r="K246" s="173"/>
      <c r="L246" s="173"/>
      <c r="M246" s="173"/>
      <c r="N246" s="173"/>
      <c r="O246" s="173"/>
      <c r="P246" s="173"/>
      <c r="Q246" s="173"/>
      <c r="R246" s="173"/>
      <c r="S246" s="173"/>
      <c r="T246" s="173"/>
      <c r="V246" s="173">
        <f t="shared" si="6"/>
        <v>0</v>
      </c>
      <c r="W246" s="173" t="e">
        <f>IF(#REF!="","",H246)</f>
        <v>#REF!</v>
      </c>
      <c r="X246" s="287" t="str">
        <f t="shared" si="7"/>
        <v/>
      </c>
    </row>
    <row r="247" spans="1:24" x14ac:dyDescent="0.25">
      <c r="A247" s="295" t="s">
        <v>3413</v>
      </c>
      <c r="B247" s="297" t="s">
        <v>3727</v>
      </c>
      <c r="C247" s="304" t="s">
        <v>5677</v>
      </c>
      <c r="D247" s="294" t="s">
        <v>3728</v>
      </c>
      <c r="E247" s="292"/>
      <c r="G247" s="294" t="s">
        <v>3444</v>
      </c>
      <c r="I247" s="173"/>
      <c r="J247" s="173"/>
      <c r="K247" s="173"/>
      <c r="L247" s="173"/>
      <c r="M247" s="173"/>
      <c r="N247" s="173"/>
      <c r="O247" s="173"/>
      <c r="P247" s="173"/>
      <c r="Q247" s="173"/>
      <c r="R247" s="173"/>
      <c r="S247" s="173"/>
      <c r="T247" s="173"/>
      <c r="V247" s="173">
        <f t="shared" si="6"/>
        <v>0</v>
      </c>
      <c r="W247" s="173" t="e">
        <f>IF(#REF!="","",H247)</f>
        <v>#REF!</v>
      </c>
      <c r="X247" s="287" t="str">
        <f t="shared" si="7"/>
        <v/>
      </c>
    </row>
    <row r="248" spans="1:24" x14ac:dyDescent="0.25">
      <c r="A248" s="299" t="s">
        <v>3418</v>
      </c>
      <c r="B248" s="299" t="s">
        <v>3419</v>
      </c>
      <c r="C248" s="304" t="s">
        <v>5677</v>
      </c>
      <c r="D248" s="299" t="s">
        <v>3421</v>
      </c>
      <c r="E248" s="169" t="s">
        <v>3422</v>
      </c>
      <c r="F248" s="299" t="s">
        <v>3445</v>
      </c>
      <c r="G248" s="301" t="s">
        <v>3446</v>
      </c>
      <c r="H248" s="302" t="s">
        <v>3424</v>
      </c>
      <c r="I248" s="173"/>
      <c r="J248" s="173"/>
      <c r="K248" s="173"/>
      <c r="L248" s="173"/>
      <c r="M248" s="173"/>
      <c r="N248" s="173"/>
      <c r="O248" s="173"/>
      <c r="P248" s="173"/>
      <c r="Q248" s="173"/>
      <c r="R248" s="173"/>
      <c r="S248" s="173"/>
      <c r="T248" s="173"/>
      <c r="V248" s="173">
        <f t="shared" si="6"/>
        <v>0</v>
      </c>
      <c r="W248" s="173" t="e">
        <f>IF(#REF!="","",H248)</f>
        <v>#REF!</v>
      </c>
      <c r="X248" s="287" t="str">
        <f t="shared" si="7"/>
        <v/>
      </c>
    </row>
    <row r="249" spans="1:24" x14ac:dyDescent="0.25">
      <c r="A249" s="303">
        <v>32</v>
      </c>
      <c r="B249" s="297" t="s">
        <v>3425</v>
      </c>
      <c r="C249" s="304">
        <v>42835</v>
      </c>
      <c r="D249" s="292" t="s">
        <v>3729</v>
      </c>
      <c r="E249" s="292" t="s">
        <v>3730</v>
      </c>
      <c r="F249" s="305">
        <v>0</v>
      </c>
      <c r="G249" s="305">
        <v>0</v>
      </c>
      <c r="H249" s="305">
        <v>900</v>
      </c>
      <c r="I249" s="173"/>
      <c r="J249" s="173"/>
      <c r="K249" s="173"/>
      <c r="L249" s="173"/>
      <c r="M249" s="173"/>
      <c r="N249" s="173"/>
      <c r="O249" s="173"/>
      <c r="P249" s="173"/>
      <c r="Q249" s="173"/>
      <c r="R249" s="173"/>
      <c r="S249" s="173"/>
      <c r="T249" s="173"/>
      <c r="V249" s="173">
        <f t="shared" si="6"/>
        <v>0</v>
      </c>
      <c r="W249" s="173" t="e">
        <f>IF(#REF!="","",H249)</f>
        <v>#REF!</v>
      </c>
      <c r="X249" s="287" t="str">
        <f t="shared" si="7"/>
        <v/>
      </c>
    </row>
    <row r="250" spans="1:24" x14ac:dyDescent="0.25">
      <c r="A250" s="303"/>
      <c r="B250" s="297"/>
      <c r="C250" s="304" t="s">
        <v>5677</v>
      </c>
      <c r="D250" s="292"/>
      <c r="E250" s="292"/>
      <c r="F250" s="305"/>
      <c r="G250" s="305"/>
      <c r="H250" s="305"/>
      <c r="I250" s="173"/>
      <c r="J250" s="173"/>
      <c r="K250" s="173"/>
      <c r="L250" s="173"/>
      <c r="M250" s="173"/>
      <c r="N250" s="173"/>
      <c r="O250" s="173"/>
      <c r="P250" s="173"/>
      <c r="Q250" s="173"/>
      <c r="R250" s="173"/>
      <c r="S250" s="173"/>
      <c r="T250" s="173"/>
      <c r="V250" s="173">
        <f t="shared" si="6"/>
        <v>0</v>
      </c>
      <c r="W250" s="173" t="e">
        <f>IF(#REF!="","",H250)</f>
        <v>#REF!</v>
      </c>
      <c r="X250" s="287" t="str">
        <f t="shared" si="7"/>
        <v/>
      </c>
    </row>
    <row r="251" spans="1:24" x14ac:dyDescent="0.25">
      <c r="C251" s="304" t="s">
        <v>5677</v>
      </c>
      <c r="F251" s="291" t="s">
        <v>3441</v>
      </c>
      <c r="G251" s="291" t="s">
        <v>3441</v>
      </c>
      <c r="H251" s="307">
        <v>900</v>
      </c>
      <c r="I251" s="173"/>
      <c r="J251" s="173"/>
      <c r="K251" s="173"/>
      <c r="L251" s="173"/>
      <c r="M251" s="173"/>
      <c r="N251" s="173"/>
      <c r="O251" s="173"/>
      <c r="P251" s="173"/>
      <c r="Q251" s="173"/>
      <c r="R251" s="173"/>
      <c r="S251" s="173"/>
      <c r="T251" s="173"/>
      <c r="V251" s="173">
        <f t="shared" si="6"/>
        <v>0</v>
      </c>
      <c r="W251" s="173" t="e">
        <f>IF(#REF!="","",H251)</f>
        <v>#REF!</v>
      </c>
      <c r="X251" s="287" t="str">
        <f t="shared" si="7"/>
        <v/>
      </c>
    </row>
    <row r="252" spans="1:24" x14ac:dyDescent="0.25">
      <c r="A252" s="295" t="s">
        <v>3413</v>
      </c>
      <c r="B252" s="297" t="s">
        <v>3731</v>
      </c>
      <c r="C252" s="304" t="s">
        <v>5677</v>
      </c>
      <c r="D252" s="294" t="s">
        <v>3732</v>
      </c>
      <c r="E252" s="292"/>
      <c r="G252" s="294" t="s">
        <v>3444</v>
      </c>
      <c r="I252" s="173"/>
      <c r="J252" s="173"/>
      <c r="K252" s="173"/>
      <c r="L252" s="173"/>
      <c r="M252" s="173"/>
      <c r="N252" s="173"/>
      <c r="O252" s="173"/>
      <c r="P252" s="173"/>
      <c r="Q252" s="173"/>
      <c r="R252" s="173"/>
      <c r="S252" s="173"/>
      <c r="T252" s="173"/>
      <c r="V252" s="173">
        <f t="shared" si="6"/>
        <v>0</v>
      </c>
      <c r="W252" s="173" t="e">
        <f>IF(#REF!="","",H252)</f>
        <v>#REF!</v>
      </c>
      <c r="X252" s="287" t="str">
        <f t="shared" si="7"/>
        <v/>
      </c>
    </row>
    <row r="253" spans="1:24" x14ac:dyDescent="0.25">
      <c r="A253" s="299" t="s">
        <v>3418</v>
      </c>
      <c r="B253" s="299" t="s">
        <v>3419</v>
      </c>
      <c r="C253" s="304" t="s">
        <v>5677</v>
      </c>
      <c r="D253" s="299" t="s">
        <v>3421</v>
      </c>
      <c r="E253" s="169" t="s">
        <v>3422</v>
      </c>
      <c r="F253" s="299" t="s">
        <v>3445</v>
      </c>
      <c r="G253" s="301" t="s">
        <v>3446</v>
      </c>
      <c r="H253" s="302" t="s">
        <v>3424</v>
      </c>
      <c r="I253" s="173"/>
      <c r="J253" s="173"/>
      <c r="K253" s="173"/>
      <c r="L253" s="173"/>
      <c r="M253" s="173"/>
      <c r="N253" s="173"/>
      <c r="O253" s="173"/>
      <c r="P253" s="173"/>
      <c r="Q253" s="173"/>
      <c r="R253" s="173"/>
      <c r="S253" s="173"/>
      <c r="T253" s="173"/>
      <c r="V253" s="173">
        <f t="shared" si="6"/>
        <v>0</v>
      </c>
      <c r="W253" s="173" t="e">
        <f>IF(#REF!="","",H253)</f>
        <v>#REF!</v>
      </c>
      <c r="X253" s="287" t="str">
        <f t="shared" si="7"/>
        <v/>
      </c>
    </row>
    <row r="254" spans="1:24" x14ac:dyDescent="0.25">
      <c r="A254" s="303">
        <v>854</v>
      </c>
      <c r="B254" s="297" t="s">
        <v>3425</v>
      </c>
      <c r="C254" s="304">
        <v>42859</v>
      </c>
      <c r="D254" s="292" t="s">
        <v>3733</v>
      </c>
      <c r="E254" s="292" t="s">
        <v>3734</v>
      </c>
      <c r="F254" s="305">
        <v>0</v>
      </c>
      <c r="G254" s="305">
        <v>0</v>
      </c>
      <c r="H254" s="305">
        <v>1782.14</v>
      </c>
      <c r="I254" s="173"/>
      <c r="J254" s="173"/>
      <c r="K254" s="173"/>
      <c r="L254" s="173"/>
      <c r="M254" s="173"/>
      <c r="N254" s="173"/>
      <c r="O254" s="173"/>
      <c r="P254" s="173"/>
      <c r="Q254" s="173"/>
      <c r="R254" s="173"/>
      <c r="S254" s="173"/>
      <c r="T254" s="173"/>
      <c r="V254" s="173">
        <f t="shared" si="6"/>
        <v>0</v>
      </c>
      <c r="W254" s="173" t="e">
        <f>IF(#REF!="","",H254)</f>
        <v>#REF!</v>
      </c>
      <c r="X254" s="287" t="str">
        <f t="shared" si="7"/>
        <v/>
      </c>
    </row>
    <row r="255" spans="1:24" x14ac:dyDescent="0.25">
      <c r="A255" s="303">
        <v>900</v>
      </c>
      <c r="B255" s="297" t="s">
        <v>3425</v>
      </c>
      <c r="C255" s="304">
        <v>42784</v>
      </c>
      <c r="D255" s="292" t="s">
        <v>3735</v>
      </c>
      <c r="E255" s="292" t="s">
        <v>3736</v>
      </c>
      <c r="F255" s="305">
        <v>0</v>
      </c>
      <c r="G255" s="305">
        <v>0</v>
      </c>
      <c r="H255" s="305">
        <v>763.78</v>
      </c>
      <c r="I255" s="173"/>
      <c r="J255" s="173"/>
      <c r="K255" s="173"/>
      <c r="L255" s="173"/>
      <c r="M255" s="173"/>
      <c r="N255" s="173"/>
      <c r="O255" s="173"/>
      <c r="P255" s="173"/>
      <c r="Q255" s="173"/>
      <c r="R255" s="173"/>
      <c r="S255" s="173"/>
      <c r="T255" s="173"/>
      <c r="V255" s="173">
        <f t="shared" si="6"/>
        <v>0</v>
      </c>
      <c r="W255" s="173" t="e">
        <f>IF(#REF!="","",H255)</f>
        <v>#REF!</v>
      </c>
      <c r="X255" s="287" t="str">
        <f t="shared" si="7"/>
        <v/>
      </c>
    </row>
    <row r="256" spans="1:24" x14ac:dyDescent="0.25">
      <c r="A256" s="303">
        <v>1259</v>
      </c>
      <c r="B256" s="297" t="s">
        <v>3425</v>
      </c>
      <c r="C256" s="304">
        <v>42886</v>
      </c>
      <c r="D256" s="292" t="s">
        <v>3737</v>
      </c>
      <c r="E256" s="292" t="s">
        <v>3738</v>
      </c>
      <c r="F256" s="305">
        <v>0</v>
      </c>
      <c r="G256" s="305">
        <v>0</v>
      </c>
      <c r="H256" s="305">
        <v>760.98</v>
      </c>
      <c r="I256" s="173"/>
      <c r="J256" s="173"/>
      <c r="K256" s="173"/>
      <c r="L256" s="173"/>
      <c r="M256" s="173"/>
      <c r="N256" s="173"/>
      <c r="O256" s="173"/>
      <c r="P256" s="173"/>
      <c r="Q256" s="173"/>
      <c r="R256" s="173"/>
      <c r="S256" s="173"/>
      <c r="T256" s="173"/>
      <c r="V256" s="173">
        <f t="shared" si="6"/>
        <v>0</v>
      </c>
      <c r="W256" s="173" t="e">
        <f>IF(#REF!="","",H256)</f>
        <v>#REF!</v>
      </c>
      <c r="X256" s="287" t="str">
        <f t="shared" si="7"/>
        <v/>
      </c>
    </row>
    <row r="257" spans="1:24" x14ac:dyDescent="0.25">
      <c r="A257" s="303">
        <v>1611</v>
      </c>
      <c r="B257" s="297" t="s">
        <v>3425</v>
      </c>
      <c r="C257" s="304">
        <v>42991</v>
      </c>
      <c r="D257" s="292" t="s">
        <v>3739</v>
      </c>
      <c r="E257" s="292" t="s">
        <v>3500</v>
      </c>
      <c r="F257" s="305">
        <v>-2546.23</v>
      </c>
      <c r="G257" s="305">
        <v>-2546.23</v>
      </c>
      <c r="H257" s="305">
        <v>-2.75</v>
      </c>
      <c r="I257" s="173"/>
      <c r="J257" s="173"/>
      <c r="K257" s="173"/>
      <c r="L257" s="173"/>
      <c r="M257" s="173"/>
      <c r="N257" s="173"/>
      <c r="O257" s="173"/>
      <c r="P257" s="173"/>
      <c r="Q257" s="173"/>
      <c r="R257" s="173"/>
      <c r="S257" s="173"/>
      <c r="T257" s="173"/>
      <c r="V257" s="173">
        <f t="shared" si="6"/>
        <v>0</v>
      </c>
      <c r="W257" s="173" t="e">
        <f>IF(#REF!="","",H257)</f>
        <v>#REF!</v>
      </c>
      <c r="X257" s="287" t="str">
        <f t="shared" si="7"/>
        <v/>
      </c>
    </row>
    <row r="258" spans="1:24" x14ac:dyDescent="0.25">
      <c r="A258" s="303">
        <v>1630</v>
      </c>
      <c r="B258" s="297" t="s">
        <v>3425</v>
      </c>
      <c r="C258" s="304">
        <v>43134</v>
      </c>
      <c r="D258" s="292" t="s">
        <v>3740</v>
      </c>
      <c r="E258" s="292" t="s">
        <v>3741</v>
      </c>
      <c r="F258" s="305">
        <v>0</v>
      </c>
      <c r="G258" s="305">
        <v>0</v>
      </c>
      <c r="H258" s="305">
        <v>2545.92</v>
      </c>
      <c r="I258" s="173"/>
      <c r="J258" s="173"/>
      <c r="K258" s="173"/>
      <c r="L258" s="173"/>
      <c r="M258" s="173"/>
      <c r="N258" s="173"/>
      <c r="O258" s="173"/>
      <c r="P258" s="173"/>
      <c r="Q258" s="173"/>
      <c r="R258" s="173"/>
      <c r="S258" s="173"/>
      <c r="T258" s="173"/>
      <c r="V258" s="173">
        <f t="shared" si="6"/>
        <v>0</v>
      </c>
      <c r="W258" s="173" t="e">
        <f>IF(#REF!="","",H258)</f>
        <v>#REF!</v>
      </c>
      <c r="X258" s="287" t="str">
        <f t="shared" si="7"/>
        <v/>
      </c>
    </row>
    <row r="259" spans="1:24" x14ac:dyDescent="0.25">
      <c r="A259" s="303">
        <v>1943</v>
      </c>
      <c r="B259" s="297" t="s">
        <v>3425</v>
      </c>
      <c r="C259" s="304">
        <v>42872</v>
      </c>
      <c r="D259" s="292" t="s">
        <v>3742</v>
      </c>
      <c r="E259" s="292" t="s">
        <v>3743</v>
      </c>
      <c r="F259" s="305">
        <v>0</v>
      </c>
      <c r="G259" s="305">
        <v>0</v>
      </c>
      <c r="H259" s="305">
        <v>236</v>
      </c>
      <c r="I259" s="173"/>
      <c r="J259" s="173"/>
      <c r="K259" s="173"/>
      <c r="L259" s="173"/>
      <c r="M259" s="173"/>
      <c r="N259" s="173"/>
      <c r="O259" s="173"/>
      <c r="P259" s="173"/>
      <c r="Q259" s="173"/>
      <c r="R259" s="173"/>
      <c r="S259" s="173"/>
      <c r="T259" s="173"/>
      <c r="V259" s="173">
        <f t="shared" si="6"/>
        <v>0</v>
      </c>
      <c r="W259" s="173" t="e">
        <f>IF(#REF!="","",H259)</f>
        <v>#REF!</v>
      </c>
      <c r="X259" s="287" t="str">
        <f t="shared" si="7"/>
        <v/>
      </c>
    </row>
    <row r="260" spans="1:24" x14ac:dyDescent="0.25">
      <c r="A260" s="303">
        <v>1944</v>
      </c>
      <c r="B260" s="297" t="s">
        <v>3425</v>
      </c>
      <c r="C260" s="304">
        <v>43095</v>
      </c>
      <c r="D260" s="292" t="s">
        <v>3744</v>
      </c>
      <c r="E260" s="292" t="s">
        <v>3745</v>
      </c>
      <c r="F260" s="305">
        <v>0</v>
      </c>
      <c r="G260" s="305">
        <v>0</v>
      </c>
      <c r="H260" s="305">
        <v>847</v>
      </c>
      <c r="I260" s="173"/>
      <c r="J260" s="173"/>
      <c r="K260" s="173"/>
      <c r="L260" s="173"/>
      <c r="M260" s="173"/>
      <c r="N260" s="173"/>
      <c r="O260" s="173"/>
      <c r="P260" s="173"/>
      <c r="Q260" s="173"/>
      <c r="R260" s="173"/>
      <c r="S260" s="173"/>
      <c r="T260" s="173"/>
      <c r="V260" s="173">
        <f t="shared" si="6"/>
        <v>0</v>
      </c>
      <c r="W260" s="173" t="e">
        <f>IF(#REF!="","",H260)</f>
        <v>#REF!</v>
      </c>
      <c r="X260" s="287" t="str">
        <f t="shared" si="7"/>
        <v/>
      </c>
    </row>
    <row r="261" spans="1:24" x14ac:dyDescent="0.25">
      <c r="A261" s="303">
        <v>1945</v>
      </c>
      <c r="B261" s="297" t="s">
        <v>3425</v>
      </c>
      <c r="C261" s="304">
        <v>42921</v>
      </c>
      <c r="D261" s="292" t="s">
        <v>3746</v>
      </c>
      <c r="E261" s="292" t="s">
        <v>3747</v>
      </c>
      <c r="F261" s="305">
        <v>0</v>
      </c>
      <c r="G261" s="305">
        <v>0</v>
      </c>
      <c r="H261" s="305">
        <v>61</v>
      </c>
      <c r="I261" s="173"/>
      <c r="J261" s="173"/>
      <c r="K261" s="173"/>
      <c r="L261" s="173"/>
      <c r="M261" s="173"/>
      <c r="N261" s="173"/>
      <c r="O261" s="173"/>
      <c r="P261" s="173"/>
      <c r="Q261" s="173"/>
      <c r="R261" s="173"/>
      <c r="S261" s="173"/>
      <c r="T261" s="173"/>
      <c r="V261" s="173">
        <f t="shared" si="6"/>
        <v>0</v>
      </c>
      <c r="W261" s="173" t="e">
        <f>IF(#REF!="","",H261)</f>
        <v>#REF!</v>
      </c>
      <c r="X261" s="287" t="str">
        <f t="shared" si="7"/>
        <v/>
      </c>
    </row>
    <row r="262" spans="1:24" x14ac:dyDescent="0.25">
      <c r="A262" s="303">
        <v>2011</v>
      </c>
      <c r="B262" s="297" t="s">
        <v>3425</v>
      </c>
      <c r="C262" s="304">
        <v>42759</v>
      </c>
      <c r="D262" s="292" t="s">
        <v>3748</v>
      </c>
      <c r="E262" s="292" t="s">
        <v>3749</v>
      </c>
      <c r="F262" s="305">
        <v>0</v>
      </c>
      <c r="G262" s="305">
        <v>0</v>
      </c>
      <c r="H262" s="305">
        <v>383.72</v>
      </c>
      <c r="I262" s="173"/>
      <c r="J262" s="173"/>
      <c r="K262" s="173"/>
      <c r="L262" s="173"/>
      <c r="M262" s="173"/>
      <c r="N262" s="173"/>
      <c r="O262" s="173"/>
      <c r="P262" s="173"/>
      <c r="Q262" s="173"/>
      <c r="R262" s="173"/>
      <c r="S262" s="173"/>
      <c r="T262" s="173"/>
      <c r="V262" s="173">
        <f t="shared" si="6"/>
        <v>0</v>
      </c>
      <c r="W262" s="173" t="e">
        <f>IF(#REF!="","",H262)</f>
        <v>#REF!</v>
      </c>
      <c r="X262" s="287" t="str">
        <f t="shared" si="7"/>
        <v/>
      </c>
    </row>
    <row r="263" spans="1:24" x14ac:dyDescent="0.25">
      <c r="A263" s="303">
        <v>2136</v>
      </c>
      <c r="B263" s="297" t="s">
        <v>3425</v>
      </c>
      <c r="C263" s="304">
        <v>42934</v>
      </c>
      <c r="D263" s="292" t="s">
        <v>3750</v>
      </c>
      <c r="E263" s="292" t="s">
        <v>3751</v>
      </c>
      <c r="F263" s="305">
        <v>0</v>
      </c>
      <c r="G263" s="305">
        <v>0</v>
      </c>
      <c r="H263" s="305">
        <v>2403.77</v>
      </c>
      <c r="I263" s="173"/>
      <c r="J263" s="173"/>
      <c r="K263" s="173"/>
      <c r="L263" s="173"/>
      <c r="M263" s="173"/>
      <c r="N263" s="173"/>
      <c r="O263" s="173"/>
      <c r="P263" s="173"/>
      <c r="Q263" s="173"/>
      <c r="R263" s="173"/>
      <c r="S263" s="173"/>
      <c r="T263" s="173"/>
      <c r="V263" s="173">
        <f t="shared" si="6"/>
        <v>0</v>
      </c>
      <c r="W263" s="173" t="e">
        <f>IF(#REF!="","",H263)</f>
        <v>#REF!</v>
      </c>
      <c r="X263" s="287" t="str">
        <f t="shared" si="7"/>
        <v/>
      </c>
    </row>
    <row r="264" spans="1:24" x14ac:dyDescent="0.25">
      <c r="A264" s="303">
        <v>2178</v>
      </c>
      <c r="B264" s="297" t="s">
        <v>3425</v>
      </c>
      <c r="C264" s="304">
        <v>42844</v>
      </c>
      <c r="D264" s="292" t="s">
        <v>3752</v>
      </c>
      <c r="E264" s="292" t="s">
        <v>3753</v>
      </c>
      <c r="F264" s="305">
        <v>0</v>
      </c>
      <c r="G264" s="305">
        <v>0</v>
      </c>
      <c r="H264" s="305">
        <v>572.46</v>
      </c>
      <c r="I264" s="173"/>
      <c r="J264" s="173"/>
      <c r="K264" s="173"/>
      <c r="L264" s="173"/>
      <c r="M264" s="173"/>
      <c r="N264" s="173"/>
      <c r="O264" s="173"/>
      <c r="P264" s="173"/>
      <c r="Q264" s="173"/>
      <c r="R264" s="173"/>
      <c r="S264" s="173"/>
      <c r="T264" s="173"/>
      <c r="V264" s="173">
        <f t="shared" si="6"/>
        <v>0</v>
      </c>
      <c r="W264" s="173" t="e">
        <f>IF(#REF!="","",H264)</f>
        <v>#REF!</v>
      </c>
      <c r="X264" s="287" t="str">
        <f t="shared" si="7"/>
        <v/>
      </c>
    </row>
    <row r="265" spans="1:24" x14ac:dyDescent="0.25">
      <c r="A265" s="303">
        <v>2179</v>
      </c>
      <c r="B265" s="297" t="s">
        <v>3425</v>
      </c>
      <c r="C265" s="304">
        <v>42958</v>
      </c>
      <c r="D265" s="292" t="s">
        <v>3754</v>
      </c>
      <c r="E265" s="292" t="s">
        <v>3753</v>
      </c>
      <c r="F265" s="305">
        <v>0</v>
      </c>
      <c r="G265" s="305">
        <v>0</v>
      </c>
      <c r="H265" s="305">
        <v>572.46</v>
      </c>
      <c r="I265" s="173"/>
      <c r="J265" s="173"/>
      <c r="K265" s="173"/>
      <c r="L265" s="173"/>
      <c r="M265" s="173"/>
      <c r="N265" s="173"/>
      <c r="O265" s="173"/>
      <c r="P265" s="173"/>
      <c r="Q265" s="173"/>
      <c r="R265" s="173"/>
      <c r="S265" s="173"/>
      <c r="T265" s="173"/>
      <c r="V265" s="173">
        <f t="shared" si="6"/>
        <v>0</v>
      </c>
      <c r="W265" s="173" t="e">
        <f>IF(#REF!="","",H265)</f>
        <v>#REF!</v>
      </c>
      <c r="X265" s="287" t="str">
        <f t="shared" si="7"/>
        <v/>
      </c>
    </row>
    <row r="266" spans="1:24" x14ac:dyDescent="0.25">
      <c r="A266" s="303">
        <v>2498</v>
      </c>
      <c r="B266" s="297" t="s">
        <v>3425</v>
      </c>
      <c r="C266" s="304">
        <v>42981</v>
      </c>
      <c r="D266" s="292" t="s">
        <v>3755</v>
      </c>
      <c r="E266" s="292" t="s">
        <v>3756</v>
      </c>
      <c r="F266" s="305">
        <v>-2.8421709430404007E-14</v>
      </c>
      <c r="G266" s="305">
        <v>-2.8421709430404007E-14</v>
      </c>
      <c r="H266" s="305">
        <v>163.03</v>
      </c>
      <c r="I266" s="173"/>
      <c r="J266" s="173"/>
      <c r="K266" s="173"/>
      <c r="L266" s="173"/>
      <c r="M266" s="173"/>
      <c r="N266" s="173"/>
      <c r="O266" s="173"/>
      <c r="P266" s="173"/>
      <c r="Q266" s="173"/>
      <c r="R266" s="173"/>
      <c r="S266" s="173"/>
      <c r="T266" s="173"/>
      <c r="V266" s="173">
        <f t="shared" si="6"/>
        <v>0</v>
      </c>
      <c r="W266" s="173" t="e">
        <f>IF(#REF!="","",H266)</f>
        <v>#REF!</v>
      </c>
      <c r="X266" s="287" t="str">
        <f t="shared" si="7"/>
        <v/>
      </c>
    </row>
    <row r="267" spans="1:24" x14ac:dyDescent="0.25">
      <c r="A267" s="303">
        <v>2499</v>
      </c>
      <c r="B267" s="297" t="s">
        <v>3425</v>
      </c>
      <c r="C267" s="304">
        <v>43032</v>
      </c>
      <c r="D267" s="292" t="s">
        <v>3757</v>
      </c>
      <c r="E267" s="292" t="s">
        <v>3758</v>
      </c>
      <c r="F267" s="305">
        <v>0</v>
      </c>
      <c r="G267" s="305">
        <v>0</v>
      </c>
      <c r="H267" s="305">
        <v>932.62999999999988</v>
      </c>
      <c r="I267" s="173"/>
      <c r="J267" s="173"/>
      <c r="K267" s="173"/>
      <c r="L267" s="173"/>
      <c r="M267" s="173"/>
      <c r="N267" s="173"/>
      <c r="O267" s="173"/>
      <c r="P267" s="173"/>
      <c r="Q267" s="173"/>
      <c r="R267" s="173"/>
      <c r="S267" s="173"/>
      <c r="T267" s="173"/>
      <c r="V267" s="173">
        <f t="shared" si="6"/>
        <v>0</v>
      </c>
      <c r="W267" s="173" t="e">
        <f>IF(#REF!="","",H267)</f>
        <v>#REF!</v>
      </c>
      <c r="X267" s="287" t="str">
        <f t="shared" si="7"/>
        <v/>
      </c>
    </row>
    <row r="268" spans="1:24" x14ac:dyDescent="0.25">
      <c r="A268" s="303">
        <v>2592</v>
      </c>
      <c r="B268" s="297" t="s">
        <v>3425</v>
      </c>
      <c r="C268" s="304">
        <v>42946</v>
      </c>
      <c r="D268" s="292" t="s">
        <v>3759</v>
      </c>
      <c r="E268" s="292" t="s">
        <v>3760</v>
      </c>
      <c r="F268" s="305">
        <v>4.5474735088646412E-13</v>
      </c>
      <c r="G268" s="305">
        <v>4.5474735088646412E-13</v>
      </c>
      <c r="H268" s="305">
        <v>2709.29</v>
      </c>
      <c r="I268" s="173"/>
      <c r="J268" s="173"/>
      <c r="K268" s="173"/>
      <c r="L268" s="173"/>
      <c r="M268" s="173"/>
      <c r="N268" s="173"/>
      <c r="O268" s="173"/>
      <c r="P268" s="173"/>
      <c r="Q268" s="173"/>
      <c r="R268" s="173"/>
      <c r="S268" s="173"/>
      <c r="T268" s="173"/>
      <c r="V268" s="173">
        <f t="shared" si="6"/>
        <v>0</v>
      </c>
      <c r="W268" s="173" t="e">
        <f>IF(#REF!="","",H268)</f>
        <v>#REF!</v>
      </c>
      <c r="X268" s="287" t="str">
        <f t="shared" si="7"/>
        <v/>
      </c>
    </row>
    <row r="269" spans="1:24" x14ac:dyDescent="0.25">
      <c r="A269" s="303">
        <v>2831</v>
      </c>
      <c r="B269" s="297" t="s">
        <v>3425</v>
      </c>
      <c r="C269" s="304">
        <v>42870</v>
      </c>
      <c r="D269" s="292" t="s">
        <v>3761</v>
      </c>
      <c r="E269" s="292" t="s">
        <v>3762</v>
      </c>
      <c r="F269" s="305">
        <v>0</v>
      </c>
      <c r="G269" s="305">
        <v>0</v>
      </c>
      <c r="H269" s="305">
        <v>1102.45</v>
      </c>
      <c r="I269" s="173"/>
      <c r="J269" s="173"/>
      <c r="K269" s="173"/>
      <c r="L269" s="173"/>
      <c r="M269" s="173"/>
      <c r="N269" s="173"/>
      <c r="O269" s="173"/>
      <c r="P269" s="173"/>
      <c r="Q269" s="173"/>
      <c r="R269" s="173"/>
      <c r="S269" s="173"/>
      <c r="T269" s="173"/>
      <c r="V269" s="173">
        <f t="shared" si="6"/>
        <v>0</v>
      </c>
      <c r="W269" s="173" t="e">
        <f>IF(#REF!="","",H269)</f>
        <v>#REF!</v>
      </c>
      <c r="X269" s="287" t="str">
        <f t="shared" si="7"/>
        <v/>
      </c>
    </row>
    <row r="270" spans="1:24" x14ac:dyDescent="0.25">
      <c r="A270" s="303">
        <v>3070</v>
      </c>
      <c r="B270" s="297" t="s">
        <v>3425</v>
      </c>
      <c r="C270" s="304">
        <v>42838</v>
      </c>
      <c r="D270" s="292" t="s">
        <v>3763</v>
      </c>
      <c r="E270" s="292" t="s">
        <v>3764</v>
      </c>
      <c r="F270" s="305">
        <v>0</v>
      </c>
      <c r="G270" s="305">
        <v>0</v>
      </c>
      <c r="H270" s="305">
        <v>50.96</v>
      </c>
      <c r="I270" s="173"/>
      <c r="J270" s="173"/>
      <c r="K270" s="173"/>
      <c r="L270" s="173"/>
      <c r="M270" s="173"/>
      <c r="N270" s="173"/>
      <c r="O270" s="173"/>
      <c r="P270" s="173"/>
      <c r="Q270" s="173"/>
      <c r="R270" s="173"/>
      <c r="S270" s="173"/>
      <c r="T270" s="173"/>
      <c r="V270" s="173">
        <f t="shared" ref="V270:V333" si="8">SUM(I270:U270)</f>
        <v>0</v>
      </c>
      <c r="W270" s="173" t="e">
        <f>IF(#REF!="","",H270)</f>
        <v>#REF!</v>
      </c>
      <c r="X270" s="287" t="str">
        <f t="shared" ref="X270:X333" si="9">IFERROR(V270-W270,"")</f>
        <v/>
      </c>
    </row>
    <row r="271" spans="1:24" x14ac:dyDescent="0.25">
      <c r="A271" s="303">
        <v>3071</v>
      </c>
      <c r="B271" s="297" t="s">
        <v>3425</v>
      </c>
      <c r="C271" s="304">
        <v>43093</v>
      </c>
      <c r="D271" s="292" t="s">
        <v>3765</v>
      </c>
      <c r="E271" s="292" t="s">
        <v>3766</v>
      </c>
      <c r="F271" s="305">
        <v>0</v>
      </c>
      <c r="G271" s="305">
        <v>0</v>
      </c>
      <c r="H271" s="305">
        <v>1529.08</v>
      </c>
      <c r="I271" s="173"/>
      <c r="J271" s="173"/>
      <c r="K271" s="173"/>
      <c r="L271" s="173"/>
      <c r="M271" s="173"/>
      <c r="N271" s="173"/>
      <c r="O271" s="173"/>
      <c r="P271" s="173"/>
      <c r="Q271" s="173"/>
      <c r="R271" s="173"/>
      <c r="S271" s="173"/>
      <c r="T271" s="173"/>
      <c r="V271" s="173">
        <f t="shared" si="8"/>
        <v>0</v>
      </c>
      <c r="W271" s="173" t="e">
        <f>IF(#REF!="","",H271)</f>
        <v>#REF!</v>
      </c>
      <c r="X271" s="287" t="str">
        <f t="shared" si="9"/>
        <v/>
      </c>
    </row>
    <row r="272" spans="1:24" x14ac:dyDescent="0.25">
      <c r="A272" s="303">
        <v>3072</v>
      </c>
      <c r="B272" s="297" t="s">
        <v>3425</v>
      </c>
      <c r="C272" s="304">
        <v>43065</v>
      </c>
      <c r="D272" s="292" t="s">
        <v>3767</v>
      </c>
      <c r="E272" s="292" t="s">
        <v>3768</v>
      </c>
      <c r="F272" s="305">
        <v>0</v>
      </c>
      <c r="G272" s="305">
        <v>0</v>
      </c>
      <c r="H272" s="305">
        <v>5.0999999999999996</v>
      </c>
      <c r="I272" s="173"/>
      <c r="J272" s="173"/>
      <c r="K272" s="173"/>
      <c r="L272" s="173"/>
      <c r="M272" s="173"/>
      <c r="N272" s="173"/>
      <c r="O272" s="173"/>
      <c r="P272" s="173"/>
      <c r="Q272" s="173"/>
      <c r="R272" s="173"/>
      <c r="S272" s="173"/>
      <c r="T272" s="173"/>
      <c r="V272" s="173">
        <f t="shared" si="8"/>
        <v>0</v>
      </c>
      <c r="W272" s="173" t="e">
        <f>IF(#REF!="","",H272)</f>
        <v>#REF!</v>
      </c>
      <c r="X272" s="287" t="str">
        <f t="shared" si="9"/>
        <v/>
      </c>
    </row>
    <row r="273" spans="1:24" x14ac:dyDescent="0.25">
      <c r="A273" s="303">
        <v>3073</v>
      </c>
      <c r="B273" s="297" t="s">
        <v>3425</v>
      </c>
      <c r="C273" s="304">
        <v>42916</v>
      </c>
      <c r="D273" s="292" t="s">
        <v>3769</v>
      </c>
      <c r="E273" s="292" t="s">
        <v>3770</v>
      </c>
      <c r="F273" s="305">
        <v>-1.7763568394002505E-15</v>
      </c>
      <c r="G273" s="305">
        <v>-1.7763568394002505E-15</v>
      </c>
      <c r="H273" s="305">
        <v>10.190000000000001</v>
      </c>
      <c r="I273" s="173"/>
      <c r="J273" s="173"/>
      <c r="K273" s="173"/>
      <c r="L273" s="173"/>
      <c r="M273" s="173"/>
      <c r="N273" s="173"/>
      <c r="O273" s="173"/>
      <c r="P273" s="173"/>
      <c r="Q273" s="173"/>
      <c r="R273" s="173"/>
      <c r="S273" s="173"/>
      <c r="T273" s="173"/>
      <c r="V273" s="173">
        <f t="shared" si="8"/>
        <v>0</v>
      </c>
      <c r="W273" s="173" t="e">
        <f>IF(#REF!="","",H273)</f>
        <v>#REF!</v>
      </c>
      <c r="X273" s="287" t="str">
        <f t="shared" si="9"/>
        <v/>
      </c>
    </row>
    <row r="274" spans="1:24" x14ac:dyDescent="0.25">
      <c r="A274" s="303">
        <v>3262</v>
      </c>
      <c r="B274" s="297" t="s">
        <v>3425</v>
      </c>
      <c r="C274" s="304">
        <v>42822</v>
      </c>
      <c r="D274" s="292" t="s">
        <v>3771</v>
      </c>
      <c r="E274" s="292" t="s">
        <v>3772</v>
      </c>
      <c r="F274" s="305">
        <v>-7.1054273576010019E-15</v>
      </c>
      <c r="G274" s="305">
        <v>-7.1054273576010019E-15</v>
      </c>
      <c r="H274" s="305">
        <v>55.16</v>
      </c>
      <c r="I274" s="173"/>
      <c r="J274" s="173"/>
      <c r="K274" s="173"/>
      <c r="L274" s="173"/>
      <c r="M274" s="173"/>
      <c r="N274" s="173"/>
      <c r="O274" s="173"/>
      <c r="P274" s="173"/>
      <c r="Q274" s="173"/>
      <c r="R274" s="173"/>
      <c r="S274" s="173"/>
      <c r="T274" s="173"/>
      <c r="V274" s="173">
        <f t="shared" si="8"/>
        <v>0</v>
      </c>
      <c r="W274" s="173" t="e">
        <f>IF(#REF!="","",H274)</f>
        <v>#REF!</v>
      </c>
      <c r="X274" s="287" t="str">
        <f t="shared" si="9"/>
        <v/>
      </c>
    </row>
    <row r="275" spans="1:24" x14ac:dyDescent="0.25">
      <c r="A275" s="303">
        <v>3266</v>
      </c>
      <c r="B275" s="297" t="s">
        <v>3425</v>
      </c>
      <c r="C275" s="304">
        <v>43106</v>
      </c>
      <c r="D275" s="292" t="s">
        <v>3773</v>
      </c>
      <c r="E275" s="292" t="s">
        <v>3774</v>
      </c>
      <c r="F275" s="305">
        <v>0</v>
      </c>
      <c r="G275" s="305">
        <v>0</v>
      </c>
      <c r="H275" s="305">
        <v>2429.23</v>
      </c>
      <c r="I275" s="173"/>
      <c r="J275" s="173"/>
      <c r="K275" s="173"/>
      <c r="L275" s="173"/>
      <c r="M275" s="173"/>
      <c r="N275" s="173"/>
      <c r="O275" s="173"/>
      <c r="P275" s="173"/>
      <c r="Q275" s="173"/>
      <c r="R275" s="173"/>
      <c r="S275" s="173"/>
      <c r="T275" s="173"/>
      <c r="V275" s="173">
        <f t="shared" si="8"/>
        <v>0</v>
      </c>
      <c r="W275" s="173" t="e">
        <f>IF(#REF!="","",H275)</f>
        <v>#REF!</v>
      </c>
      <c r="X275" s="287" t="str">
        <f t="shared" si="9"/>
        <v/>
      </c>
    </row>
    <row r="276" spans="1:24" x14ac:dyDescent="0.25">
      <c r="A276" s="303">
        <v>3403</v>
      </c>
      <c r="B276" s="297" t="s">
        <v>3425</v>
      </c>
      <c r="C276" s="304">
        <v>43023</v>
      </c>
      <c r="D276" s="292" t="s">
        <v>3775</v>
      </c>
      <c r="E276" s="292" t="s">
        <v>3776</v>
      </c>
      <c r="F276" s="305">
        <v>2.2737367544323206E-13</v>
      </c>
      <c r="G276" s="305">
        <v>2.2737367544323206E-13</v>
      </c>
      <c r="H276" s="305">
        <v>1596.78</v>
      </c>
      <c r="I276" s="173"/>
      <c r="J276" s="173"/>
      <c r="K276" s="173"/>
      <c r="L276" s="173"/>
      <c r="M276" s="173"/>
      <c r="N276" s="173"/>
      <c r="O276" s="173"/>
      <c r="P276" s="173"/>
      <c r="Q276" s="173"/>
      <c r="R276" s="173"/>
      <c r="S276" s="173"/>
      <c r="T276" s="173"/>
      <c r="V276" s="173">
        <f t="shared" si="8"/>
        <v>0</v>
      </c>
      <c r="W276" s="173" t="e">
        <f>IF(#REF!="","",H276)</f>
        <v>#REF!</v>
      </c>
      <c r="X276" s="287" t="str">
        <f t="shared" si="9"/>
        <v/>
      </c>
    </row>
    <row r="277" spans="1:24" x14ac:dyDescent="0.25">
      <c r="A277" s="303"/>
      <c r="B277" s="297"/>
      <c r="C277" s="304" t="s">
        <v>5677</v>
      </c>
      <c r="D277" s="292"/>
      <c r="E277" s="292"/>
      <c r="F277" s="305"/>
      <c r="G277" s="305"/>
      <c r="H277" s="305"/>
      <c r="I277" s="173"/>
      <c r="J277" s="173"/>
      <c r="K277" s="173"/>
      <c r="L277" s="173"/>
      <c r="M277" s="173"/>
      <c r="N277" s="173"/>
      <c r="O277" s="173"/>
      <c r="P277" s="173"/>
      <c r="Q277" s="173"/>
      <c r="R277" s="173"/>
      <c r="S277" s="173"/>
      <c r="T277" s="173"/>
      <c r="V277" s="173">
        <f t="shared" si="8"/>
        <v>0</v>
      </c>
      <c r="W277" s="173" t="e">
        <f>IF(#REF!="","",H277)</f>
        <v>#REF!</v>
      </c>
      <c r="X277" s="287" t="str">
        <f t="shared" si="9"/>
        <v/>
      </c>
    </row>
    <row r="278" spans="1:24" x14ac:dyDescent="0.25">
      <c r="C278" s="304" t="s">
        <v>5677</v>
      </c>
      <c r="F278" s="291" t="s">
        <v>3441</v>
      </c>
      <c r="G278" s="291" t="s">
        <v>3441</v>
      </c>
      <c r="H278" s="307">
        <v>21510.379999999994</v>
      </c>
      <c r="I278" s="173"/>
      <c r="J278" s="173"/>
      <c r="K278" s="173"/>
      <c r="L278" s="173"/>
      <c r="M278" s="173"/>
      <c r="N278" s="173"/>
      <c r="O278" s="173"/>
      <c r="P278" s="173"/>
      <c r="Q278" s="173"/>
      <c r="R278" s="173"/>
      <c r="S278" s="173"/>
      <c r="T278" s="173"/>
      <c r="V278" s="173">
        <f t="shared" si="8"/>
        <v>0</v>
      </c>
      <c r="W278" s="173" t="e">
        <f>IF(#REF!="","",H278)</f>
        <v>#REF!</v>
      </c>
      <c r="X278" s="287" t="str">
        <f t="shared" si="9"/>
        <v/>
      </c>
    </row>
    <row r="279" spans="1:24" x14ac:dyDescent="0.25">
      <c r="A279" s="295" t="s">
        <v>3413</v>
      </c>
      <c r="B279" s="297" t="s">
        <v>3777</v>
      </c>
      <c r="C279" s="304" t="s">
        <v>5677</v>
      </c>
      <c r="D279" s="294" t="s">
        <v>3778</v>
      </c>
      <c r="E279" s="292"/>
      <c r="G279" s="294" t="s">
        <v>3444</v>
      </c>
      <c r="I279" s="173"/>
      <c r="J279" s="173"/>
      <c r="K279" s="173"/>
      <c r="L279" s="173"/>
      <c r="M279" s="173"/>
      <c r="N279" s="173"/>
      <c r="O279" s="173"/>
      <c r="P279" s="173"/>
      <c r="Q279" s="173"/>
      <c r="R279" s="173"/>
      <c r="S279" s="173"/>
      <c r="T279" s="173"/>
      <c r="V279" s="173">
        <f t="shared" si="8"/>
        <v>0</v>
      </c>
      <c r="W279" s="173" t="e">
        <f>IF(#REF!="","",H279)</f>
        <v>#REF!</v>
      </c>
      <c r="X279" s="287" t="str">
        <f t="shared" si="9"/>
        <v/>
      </c>
    </row>
    <row r="280" spans="1:24" x14ac:dyDescent="0.25">
      <c r="A280" s="299" t="s">
        <v>3418</v>
      </c>
      <c r="B280" s="299" t="s">
        <v>3419</v>
      </c>
      <c r="C280" s="304" t="s">
        <v>5677</v>
      </c>
      <c r="D280" s="299" t="s">
        <v>3421</v>
      </c>
      <c r="E280" s="169" t="s">
        <v>3422</v>
      </c>
      <c r="F280" s="299" t="s">
        <v>3445</v>
      </c>
      <c r="G280" s="301" t="s">
        <v>3446</v>
      </c>
      <c r="H280" s="302" t="s">
        <v>3424</v>
      </c>
      <c r="I280" s="173"/>
      <c r="J280" s="173"/>
      <c r="K280" s="173"/>
      <c r="L280" s="173"/>
      <c r="M280" s="173"/>
      <c r="N280" s="173"/>
      <c r="O280" s="173"/>
      <c r="P280" s="173"/>
      <c r="Q280" s="173"/>
      <c r="R280" s="173"/>
      <c r="S280" s="173"/>
      <c r="T280" s="173"/>
      <c r="V280" s="173">
        <f t="shared" si="8"/>
        <v>0</v>
      </c>
      <c r="W280" s="173" t="e">
        <f>IF(#REF!="","",H280)</f>
        <v>#REF!</v>
      </c>
      <c r="X280" s="287" t="str">
        <f t="shared" si="9"/>
        <v/>
      </c>
    </row>
    <row r="281" spans="1:24" x14ac:dyDescent="0.25">
      <c r="A281" s="303">
        <v>493</v>
      </c>
      <c r="B281" s="297" t="s">
        <v>3425</v>
      </c>
      <c r="C281" s="304">
        <v>43066</v>
      </c>
      <c r="D281" s="292" t="s">
        <v>3779</v>
      </c>
      <c r="E281" s="292" t="s">
        <v>3500</v>
      </c>
      <c r="F281" s="305">
        <v>0</v>
      </c>
      <c r="G281" s="305">
        <v>0</v>
      </c>
      <c r="H281" s="305">
        <v>-2401.92</v>
      </c>
      <c r="I281" s="173"/>
      <c r="J281" s="173"/>
      <c r="K281" s="173"/>
      <c r="L281" s="173"/>
      <c r="M281" s="173"/>
      <c r="N281" s="173"/>
      <c r="O281" s="173"/>
      <c r="P281" s="173"/>
      <c r="Q281" s="173"/>
      <c r="R281" s="173"/>
      <c r="S281" s="173"/>
      <c r="T281" s="173"/>
      <c r="V281" s="173">
        <f t="shared" si="8"/>
        <v>0</v>
      </c>
      <c r="W281" s="173" t="e">
        <f>IF(#REF!="","",H281)</f>
        <v>#REF!</v>
      </c>
      <c r="X281" s="287" t="str">
        <f t="shared" si="9"/>
        <v/>
      </c>
    </row>
    <row r="282" spans="1:24" x14ac:dyDescent="0.25">
      <c r="A282" s="303">
        <v>684</v>
      </c>
      <c r="B282" s="297" t="s">
        <v>3425</v>
      </c>
      <c r="C282" s="304">
        <v>42929</v>
      </c>
      <c r="D282" s="292" t="s">
        <v>3780</v>
      </c>
      <c r="E282" s="292" t="s">
        <v>3781</v>
      </c>
      <c r="F282" s="305">
        <v>5.6843418860808015E-14</v>
      </c>
      <c r="G282" s="305">
        <v>5.6843418860808015E-14</v>
      </c>
      <c r="H282" s="305">
        <v>420.34</v>
      </c>
      <c r="I282" s="173"/>
      <c r="J282" s="173"/>
      <c r="K282" s="173"/>
      <c r="L282" s="173"/>
      <c r="M282" s="173"/>
      <c r="N282" s="173"/>
      <c r="O282" s="173"/>
      <c r="P282" s="173"/>
      <c r="Q282" s="173"/>
      <c r="R282" s="173"/>
      <c r="S282" s="173"/>
      <c r="T282" s="173"/>
      <c r="V282" s="173">
        <f t="shared" si="8"/>
        <v>0</v>
      </c>
      <c r="W282" s="173" t="e">
        <f>IF(#REF!="","",H282)</f>
        <v>#REF!</v>
      </c>
      <c r="X282" s="287" t="str">
        <f t="shared" si="9"/>
        <v/>
      </c>
    </row>
    <row r="283" spans="1:24" x14ac:dyDescent="0.25">
      <c r="A283" s="303">
        <v>690</v>
      </c>
      <c r="B283" s="297" t="s">
        <v>3425</v>
      </c>
      <c r="C283" s="304">
        <v>43024</v>
      </c>
      <c r="D283" s="292" t="s">
        <v>3782</v>
      </c>
      <c r="E283" s="292" t="s">
        <v>3781</v>
      </c>
      <c r="F283" s="305">
        <v>0</v>
      </c>
      <c r="G283" s="305">
        <v>0</v>
      </c>
      <c r="H283" s="305">
        <v>720.58</v>
      </c>
      <c r="I283" s="173"/>
      <c r="J283" s="173"/>
      <c r="K283" s="173"/>
      <c r="L283" s="173"/>
      <c r="M283" s="173"/>
      <c r="N283" s="173"/>
      <c r="O283" s="173"/>
      <c r="P283" s="173"/>
      <c r="Q283" s="173"/>
      <c r="R283" s="173"/>
      <c r="S283" s="173"/>
      <c r="T283" s="173"/>
      <c r="V283" s="173">
        <f t="shared" si="8"/>
        <v>0</v>
      </c>
      <c r="W283" s="173" t="e">
        <f>IF(#REF!="","",H283)</f>
        <v>#REF!</v>
      </c>
      <c r="X283" s="287" t="str">
        <f t="shared" si="9"/>
        <v/>
      </c>
    </row>
    <row r="284" spans="1:24" x14ac:dyDescent="0.25">
      <c r="A284" s="303">
        <v>856</v>
      </c>
      <c r="B284" s="297" t="s">
        <v>3425</v>
      </c>
      <c r="C284" s="304">
        <v>43097</v>
      </c>
      <c r="D284" s="292" t="s">
        <v>3783</v>
      </c>
      <c r="E284" s="292" t="s">
        <v>3784</v>
      </c>
      <c r="F284" s="305">
        <v>0</v>
      </c>
      <c r="G284" s="305">
        <v>0</v>
      </c>
      <c r="H284" s="305">
        <v>1261.01</v>
      </c>
      <c r="I284" s="173"/>
      <c r="J284" s="173"/>
      <c r="K284" s="173"/>
      <c r="L284" s="173"/>
      <c r="M284" s="173"/>
      <c r="N284" s="173"/>
      <c r="O284" s="173"/>
      <c r="P284" s="173"/>
      <c r="Q284" s="173"/>
      <c r="R284" s="173"/>
      <c r="S284" s="173"/>
      <c r="T284" s="173"/>
      <c r="V284" s="173">
        <f t="shared" si="8"/>
        <v>0</v>
      </c>
      <c r="W284" s="173" t="e">
        <f>IF(#REF!="","",H284)</f>
        <v>#REF!</v>
      </c>
      <c r="X284" s="287" t="str">
        <f t="shared" si="9"/>
        <v/>
      </c>
    </row>
    <row r="285" spans="1:24" x14ac:dyDescent="0.25">
      <c r="A285" s="303"/>
      <c r="B285" s="297"/>
      <c r="C285" s="304" t="s">
        <v>5677</v>
      </c>
      <c r="D285" s="292"/>
      <c r="E285" s="292"/>
      <c r="F285" s="305"/>
      <c r="G285" s="305"/>
      <c r="H285" s="305"/>
      <c r="I285" s="173"/>
      <c r="J285" s="173"/>
      <c r="K285" s="173"/>
      <c r="L285" s="173"/>
      <c r="M285" s="173"/>
      <c r="N285" s="173"/>
      <c r="O285" s="173"/>
      <c r="P285" s="173"/>
      <c r="Q285" s="173"/>
      <c r="R285" s="173"/>
      <c r="S285" s="173"/>
      <c r="T285" s="173"/>
      <c r="V285" s="173">
        <f t="shared" si="8"/>
        <v>0</v>
      </c>
      <c r="W285" s="173" t="e">
        <f>IF(#REF!="","",H285)</f>
        <v>#REF!</v>
      </c>
      <c r="X285" s="287" t="str">
        <f t="shared" si="9"/>
        <v/>
      </c>
    </row>
    <row r="286" spans="1:24" x14ac:dyDescent="0.25">
      <c r="C286" s="304" t="s">
        <v>5677</v>
      </c>
      <c r="F286" s="291" t="s">
        <v>3441</v>
      </c>
      <c r="G286" s="291" t="s">
        <v>3441</v>
      </c>
      <c r="H286" s="307">
        <v>9.9999999999909051E-3</v>
      </c>
      <c r="I286" s="173"/>
      <c r="J286" s="173"/>
      <c r="K286" s="173"/>
      <c r="L286" s="173"/>
      <c r="M286" s="173"/>
      <c r="N286" s="173"/>
      <c r="O286" s="173"/>
      <c r="P286" s="173"/>
      <c r="Q286" s="173"/>
      <c r="R286" s="173"/>
      <c r="S286" s="173"/>
      <c r="T286" s="173"/>
      <c r="V286" s="173">
        <f t="shared" si="8"/>
        <v>0</v>
      </c>
      <c r="W286" s="173" t="e">
        <f>IF(#REF!="","",H286)</f>
        <v>#REF!</v>
      </c>
      <c r="X286" s="287" t="str">
        <f t="shared" si="9"/>
        <v/>
      </c>
    </row>
    <row r="287" spans="1:24" x14ac:dyDescent="0.25">
      <c r="A287" s="295" t="s">
        <v>3413</v>
      </c>
      <c r="B287" s="297" t="s">
        <v>3785</v>
      </c>
      <c r="C287" s="304" t="s">
        <v>5677</v>
      </c>
      <c r="D287" s="294" t="s">
        <v>3786</v>
      </c>
      <c r="E287" s="292"/>
      <c r="G287" s="294" t="s">
        <v>3444</v>
      </c>
      <c r="I287" s="173"/>
      <c r="J287" s="173"/>
      <c r="K287" s="173"/>
      <c r="L287" s="173"/>
      <c r="M287" s="173"/>
      <c r="N287" s="173"/>
      <c r="O287" s="173"/>
      <c r="P287" s="173"/>
      <c r="Q287" s="173"/>
      <c r="R287" s="173"/>
      <c r="S287" s="173"/>
      <c r="T287" s="173"/>
      <c r="V287" s="173">
        <f t="shared" si="8"/>
        <v>0</v>
      </c>
      <c r="W287" s="173" t="e">
        <f>IF(#REF!="","",H287)</f>
        <v>#REF!</v>
      </c>
      <c r="X287" s="287" t="str">
        <f t="shared" si="9"/>
        <v/>
      </c>
    </row>
    <row r="288" spans="1:24" x14ac:dyDescent="0.25">
      <c r="A288" s="299" t="s">
        <v>3418</v>
      </c>
      <c r="B288" s="299" t="s">
        <v>3419</v>
      </c>
      <c r="C288" s="304" t="s">
        <v>5677</v>
      </c>
      <c r="D288" s="299" t="s">
        <v>3421</v>
      </c>
      <c r="E288" s="169" t="s">
        <v>3422</v>
      </c>
      <c r="F288" s="299" t="s">
        <v>3445</v>
      </c>
      <c r="G288" s="301" t="s">
        <v>3446</v>
      </c>
      <c r="H288" s="302" t="s">
        <v>3424</v>
      </c>
      <c r="I288" s="173"/>
      <c r="J288" s="173"/>
      <c r="K288" s="173"/>
      <c r="L288" s="173"/>
      <c r="M288" s="173"/>
      <c r="N288" s="173"/>
      <c r="O288" s="173"/>
      <c r="P288" s="173"/>
      <c r="Q288" s="173"/>
      <c r="R288" s="173"/>
      <c r="S288" s="173"/>
      <c r="T288" s="173"/>
      <c r="V288" s="173">
        <f t="shared" si="8"/>
        <v>0</v>
      </c>
      <c r="W288" s="173" t="e">
        <f>IF(#REF!="","",H288)</f>
        <v>#REF!</v>
      </c>
      <c r="X288" s="287" t="str">
        <f t="shared" si="9"/>
        <v/>
      </c>
    </row>
    <row r="289" spans="1:24" x14ac:dyDescent="0.25">
      <c r="A289" s="303">
        <v>1657</v>
      </c>
      <c r="B289" s="297" t="s">
        <v>3425</v>
      </c>
      <c r="C289" s="304">
        <v>42995</v>
      </c>
      <c r="D289" s="292" t="s">
        <v>3787</v>
      </c>
      <c r="E289" s="292" t="s">
        <v>3500</v>
      </c>
      <c r="F289" s="305">
        <v>0</v>
      </c>
      <c r="G289" s="305">
        <v>0</v>
      </c>
      <c r="H289" s="305">
        <v>-720</v>
      </c>
      <c r="I289" s="173"/>
      <c r="J289" s="173"/>
      <c r="K289" s="173"/>
      <c r="L289" s="173"/>
      <c r="M289" s="173"/>
      <c r="N289" s="173"/>
      <c r="O289" s="173"/>
      <c r="P289" s="173"/>
      <c r="Q289" s="173"/>
      <c r="R289" s="173"/>
      <c r="S289" s="173"/>
      <c r="T289" s="173"/>
      <c r="V289" s="173">
        <f t="shared" si="8"/>
        <v>0</v>
      </c>
      <c r="W289" s="173" t="e">
        <f>IF(#REF!="","",H289)</f>
        <v>#REF!</v>
      </c>
      <c r="X289" s="287" t="str">
        <f t="shared" si="9"/>
        <v/>
      </c>
    </row>
    <row r="290" spans="1:24" x14ac:dyDescent="0.25">
      <c r="A290" s="303">
        <v>1658</v>
      </c>
      <c r="B290" s="297" t="s">
        <v>3425</v>
      </c>
      <c r="C290" s="304">
        <v>42920</v>
      </c>
      <c r="D290" s="292" t="s">
        <v>3788</v>
      </c>
      <c r="E290" s="292" t="s">
        <v>3500</v>
      </c>
      <c r="F290" s="305">
        <v>0</v>
      </c>
      <c r="G290" s="305">
        <v>0</v>
      </c>
      <c r="H290" s="305">
        <v>-167.76</v>
      </c>
      <c r="I290" s="173"/>
      <c r="J290" s="173"/>
      <c r="K290" s="173"/>
      <c r="L290" s="173"/>
      <c r="M290" s="173"/>
      <c r="N290" s="173"/>
      <c r="O290" s="173"/>
      <c r="P290" s="173"/>
      <c r="Q290" s="173"/>
      <c r="R290" s="173"/>
      <c r="S290" s="173"/>
      <c r="T290" s="173"/>
      <c r="V290" s="173">
        <f t="shared" si="8"/>
        <v>0</v>
      </c>
      <c r="W290" s="173" t="e">
        <f>IF(#REF!="","",H290)</f>
        <v>#REF!</v>
      </c>
      <c r="X290" s="287" t="str">
        <f t="shared" si="9"/>
        <v/>
      </c>
    </row>
    <row r="291" spans="1:24" x14ac:dyDescent="0.25">
      <c r="A291" s="303">
        <v>1806</v>
      </c>
      <c r="B291" s="297" t="s">
        <v>3425</v>
      </c>
      <c r="C291" s="304">
        <v>42939</v>
      </c>
      <c r="D291" s="292" t="s">
        <v>3789</v>
      </c>
      <c r="E291" s="292" t="s">
        <v>3790</v>
      </c>
      <c r="F291" s="305">
        <v>0</v>
      </c>
      <c r="G291" s="305">
        <v>0</v>
      </c>
      <c r="H291" s="305">
        <v>720</v>
      </c>
      <c r="I291" s="173"/>
      <c r="J291" s="173"/>
      <c r="K291" s="173"/>
      <c r="L291" s="173"/>
      <c r="M291" s="173"/>
      <c r="N291" s="173"/>
      <c r="O291" s="173"/>
      <c r="P291" s="173"/>
      <c r="Q291" s="173"/>
      <c r="R291" s="173"/>
      <c r="S291" s="173"/>
      <c r="T291" s="173"/>
      <c r="V291" s="173">
        <f t="shared" si="8"/>
        <v>0</v>
      </c>
      <c r="W291" s="173" t="e">
        <f>IF(#REF!="","",H291)</f>
        <v>#REF!</v>
      </c>
      <c r="X291" s="287" t="str">
        <f t="shared" si="9"/>
        <v/>
      </c>
    </row>
    <row r="292" spans="1:24" x14ac:dyDescent="0.25">
      <c r="A292" s="303">
        <v>1807</v>
      </c>
      <c r="B292" s="297" t="s">
        <v>3425</v>
      </c>
      <c r="C292" s="304">
        <v>43069</v>
      </c>
      <c r="D292" s="292" t="s">
        <v>3791</v>
      </c>
      <c r="E292" s="292" t="s">
        <v>3790</v>
      </c>
      <c r="F292" s="305">
        <v>2.8421709430404007E-14</v>
      </c>
      <c r="G292" s="305">
        <v>2.8421709430404007E-14</v>
      </c>
      <c r="H292" s="305">
        <v>167.76</v>
      </c>
      <c r="I292" s="173"/>
      <c r="J292" s="173"/>
      <c r="K292" s="173"/>
      <c r="L292" s="173"/>
      <c r="M292" s="173"/>
      <c r="N292" s="173"/>
      <c r="O292" s="173"/>
      <c r="P292" s="173"/>
      <c r="Q292" s="173"/>
      <c r="R292" s="173"/>
      <c r="S292" s="173"/>
      <c r="T292" s="173"/>
      <c r="V292" s="173">
        <f t="shared" si="8"/>
        <v>0</v>
      </c>
      <c r="W292" s="173" t="e">
        <f>IF(#REF!="","",H292)</f>
        <v>#REF!</v>
      </c>
      <c r="X292" s="287" t="str">
        <f t="shared" si="9"/>
        <v/>
      </c>
    </row>
    <row r="293" spans="1:24" x14ac:dyDescent="0.25">
      <c r="A293" s="303">
        <v>1946</v>
      </c>
      <c r="B293" s="297" t="s">
        <v>3425</v>
      </c>
      <c r="C293" s="304">
        <v>42997</v>
      </c>
      <c r="D293" s="292" t="s">
        <v>3792</v>
      </c>
      <c r="E293" s="292" t="s">
        <v>3793</v>
      </c>
      <c r="F293" s="305">
        <v>0</v>
      </c>
      <c r="G293" s="305">
        <v>0</v>
      </c>
      <c r="H293" s="305">
        <v>336</v>
      </c>
      <c r="I293" s="173"/>
      <c r="J293" s="173"/>
      <c r="K293" s="173"/>
      <c r="L293" s="173"/>
      <c r="M293" s="173"/>
      <c r="N293" s="173"/>
      <c r="O293" s="173"/>
      <c r="P293" s="173"/>
      <c r="Q293" s="173"/>
      <c r="R293" s="173"/>
      <c r="S293" s="173"/>
      <c r="T293" s="173"/>
      <c r="V293" s="173">
        <f t="shared" si="8"/>
        <v>0</v>
      </c>
      <c r="W293" s="173" t="e">
        <f>IF(#REF!="","",H293)</f>
        <v>#REF!</v>
      </c>
      <c r="X293" s="287" t="str">
        <f t="shared" si="9"/>
        <v/>
      </c>
    </row>
    <row r="294" spans="1:24" x14ac:dyDescent="0.25">
      <c r="A294" s="303">
        <v>1947</v>
      </c>
      <c r="B294" s="297" t="s">
        <v>3425</v>
      </c>
      <c r="C294" s="304">
        <v>42949</v>
      </c>
      <c r="D294" s="292" t="s">
        <v>3794</v>
      </c>
      <c r="E294" s="292" t="s">
        <v>3793</v>
      </c>
      <c r="F294" s="305">
        <v>0</v>
      </c>
      <c r="G294" s="305">
        <v>0</v>
      </c>
      <c r="H294" s="305">
        <v>437</v>
      </c>
      <c r="I294" s="173"/>
      <c r="J294" s="173"/>
      <c r="K294" s="173"/>
      <c r="L294" s="173"/>
      <c r="M294" s="173"/>
      <c r="N294" s="173"/>
      <c r="O294" s="173"/>
      <c r="P294" s="173"/>
      <c r="Q294" s="173"/>
      <c r="R294" s="173"/>
      <c r="S294" s="173"/>
      <c r="T294" s="173"/>
      <c r="V294" s="173">
        <f t="shared" si="8"/>
        <v>0</v>
      </c>
      <c r="W294" s="173" t="e">
        <f>IF(#REF!="","",H294)</f>
        <v>#REF!</v>
      </c>
      <c r="X294" s="287" t="str">
        <f t="shared" si="9"/>
        <v/>
      </c>
    </row>
    <row r="295" spans="1:24" x14ac:dyDescent="0.25">
      <c r="A295" s="303">
        <v>2180</v>
      </c>
      <c r="B295" s="297" t="s">
        <v>3425</v>
      </c>
      <c r="C295" s="304">
        <v>43115</v>
      </c>
      <c r="D295" s="292" t="s">
        <v>3795</v>
      </c>
      <c r="E295" s="292" t="s">
        <v>3796</v>
      </c>
      <c r="F295" s="305">
        <v>-1.1368683772161603E-13</v>
      </c>
      <c r="G295" s="305">
        <v>-1.1368683772161603E-13</v>
      </c>
      <c r="H295" s="305">
        <v>907.85</v>
      </c>
      <c r="I295" s="173"/>
      <c r="J295" s="173"/>
      <c r="K295" s="173"/>
      <c r="L295" s="173"/>
      <c r="M295" s="173"/>
      <c r="N295" s="173"/>
      <c r="O295" s="173"/>
      <c r="P295" s="173"/>
      <c r="Q295" s="173"/>
      <c r="R295" s="173"/>
      <c r="S295" s="173"/>
      <c r="T295" s="173"/>
      <c r="V295" s="173">
        <f t="shared" si="8"/>
        <v>0</v>
      </c>
      <c r="W295" s="173" t="e">
        <f>IF(#REF!="","",H295)</f>
        <v>#REF!</v>
      </c>
      <c r="X295" s="287" t="str">
        <f t="shared" si="9"/>
        <v/>
      </c>
    </row>
    <row r="296" spans="1:24" x14ac:dyDescent="0.25">
      <c r="A296" s="303">
        <v>2500</v>
      </c>
      <c r="B296" s="297" t="s">
        <v>3425</v>
      </c>
      <c r="C296" s="304">
        <v>43072</v>
      </c>
      <c r="D296" s="292" t="s">
        <v>3797</v>
      </c>
      <c r="E296" s="292" t="s">
        <v>3796</v>
      </c>
      <c r="F296" s="305">
        <v>1.1368683772161603E-13</v>
      </c>
      <c r="G296" s="305">
        <v>1.1368683772161603E-13</v>
      </c>
      <c r="H296" s="305">
        <v>756.54</v>
      </c>
      <c r="I296" s="173"/>
      <c r="J296" s="173"/>
      <c r="K296" s="173"/>
      <c r="L296" s="173"/>
      <c r="M296" s="173"/>
      <c r="N296" s="173"/>
      <c r="O296" s="173"/>
      <c r="P296" s="173"/>
      <c r="Q296" s="173"/>
      <c r="R296" s="173"/>
      <c r="S296" s="173"/>
      <c r="T296" s="173"/>
      <c r="V296" s="173">
        <f t="shared" si="8"/>
        <v>0</v>
      </c>
      <c r="W296" s="173" t="e">
        <f>IF(#REF!="","",H296)</f>
        <v>#REF!</v>
      </c>
      <c r="X296" s="287" t="str">
        <f t="shared" si="9"/>
        <v/>
      </c>
    </row>
    <row r="297" spans="1:24" x14ac:dyDescent="0.25">
      <c r="A297" s="303">
        <v>2832</v>
      </c>
      <c r="B297" s="297" t="s">
        <v>3425</v>
      </c>
      <c r="C297" s="304">
        <v>42972</v>
      </c>
      <c r="D297" s="292" t="s">
        <v>3798</v>
      </c>
      <c r="E297" s="292" t="s">
        <v>3796</v>
      </c>
      <c r="F297" s="305">
        <v>0</v>
      </c>
      <c r="G297" s="305">
        <v>0</v>
      </c>
      <c r="H297" s="305">
        <v>630.9</v>
      </c>
      <c r="I297" s="173"/>
      <c r="J297" s="173"/>
      <c r="K297" s="173"/>
      <c r="L297" s="173"/>
      <c r="M297" s="173"/>
      <c r="N297" s="173"/>
      <c r="O297" s="173"/>
      <c r="P297" s="173"/>
      <c r="Q297" s="173"/>
      <c r="R297" s="173"/>
      <c r="S297" s="173"/>
      <c r="T297" s="173"/>
      <c r="V297" s="173">
        <f t="shared" si="8"/>
        <v>0</v>
      </c>
      <c r="W297" s="173" t="e">
        <f>IF(#REF!="","",H297)</f>
        <v>#REF!</v>
      </c>
      <c r="X297" s="287" t="str">
        <f t="shared" si="9"/>
        <v/>
      </c>
    </row>
    <row r="298" spans="1:24" x14ac:dyDescent="0.25">
      <c r="A298" s="303">
        <v>3074</v>
      </c>
      <c r="B298" s="297" t="s">
        <v>3425</v>
      </c>
      <c r="C298" s="304">
        <v>42930</v>
      </c>
      <c r="D298" s="292" t="s">
        <v>3799</v>
      </c>
      <c r="E298" s="292" t="s">
        <v>3796</v>
      </c>
      <c r="F298" s="305">
        <v>0</v>
      </c>
      <c r="G298" s="305">
        <v>0</v>
      </c>
      <c r="H298" s="305">
        <v>328.07</v>
      </c>
      <c r="I298" s="173"/>
      <c r="J298" s="173"/>
      <c r="K298" s="173"/>
      <c r="L298" s="173"/>
      <c r="M298" s="173"/>
      <c r="N298" s="173"/>
      <c r="O298" s="173"/>
      <c r="P298" s="173"/>
      <c r="Q298" s="173"/>
      <c r="R298" s="173"/>
      <c r="S298" s="173"/>
      <c r="T298" s="173"/>
      <c r="V298" s="173">
        <f t="shared" si="8"/>
        <v>0</v>
      </c>
      <c r="W298" s="173" t="e">
        <f>IF(#REF!="","",H298)</f>
        <v>#REF!</v>
      </c>
      <c r="X298" s="287" t="str">
        <f t="shared" si="9"/>
        <v/>
      </c>
    </row>
    <row r="299" spans="1:24" x14ac:dyDescent="0.25">
      <c r="A299" s="303">
        <v>3404</v>
      </c>
      <c r="B299" s="297" t="s">
        <v>3425</v>
      </c>
      <c r="C299" s="304">
        <v>42790</v>
      </c>
      <c r="D299" s="292" t="s">
        <v>3800</v>
      </c>
      <c r="E299" s="292" t="s">
        <v>3796</v>
      </c>
      <c r="F299" s="305">
        <v>0</v>
      </c>
      <c r="G299" s="305">
        <v>0</v>
      </c>
      <c r="H299" s="305">
        <v>134.5</v>
      </c>
      <c r="I299" s="173"/>
      <c r="J299" s="173"/>
      <c r="K299" s="173"/>
      <c r="L299" s="173"/>
      <c r="M299" s="173"/>
      <c r="N299" s="173"/>
      <c r="O299" s="173"/>
      <c r="P299" s="173"/>
      <c r="Q299" s="173"/>
      <c r="R299" s="173"/>
      <c r="S299" s="173"/>
      <c r="T299" s="173"/>
      <c r="V299" s="173">
        <f t="shared" si="8"/>
        <v>0</v>
      </c>
      <c r="W299" s="173" t="e">
        <f>IF(#REF!="","",H299)</f>
        <v>#REF!</v>
      </c>
      <c r="X299" s="287" t="str">
        <f t="shared" si="9"/>
        <v/>
      </c>
    </row>
    <row r="300" spans="1:24" x14ac:dyDescent="0.25">
      <c r="A300" s="303">
        <v>3405</v>
      </c>
      <c r="B300" s="297" t="s">
        <v>3425</v>
      </c>
      <c r="C300" s="304">
        <v>43017</v>
      </c>
      <c r="D300" s="292" t="s">
        <v>3801</v>
      </c>
      <c r="E300" s="292" t="s">
        <v>3796</v>
      </c>
      <c r="F300" s="305">
        <v>-2.2737367544323206E-13</v>
      </c>
      <c r="G300" s="305">
        <v>-2.2737367544323206E-13</v>
      </c>
      <c r="H300" s="305">
        <v>991.91000000000008</v>
      </c>
      <c r="I300" s="173"/>
      <c r="J300" s="173"/>
      <c r="K300" s="173"/>
      <c r="L300" s="173"/>
      <c r="M300" s="173"/>
      <c r="N300" s="173"/>
      <c r="O300" s="173"/>
      <c r="P300" s="173"/>
      <c r="Q300" s="173"/>
      <c r="R300" s="173"/>
      <c r="S300" s="173"/>
      <c r="T300" s="173"/>
      <c r="V300" s="173">
        <f t="shared" si="8"/>
        <v>0</v>
      </c>
      <c r="W300" s="173" t="e">
        <f>IF(#REF!="","",H300)</f>
        <v>#REF!</v>
      </c>
      <c r="X300" s="287" t="str">
        <f t="shared" si="9"/>
        <v/>
      </c>
    </row>
    <row r="301" spans="1:24" x14ac:dyDescent="0.25">
      <c r="A301" s="303">
        <v>3406</v>
      </c>
      <c r="B301" s="297" t="s">
        <v>3425</v>
      </c>
      <c r="C301" s="304">
        <v>42770</v>
      </c>
      <c r="D301" s="292" t="s">
        <v>3802</v>
      </c>
      <c r="E301" s="292" t="s">
        <v>3796</v>
      </c>
      <c r="F301" s="305">
        <v>0</v>
      </c>
      <c r="G301" s="305">
        <v>0</v>
      </c>
      <c r="H301" s="305">
        <v>134.5</v>
      </c>
      <c r="I301" s="173"/>
      <c r="J301" s="173"/>
      <c r="K301" s="173"/>
      <c r="L301" s="173"/>
      <c r="M301" s="173"/>
      <c r="N301" s="173"/>
      <c r="O301" s="173"/>
      <c r="P301" s="173"/>
      <c r="Q301" s="173"/>
      <c r="R301" s="173"/>
      <c r="S301" s="173"/>
      <c r="T301" s="173"/>
      <c r="V301" s="173">
        <f t="shared" si="8"/>
        <v>0</v>
      </c>
      <c r="W301" s="173" t="e">
        <f>IF(#REF!="","",H301)</f>
        <v>#REF!</v>
      </c>
      <c r="X301" s="287" t="str">
        <f t="shared" si="9"/>
        <v/>
      </c>
    </row>
    <row r="302" spans="1:24" x14ac:dyDescent="0.25">
      <c r="A302" s="303">
        <v>3407</v>
      </c>
      <c r="B302" s="297" t="s">
        <v>3425</v>
      </c>
      <c r="C302" s="304">
        <v>43067</v>
      </c>
      <c r="D302" s="292" t="s">
        <v>3803</v>
      </c>
      <c r="E302" s="292" t="s">
        <v>3796</v>
      </c>
      <c r="F302" s="305">
        <v>-1.4210854715202004E-14</v>
      </c>
      <c r="G302" s="305">
        <v>-1.4210854715202004E-14</v>
      </c>
      <c r="H302" s="305">
        <v>84.12</v>
      </c>
      <c r="I302" s="173"/>
      <c r="J302" s="173"/>
      <c r="K302" s="173"/>
      <c r="L302" s="173"/>
      <c r="M302" s="173"/>
      <c r="N302" s="173"/>
      <c r="O302" s="173"/>
      <c r="P302" s="173"/>
      <c r="Q302" s="173"/>
      <c r="R302" s="173"/>
      <c r="S302" s="173"/>
      <c r="T302" s="173"/>
      <c r="V302" s="173">
        <f t="shared" si="8"/>
        <v>0</v>
      </c>
      <c r="W302" s="173" t="e">
        <f>IF(#REF!="","",H302)</f>
        <v>#REF!</v>
      </c>
      <c r="X302" s="287" t="str">
        <f t="shared" si="9"/>
        <v/>
      </c>
    </row>
    <row r="303" spans="1:24" x14ac:dyDescent="0.25">
      <c r="A303" s="303"/>
      <c r="B303" s="297"/>
      <c r="C303" s="304" t="s">
        <v>5677</v>
      </c>
      <c r="D303" s="292"/>
      <c r="E303" s="292"/>
      <c r="F303" s="305"/>
      <c r="G303" s="305"/>
      <c r="H303" s="305"/>
      <c r="I303" s="173"/>
      <c r="J303" s="173"/>
      <c r="K303" s="173"/>
      <c r="L303" s="173"/>
      <c r="M303" s="173"/>
      <c r="N303" s="173"/>
      <c r="O303" s="173"/>
      <c r="P303" s="173"/>
      <c r="Q303" s="173"/>
      <c r="R303" s="173"/>
      <c r="S303" s="173"/>
      <c r="T303" s="173"/>
      <c r="V303" s="173">
        <f t="shared" si="8"/>
        <v>0</v>
      </c>
      <c r="W303" s="173" t="e">
        <f>IF(#REF!="","",H303)</f>
        <v>#REF!</v>
      </c>
      <c r="X303" s="287" t="str">
        <f t="shared" si="9"/>
        <v/>
      </c>
    </row>
    <row r="304" spans="1:24" x14ac:dyDescent="0.25">
      <c r="C304" s="304" t="s">
        <v>5677</v>
      </c>
      <c r="F304" s="291" t="s">
        <v>3441</v>
      </c>
      <c r="G304" s="291" t="s">
        <v>3441</v>
      </c>
      <c r="H304" s="307">
        <v>4741.3900000000003</v>
      </c>
      <c r="I304" s="173"/>
      <c r="J304" s="173"/>
      <c r="K304" s="173"/>
      <c r="L304" s="173"/>
      <c r="M304" s="173"/>
      <c r="N304" s="173"/>
      <c r="O304" s="173"/>
      <c r="P304" s="173"/>
      <c r="Q304" s="173"/>
      <c r="R304" s="173"/>
      <c r="S304" s="173"/>
      <c r="T304" s="173"/>
      <c r="V304" s="173">
        <f t="shared" si="8"/>
        <v>0</v>
      </c>
      <c r="W304" s="173" t="e">
        <f>IF(#REF!="","",H304)</f>
        <v>#REF!</v>
      </c>
      <c r="X304" s="287" t="str">
        <f t="shared" si="9"/>
        <v/>
      </c>
    </row>
    <row r="305" spans="1:24" x14ac:dyDescent="0.25">
      <c r="A305" s="295" t="s">
        <v>3413</v>
      </c>
      <c r="B305" s="297" t="s">
        <v>3804</v>
      </c>
      <c r="C305" s="304" t="s">
        <v>5677</v>
      </c>
      <c r="D305" s="294" t="s">
        <v>3805</v>
      </c>
      <c r="E305" s="292"/>
      <c r="G305" s="294" t="s">
        <v>3444</v>
      </c>
      <c r="I305" s="173"/>
      <c r="J305" s="173"/>
      <c r="K305" s="173"/>
      <c r="L305" s="173"/>
      <c r="M305" s="173"/>
      <c r="N305" s="173"/>
      <c r="O305" s="173"/>
      <c r="P305" s="173"/>
      <c r="Q305" s="173"/>
      <c r="R305" s="173"/>
      <c r="S305" s="173"/>
      <c r="T305" s="173"/>
      <c r="V305" s="173">
        <f t="shared" si="8"/>
        <v>0</v>
      </c>
      <c r="W305" s="173" t="e">
        <f>IF(#REF!="","",H305)</f>
        <v>#REF!</v>
      </c>
      <c r="X305" s="287" t="str">
        <f t="shared" si="9"/>
        <v/>
      </c>
    </row>
    <row r="306" spans="1:24" x14ac:dyDescent="0.25">
      <c r="A306" s="299" t="s">
        <v>3418</v>
      </c>
      <c r="B306" s="299" t="s">
        <v>3419</v>
      </c>
      <c r="C306" s="304" t="s">
        <v>5677</v>
      </c>
      <c r="D306" s="299" t="s">
        <v>3421</v>
      </c>
      <c r="E306" s="169" t="s">
        <v>3422</v>
      </c>
      <c r="F306" s="299" t="s">
        <v>3445</v>
      </c>
      <c r="G306" s="301" t="s">
        <v>3446</v>
      </c>
      <c r="H306" s="302" t="s">
        <v>3424</v>
      </c>
      <c r="I306" s="173"/>
      <c r="J306" s="173"/>
      <c r="K306" s="173"/>
      <c r="L306" s="173"/>
      <c r="M306" s="173"/>
      <c r="N306" s="173"/>
      <c r="O306" s="173"/>
      <c r="P306" s="173"/>
      <c r="Q306" s="173"/>
      <c r="R306" s="173"/>
      <c r="S306" s="173"/>
      <c r="T306" s="173"/>
      <c r="V306" s="173">
        <f t="shared" si="8"/>
        <v>0</v>
      </c>
      <c r="W306" s="173" t="e">
        <f>IF(#REF!="","",H306)</f>
        <v>#REF!</v>
      </c>
      <c r="X306" s="287" t="str">
        <f t="shared" si="9"/>
        <v/>
      </c>
    </row>
    <row r="307" spans="1:24" x14ac:dyDescent="0.25">
      <c r="A307" s="303">
        <v>2182</v>
      </c>
      <c r="B307" s="297" t="s">
        <v>3425</v>
      </c>
      <c r="C307" s="304">
        <v>42817</v>
      </c>
      <c r="D307" s="292" t="s">
        <v>3806</v>
      </c>
      <c r="E307" s="292" t="s">
        <v>3807</v>
      </c>
      <c r="F307" s="305">
        <v>443.73999999999978</v>
      </c>
      <c r="G307" s="305">
        <v>443.73999999999978</v>
      </c>
      <c r="H307" s="305">
        <v>3746.66</v>
      </c>
      <c r="I307" s="173"/>
      <c r="J307" s="173"/>
      <c r="K307" s="173"/>
      <c r="L307" s="173"/>
      <c r="M307" s="173"/>
      <c r="N307" s="173"/>
      <c r="O307" s="173"/>
      <c r="P307" s="173"/>
      <c r="Q307" s="173"/>
      <c r="R307" s="173"/>
      <c r="S307" s="173"/>
      <c r="T307" s="173"/>
      <c r="V307" s="173">
        <f t="shared" si="8"/>
        <v>0</v>
      </c>
      <c r="W307" s="173" t="e">
        <f>IF(#REF!="","",H307)</f>
        <v>#REF!</v>
      </c>
      <c r="X307" s="287" t="str">
        <f t="shared" si="9"/>
        <v/>
      </c>
    </row>
    <row r="308" spans="1:24" x14ac:dyDescent="0.25">
      <c r="A308" s="303">
        <v>2501</v>
      </c>
      <c r="B308" s="297" t="s">
        <v>3425</v>
      </c>
      <c r="C308" s="304">
        <v>42927</v>
      </c>
      <c r="D308" s="292" t="s">
        <v>3808</v>
      </c>
      <c r="E308" s="292" t="s">
        <v>3807</v>
      </c>
      <c r="F308" s="305">
        <v>0</v>
      </c>
      <c r="G308" s="305">
        <v>0</v>
      </c>
      <c r="H308" s="305">
        <v>7646.4</v>
      </c>
      <c r="I308" s="173"/>
      <c r="J308" s="173"/>
      <c r="K308" s="173"/>
      <c r="L308" s="173"/>
      <c r="M308" s="173"/>
      <c r="N308" s="173"/>
      <c r="O308" s="173"/>
      <c r="P308" s="173"/>
      <c r="Q308" s="173"/>
      <c r="R308" s="173"/>
      <c r="S308" s="173"/>
      <c r="T308" s="173"/>
      <c r="V308" s="173">
        <f t="shared" si="8"/>
        <v>0</v>
      </c>
      <c r="W308" s="173" t="e">
        <f>IF(#REF!="","",H308)</f>
        <v>#REF!</v>
      </c>
      <c r="X308" s="287" t="str">
        <f t="shared" si="9"/>
        <v/>
      </c>
    </row>
    <row r="309" spans="1:24" x14ac:dyDescent="0.25">
      <c r="A309" s="303">
        <v>2833</v>
      </c>
      <c r="B309" s="297" t="s">
        <v>3425</v>
      </c>
      <c r="C309" s="304">
        <v>42894</v>
      </c>
      <c r="D309" s="292" t="s">
        <v>3809</v>
      </c>
      <c r="E309" s="292" t="s">
        <v>3807</v>
      </c>
      <c r="F309" s="305">
        <v>0</v>
      </c>
      <c r="G309" s="305">
        <v>0</v>
      </c>
      <c r="H309" s="305">
        <v>1944</v>
      </c>
      <c r="I309" s="173"/>
      <c r="J309" s="173"/>
      <c r="K309" s="173"/>
      <c r="L309" s="173"/>
      <c r="M309" s="173"/>
      <c r="N309" s="173"/>
      <c r="O309" s="173"/>
      <c r="P309" s="173"/>
      <c r="Q309" s="173"/>
      <c r="R309" s="173"/>
      <c r="S309" s="173"/>
      <c r="T309" s="173"/>
      <c r="V309" s="173">
        <f t="shared" si="8"/>
        <v>0</v>
      </c>
      <c r="W309" s="173" t="e">
        <f>IF(#REF!="","",H309)</f>
        <v>#REF!</v>
      </c>
      <c r="X309" s="287" t="str">
        <f t="shared" si="9"/>
        <v/>
      </c>
    </row>
    <row r="310" spans="1:24" x14ac:dyDescent="0.25">
      <c r="A310" s="303">
        <v>3075</v>
      </c>
      <c r="B310" s="297" t="s">
        <v>3425</v>
      </c>
      <c r="C310" s="304">
        <v>42942</v>
      </c>
      <c r="D310" s="292" t="s">
        <v>3810</v>
      </c>
      <c r="E310" s="292" t="s">
        <v>3807</v>
      </c>
      <c r="F310" s="305">
        <v>0</v>
      </c>
      <c r="G310" s="305">
        <v>0</v>
      </c>
      <c r="H310" s="305">
        <v>720.58</v>
      </c>
      <c r="I310" s="173"/>
      <c r="J310" s="173"/>
      <c r="K310" s="173"/>
      <c r="L310" s="173"/>
      <c r="M310" s="173"/>
      <c r="N310" s="173"/>
      <c r="O310" s="173"/>
      <c r="P310" s="173"/>
      <c r="Q310" s="173"/>
      <c r="R310" s="173"/>
      <c r="S310" s="173"/>
      <c r="T310" s="173"/>
      <c r="V310" s="173">
        <f t="shared" si="8"/>
        <v>0</v>
      </c>
      <c r="W310" s="173" t="e">
        <f>IF(#REF!="","",H310)</f>
        <v>#REF!</v>
      </c>
      <c r="X310" s="287" t="str">
        <f t="shared" si="9"/>
        <v/>
      </c>
    </row>
    <row r="311" spans="1:24" x14ac:dyDescent="0.25">
      <c r="A311" s="303">
        <v>3076</v>
      </c>
      <c r="B311" s="297" t="s">
        <v>3425</v>
      </c>
      <c r="C311" s="304">
        <v>42805</v>
      </c>
      <c r="D311" s="292" t="s">
        <v>3811</v>
      </c>
      <c r="E311" s="292" t="s">
        <v>3807</v>
      </c>
      <c r="F311" s="305">
        <v>0</v>
      </c>
      <c r="G311" s="305">
        <v>0</v>
      </c>
      <c r="H311" s="305">
        <v>1080.8600000000001</v>
      </c>
      <c r="I311" s="173"/>
      <c r="J311" s="173"/>
      <c r="K311" s="173"/>
      <c r="L311" s="173"/>
      <c r="M311" s="173"/>
      <c r="N311" s="173"/>
      <c r="O311" s="173"/>
      <c r="P311" s="173"/>
      <c r="Q311" s="173"/>
      <c r="R311" s="173"/>
      <c r="S311" s="173"/>
      <c r="T311" s="173"/>
      <c r="V311" s="173">
        <f t="shared" si="8"/>
        <v>0</v>
      </c>
      <c r="W311" s="173" t="e">
        <f>IF(#REF!="","",H311)</f>
        <v>#REF!</v>
      </c>
      <c r="X311" s="287" t="str">
        <f t="shared" si="9"/>
        <v/>
      </c>
    </row>
    <row r="312" spans="1:24" x14ac:dyDescent="0.25">
      <c r="A312" s="303">
        <v>3077</v>
      </c>
      <c r="B312" s="297" t="s">
        <v>3425</v>
      </c>
      <c r="C312" s="304">
        <v>42798</v>
      </c>
      <c r="D312" s="292" t="s">
        <v>3812</v>
      </c>
      <c r="E312" s="292" t="s">
        <v>3807</v>
      </c>
      <c r="F312" s="305">
        <v>9.0949470177292824E-13</v>
      </c>
      <c r="G312" s="305">
        <v>9.0949470177292824E-13</v>
      </c>
      <c r="H312" s="305">
        <v>5404.32</v>
      </c>
      <c r="I312" s="173"/>
      <c r="J312" s="173"/>
      <c r="K312" s="173"/>
      <c r="L312" s="173"/>
      <c r="M312" s="173"/>
      <c r="N312" s="173"/>
      <c r="O312" s="173"/>
      <c r="P312" s="173"/>
      <c r="Q312" s="173"/>
      <c r="R312" s="173"/>
      <c r="S312" s="173"/>
      <c r="T312" s="173"/>
      <c r="V312" s="173">
        <f t="shared" si="8"/>
        <v>0</v>
      </c>
      <c r="W312" s="173" t="e">
        <f>IF(#REF!="","",H312)</f>
        <v>#REF!</v>
      </c>
      <c r="X312" s="287" t="str">
        <f t="shared" si="9"/>
        <v/>
      </c>
    </row>
    <row r="313" spans="1:24" x14ac:dyDescent="0.25">
      <c r="A313" s="303">
        <v>3367</v>
      </c>
      <c r="B313" s="297" t="s">
        <v>3425</v>
      </c>
      <c r="C313" s="304">
        <v>42821</v>
      </c>
      <c r="D313" s="292" t="s">
        <v>3813</v>
      </c>
      <c r="E313" s="292" t="s">
        <v>3814</v>
      </c>
      <c r="F313" s="305">
        <v>0</v>
      </c>
      <c r="G313" s="305">
        <v>0</v>
      </c>
      <c r="H313" s="305">
        <v>943.51</v>
      </c>
      <c r="I313" s="173"/>
      <c r="J313" s="173"/>
      <c r="K313" s="173"/>
      <c r="L313" s="173"/>
      <c r="M313" s="173"/>
      <c r="N313" s="173"/>
      <c r="O313" s="173"/>
      <c r="P313" s="173"/>
      <c r="Q313" s="173"/>
      <c r="R313" s="173"/>
      <c r="S313" s="173"/>
      <c r="T313" s="173"/>
      <c r="V313" s="173">
        <f t="shared" si="8"/>
        <v>0</v>
      </c>
      <c r="W313" s="173" t="e">
        <f>IF(#REF!="","",H313)</f>
        <v>#REF!</v>
      </c>
      <c r="X313" s="287" t="str">
        <f t="shared" si="9"/>
        <v/>
      </c>
    </row>
    <row r="314" spans="1:24" x14ac:dyDescent="0.25">
      <c r="A314" s="303">
        <v>3408</v>
      </c>
      <c r="B314" s="297" t="s">
        <v>3425</v>
      </c>
      <c r="C314" s="304">
        <v>42809</v>
      </c>
      <c r="D314" s="292" t="s">
        <v>3815</v>
      </c>
      <c r="E314" s="292" t="s">
        <v>3807</v>
      </c>
      <c r="F314" s="305">
        <v>0</v>
      </c>
      <c r="G314" s="305">
        <v>0</v>
      </c>
      <c r="H314" s="305">
        <v>220.18</v>
      </c>
      <c r="I314" s="173"/>
      <c r="J314" s="173"/>
      <c r="K314" s="173"/>
      <c r="L314" s="173"/>
      <c r="M314" s="173"/>
      <c r="N314" s="173"/>
      <c r="O314" s="173"/>
      <c r="P314" s="173"/>
      <c r="Q314" s="173"/>
      <c r="R314" s="173"/>
      <c r="S314" s="173"/>
      <c r="T314" s="173"/>
      <c r="V314" s="173">
        <f t="shared" si="8"/>
        <v>0</v>
      </c>
      <c r="W314" s="173" t="e">
        <f>IF(#REF!="","",H314)</f>
        <v>#REF!</v>
      </c>
      <c r="X314" s="287" t="str">
        <f t="shared" si="9"/>
        <v/>
      </c>
    </row>
    <row r="315" spans="1:24" x14ac:dyDescent="0.25">
      <c r="A315" s="303">
        <v>3409</v>
      </c>
      <c r="B315" s="297" t="s">
        <v>3425</v>
      </c>
      <c r="C315" s="304">
        <v>42983</v>
      </c>
      <c r="D315" s="292" t="s">
        <v>3816</v>
      </c>
      <c r="E315" s="292" t="s">
        <v>3807</v>
      </c>
      <c r="F315" s="305">
        <v>0</v>
      </c>
      <c r="G315" s="305">
        <v>0</v>
      </c>
      <c r="H315" s="305">
        <v>7165.7300000000005</v>
      </c>
      <c r="I315" s="173"/>
      <c r="J315" s="173"/>
      <c r="K315" s="173"/>
      <c r="L315" s="173"/>
      <c r="M315" s="173"/>
      <c r="N315" s="173"/>
      <c r="O315" s="173"/>
      <c r="P315" s="173"/>
      <c r="Q315" s="173"/>
      <c r="R315" s="173"/>
      <c r="S315" s="173"/>
      <c r="T315" s="173"/>
      <c r="V315" s="173">
        <f t="shared" si="8"/>
        <v>0</v>
      </c>
      <c r="W315" s="173" t="e">
        <f>IF(#REF!="","",H315)</f>
        <v>#REF!</v>
      </c>
      <c r="X315" s="287" t="str">
        <f t="shared" si="9"/>
        <v/>
      </c>
    </row>
    <row r="316" spans="1:24" x14ac:dyDescent="0.25">
      <c r="A316" s="303"/>
      <c r="B316" s="297"/>
      <c r="C316" s="304" t="s">
        <v>5677</v>
      </c>
      <c r="D316" s="292"/>
      <c r="E316" s="292"/>
      <c r="F316" s="305"/>
      <c r="G316" s="305"/>
      <c r="H316" s="305"/>
      <c r="I316" s="173"/>
      <c r="J316" s="173"/>
      <c r="K316" s="173"/>
      <c r="L316" s="173"/>
      <c r="M316" s="173"/>
      <c r="N316" s="173"/>
      <c r="O316" s="173"/>
      <c r="P316" s="173"/>
      <c r="Q316" s="173"/>
      <c r="R316" s="173"/>
      <c r="S316" s="173"/>
      <c r="T316" s="173"/>
      <c r="V316" s="173">
        <f t="shared" si="8"/>
        <v>0</v>
      </c>
      <c r="W316" s="173" t="e">
        <f>IF(#REF!="","",H316)</f>
        <v>#REF!</v>
      </c>
      <c r="X316" s="287" t="str">
        <f t="shared" si="9"/>
        <v/>
      </c>
    </row>
    <row r="317" spans="1:24" x14ac:dyDescent="0.25">
      <c r="C317" s="304" t="s">
        <v>5677</v>
      </c>
      <c r="F317" s="291" t="s">
        <v>3441</v>
      </c>
      <c r="G317" s="291" t="s">
        <v>3441</v>
      </c>
      <c r="H317" s="307">
        <v>28872.240000000002</v>
      </c>
      <c r="I317" s="173"/>
      <c r="J317" s="173"/>
      <c r="K317" s="173"/>
      <c r="L317" s="173"/>
      <c r="M317" s="173"/>
      <c r="N317" s="173"/>
      <c r="O317" s="173"/>
      <c r="P317" s="173"/>
      <c r="Q317" s="173"/>
      <c r="R317" s="173"/>
      <c r="S317" s="173"/>
      <c r="T317" s="173"/>
      <c r="V317" s="173">
        <f t="shared" si="8"/>
        <v>0</v>
      </c>
      <c r="W317" s="173" t="e">
        <f>IF(#REF!="","",H317)</f>
        <v>#REF!</v>
      </c>
      <c r="X317" s="287" t="str">
        <f t="shared" si="9"/>
        <v/>
      </c>
    </row>
    <row r="318" spans="1:24" x14ac:dyDescent="0.25">
      <c r="A318" s="295" t="s">
        <v>3413</v>
      </c>
      <c r="B318" s="297" t="s">
        <v>3817</v>
      </c>
      <c r="C318" s="304" t="s">
        <v>5677</v>
      </c>
      <c r="D318" s="294" t="s">
        <v>3818</v>
      </c>
      <c r="E318" s="292"/>
      <c r="G318" s="294" t="s">
        <v>3444</v>
      </c>
      <c r="I318" s="173"/>
      <c r="J318" s="173"/>
      <c r="K318" s="173"/>
      <c r="L318" s="173"/>
      <c r="M318" s="173"/>
      <c r="N318" s="173"/>
      <c r="O318" s="173"/>
      <c r="P318" s="173"/>
      <c r="Q318" s="173"/>
      <c r="R318" s="173"/>
      <c r="S318" s="173"/>
      <c r="T318" s="173"/>
      <c r="V318" s="173">
        <f t="shared" si="8"/>
        <v>0</v>
      </c>
      <c r="W318" s="173" t="e">
        <f>IF(#REF!="","",H318)</f>
        <v>#REF!</v>
      </c>
      <c r="X318" s="287" t="str">
        <f t="shared" si="9"/>
        <v/>
      </c>
    </row>
    <row r="319" spans="1:24" x14ac:dyDescent="0.25">
      <c r="A319" s="299" t="s">
        <v>3418</v>
      </c>
      <c r="B319" s="299" t="s">
        <v>3419</v>
      </c>
      <c r="C319" s="304" t="s">
        <v>5677</v>
      </c>
      <c r="D319" s="299" t="s">
        <v>3421</v>
      </c>
      <c r="E319" s="169" t="s">
        <v>3422</v>
      </c>
      <c r="F319" s="299" t="s">
        <v>3445</v>
      </c>
      <c r="G319" s="301" t="s">
        <v>3446</v>
      </c>
      <c r="H319" s="302" t="s">
        <v>3424</v>
      </c>
      <c r="I319" s="173"/>
      <c r="J319" s="173"/>
      <c r="K319" s="173"/>
      <c r="L319" s="173"/>
      <c r="M319" s="173"/>
      <c r="N319" s="173"/>
      <c r="O319" s="173"/>
      <c r="P319" s="173"/>
      <c r="Q319" s="173"/>
      <c r="R319" s="173"/>
      <c r="S319" s="173"/>
      <c r="T319" s="173"/>
      <c r="V319" s="173">
        <f t="shared" si="8"/>
        <v>0</v>
      </c>
      <c r="W319" s="173" t="e">
        <f>IF(#REF!="","",H319)</f>
        <v>#REF!</v>
      </c>
      <c r="X319" s="287" t="str">
        <f t="shared" si="9"/>
        <v/>
      </c>
    </row>
    <row r="320" spans="1:24" x14ac:dyDescent="0.25">
      <c r="A320" s="303">
        <v>2502</v>
      </c>
      <c r="B320" s="297" t="s">
        <v>3425</v>
      </c>
      <c r="C320" s="304">
        <v>43001</v>
      </c>
      <c r="D320" s="292" t="s">
        <v>3819</v>
      </c>
      <c r="E320" s="292" t="s">
        <v>3820</v>
      </c>
      <c r="F320" s="305">
        <v>0</v>
      </c>
      <c r="G320" s="305">
        <v>0</v>
      </c>
      <c r="H320" s="305">
        <v>1803.6</v>
      </c>
      <c r="I320" s="173"/>
      <c r="J320" s="173"/>
      <c r="K320" s="173"/>
      <c r="L320" s="173"/>
      <c r="M320" s="173"/>
      <c r="N320" s="173"/>
      <c r="O320" s="173"/>
      <c r="P320" s="173"/>
      <c r="Q320" s="173"/>
      <c r="R320" s="173"/>
      <c r="S320" s="173"/>
      <c r="T320" s="173"/>
      <c r="V320" s="173">
        <f t="shared" si="8"/>
        <v>0</v>
      </c>
      <c r="W320" s="173" t="e">
        <f>IF(#REF!="","",H320)</f>
        <v>#REF!</v>
      </c>
      <c r="X320" s="287" t="str">
        <f t="shared" si="9"/>
        <v/>
      </c>
    </row>
    <row r="321" spans="1:24" x14ac:dyDescent="0.25">
      <c r="A321" s="303">
        <v>2834</v>
      </c>
      <c r="B321" s="297" t="s">
        <v>3425</v>
      </c>
      <c r="C321" s="304">
        <v>43063</v>
      </c>
      <c r="D321" s="292" t="s">
        <v>3821</v>
      </c>
      <c r="E321" s="292" t="s">
        <v>3820</v>
      </c>
      <c r="F321" s="305">
        <v>0</v>
      </c>
      <c r="G321" s="305">
        <v>0</v>
      </c>
      <c r="H321" s="305">
        <v>601.20000000000005</v>
      </c>
      <c r="I321" s="173"/>
      <c r="J321" s="173"/>
      <c r="K321" s="173"/>
      <c r="L321" s="173"/>
      <c r="M321" s="173"/>
      <c r="N321" s="173"/>
      <c r="O321" s="173"/>
      <c r="P321" s="173"/>
      <c r="Q321" s="173"/>
      <c r="R321" s="173"/>
      <c r="S321" s="173"/>
      <c r="T321" s="173"/>
      <c r="V321" s="173">
        <f t="shared" si="8"/>
        <v>0</v>
      </c>
      <c r="W321" s="173" t="e">
        <f>IF(#REF!="","",H321)</f>
        <v>#REF!</v>
      </c>
      <c r="X321" s="287" t="str">
        <f t="shared" si="9"/>
        <v/>
      </c>
    </row>
    <row r="322" spans="1:24" x14ac:dyDescent="0.25">
      <c r="A322" s="303"/>
      <c r="B322" s="297"/>
      <c r="C322" s="304" t="s">
        <v>5677</v>
      </c>
      <c r="D322" s="292"/>
      <c r="E322" s="292"/>
      <c r="F322" s="305"/>
      <c r="G322" s="305"/>
      <c r="H322" s="305"/>
      <c r="I322" s="173"/>
      <c r="J322" s="173"/>
      <c r="K322" s="173"/>
      <c r="L322" s="173"/>
      <c r="M322" s="173"/>
      <c r="N322" s="173"/>
      <c r="O322" s="173"/>
      <c r="P322" s="173"/>
      <c r="Q322" s="173"/>
      <c r="R322" s="173"/>
      <c r="S322" s="173"/>
      <c r="T322" s="173"/>
      <c r="V322" s="173">
        <f t="shared" si="8"/>
        <v>0</v>
      </c>
      <c r="W322" s="173" t="e">
        <f>IF(#REF!="","",H322)</f>
        <v>#REF!</v>
      </c>
      <c r="X322" s="287" t="str">
        <f t="shared" si="9"/>
        <v/>
      </c>
    </row>
    <row r="323" spans="1:24" x14ac:dyDescent="0.25">
      <c r="C323" s="304" t="s">
        <v>5677</v>
      </c>
      <c r="F323" s="291" t="s">
        <v>3441</v>
      </c>
      <c r="G323" s="291" t="s">
        <v>3441</v>
      </c>
      <c r="H323" s="307">
        <v>2404.8000000000002</v>
      </c>
      <c r="I323" s="173"/>
      <c r="J323" s="173"/>
      <c r="K323" s="173"/>
      <c r="L323" s="173"/>
      <c r="M323" s="173"/>
      <c r="N323" s="173"/>
      <c r="O323" s="173"/>
      <c r="P323" s="173"/>
      <c r="Q323" s="173"/>
      <c r="R323" s="173"/>
      <c r="S323" s="173"/>
      <c r="T323" s="173"/>
      <c r="V323" s="173">
        <f t="shared" si="8"/>
        <v>0</v>
      </c>
      <c r="W323" s="173" t="e">
        <f>IF(#REF!="","",H323)</f>
        <v>#REF!</v>
      </c>
      <c r="X323" s="287" t="str">
        <f t="shared" si="9"/>
        <v/>
      </c>
    </row>
    <row r="324" spans="1:24" x14ac:dyDescent="0.25">
      <c r="A324" s="295" t="s">
        <v>3413</v>
      </c>
      <c r="B324" s="297" t="s">
        <v>3822</v>
      </c>
      <c r="C324" s="304" t="s">
        <v>5677</v>
      </c>
      <c r="D324" s="294" t="s">
        <v>3823</v>
      </c>
      <c r="E324" s="292"/>
      <c r="G324" s="294" t="s">
        <v>3444</v>
      </c>
      <c r="I324" s="173"/>
      <c r="J324" s="173"/>
      <c r="K324" s="173"/>
      <c r="L324" s="173"/>
      <c r="M324" s="173"/>
      <c r="N324" s="173"/>
      <c r="O324" s="173"/>
      <c r="P324" s="173"/>
      <c r="Q324" s="173"/>
      <c r="R324" s="173"/>
      <c r="S324" s="173"/>
      <c r="T324" s="173"/>
      <c r="V324" s="173">
        <f t="shared" si="8"/>
        <v>0</v>
      </c>
      <c r="W324" s="173" t="e">
        <f>IF(#REF!="","",H324)</f>
        <v>#REF!</v>
      </c>
      <c r="X324" s="287" t="str">
        <f t="shared" si="9"/>
        <v/>
      </c>
    </row>
    <row r="325" spans="1:24" x14ac:dyDescent="0.25">
      <c r="A325" s="299" t="s">
        <v>3418</v>
      </c>
      <c r="B325" s="299" t="s">
        <v>3419</v>
      </c>
      <c r="C325" s="304" t="s">
        <v>5677</v>
      </c>
      <c r="D325" s="299" t="s">
        <v>3421</v>
      </c>
      <c r="E325" s="169" t="s">
        <v>3422</v>
      </c>
      <c r="F325" s="299" t="s">
        <v>3445</v>
      </c>
      <c r="G325" s="301" t="s">
        <v>3446</v>
      </c>
      <c r="H325" s="302" t="s">
        <v>3424</v>
      </c>
      <c r="I325" s="173"/>
      <c r="J325" s="173"/>
      <c r="K325" s="173"/>
      <c r="L325" s="173"/>
      <c r="M325" s="173"/>
      <c r="N325" s="173"/>
      <c r="O325" s="173"/>
      <c r="P325" s="173"/>
      <c r="Q325" s="173"/>
      <c r="R325" s="173"/>
      <c r="S325" s="173"/>
      <c r="T325" s="173"/>
      <c r="V325" s="173">
        <f t="shared" si="8"/>
        <v>0</v>
      </c>
      <c r="W325" s="173" t="e">
        <f>IF(#REF!="","",H325)</f>
        <v>#REF!</v>
      </c>
      <c r="X325" s="287" t="str">
        <f t="shared" si="9"/>
        <v/>
      </c>
    </row>
    <row r="326" spans="1:24" x14ac:dyDescent="0.25">
      <c r="A326" s="303">
        <v>1512</v>
      </c>
      <c r="B326" s="297" t="s">
        <v>3425</v>
      </c>
      <c r="C326" s="304">
        <v>42892</v>
      </c>
      <c r="D326" s="292" t="s">
        <v>3824</v>
      </c>
      <c r="E326" s="292" t="s">
        <v>3825</v>
      </c>
      <c r="F326" s="305">
        <v>4730.7300000000005</v>
      </c>
      <c r="G326" s="305">
        <v>4730.7300000000005</v>
      </c>
      <c r="H326" s="305">
        <v>811.89</v>
      </c>
      <c r="I326" s="173"/>
      <c r="J326" s="173"/>
      <c r="K326" s="173"/>
      <c r="L326" s="173"/>
      <c r="M326" s="173"/>
      <c r="N326" s="173"/>
      <c r="O326" s="173"/>
      <c r="P326" s="173"/>
      <c r="Q326" s="173"/>
      <c r="R326" s="173"/>
      <c r="S326" s="173"/>
      <c r="T326" s="173"/>
      <c r="V326" s="173">
        <f t="shared" si="8"/>
        <v>0</v>
      </c>
      <c r="W326" s="173" t="e">
        <f>IF(#REF!="","",H326)</f>
        <v>#REF!</v>
      </c>
      <c r="X326" s="287" t="str">
        <f t="shared" si="9"/>
        <v/>
      </c>
    </row>
    <row r="327" spans="1:24" x14ac:dyDescent="0.25">
      <c r="A327" s="303">
        <v>1629</v>
      </c>
      <c r="B327" s="297" t="s">
        <v>3425</v>
      </c>
      <c r="C327" s="304">
        <v>42868</v>
      </c>
      <c r="D327" s="292" t="s">
        <v>3826</v>
      </c>
      <c r="E327" s="292" t="s">
        <v>3827</v>
      </c>
      <c r="F327" s="305">
        <v>4.5474735088646412E-13</v>
      </c>
      <c r="G327" s="305">
        <v>4.5474735088646412E-13</v>
      </c>
      <c r="H327" s="305">
        <v>2650.79</v>
      </c>
      <c r="I327" s="173"/>
      <c r="J327" s="173"/>
      <c r="K327" s="173"/>
      <c r="L327" s="173"/>
      <c r="M327" s="173"/>
      <c r="N327" s="173"/>
      <c r="O327" s="173"/>
      <c r="P327" s="173"/>
      <c r="Q327" s="173"/>
      <c r="R327" s="173"/>
      <c r="S327" s="173"/>
      <c r="T327" s="173"/>
      <c r="V327" s="173">
        <f t="shared" si="8"/>
        <v>0</v>
      </c>
      <c r="W327" s="173" t="e">
        <f>IF(#REF!="","",H327)</f>
        <v>#REF!</v>
      </c>
      <c r="X327" s="287" t="str">
        <f t="shared" si="9"/>
        <v/>
      </c>
    </row>
    <row r="328" spans="1:24" x14ac:dyDescent="0.25">
      <c r="A328" s="303">
        <v>1639</v>
      </c>
      <c r="B328" s="297" t="s">
        <v>3425</v>
      </c>
      <c r="C328" s="304">
        <v>43106</v>
      </c>
      <c r="D328" s="292" t="s">
        <v>3828</v>
      </c>
      <c r="E328" s="292" t="s">
        <v>3829</v>
      </c>
      <c r="F328" s="305">
        <v>0</v>
      </c>
      <c r="G328" s="305">
        <v>0</v>
      </c>
      <c r="H328" s="305">
        <v>420.79</v>
      </c>
      <c r="I328" s="173"/>
      <c r="J328" s="173"/>
      <c r="K328" s="173"/>
      <c r="L328" s="173"/>
      <c r="M328" s="173"/>
      <c r="N328" s="173"/>
      <c r="O328" s="173"/>
      <c r="P328" s="173"/>
      <c r="Q328" s="173"/>
      <c r="R328" s="173"/>
      <c r="S328" s="173"/>
      <c r="T328" s="173"/>
      <c r="V328" s="173">
        <f t="shared" si="8"/>
        <v>0</v>
      </c>
      <c r="W328" s="173" t="e">
        <f>IF(#REF!="","",H328)</f>
        <v>#REF!</v>
      </c>
      <c r="X328" s="287" t="str">
        <f t="shared" si="9"/>
        <v/>
      </c>
    </row>
    <row r="329" spans="1:24" x14ac:dyDescent="0.25">
      <c r="A329" s="303">
        <v>1640</v>
      </c>
      <c r="B329" s="297" t="s">
        <v>3425</v>
      </c>
      <c r="C329" s="304">
        <v>43135</v>
      </c>
      <c r="D329" s="292" t="s">
        <v>3830</v>
      </c>
      <c r="E329" s="292" t="s">
        <v>3831</v>
      </c>
      <c r="F329" s="305">
        <v>7.1054273576010019E-15</v>
      </c>
      <c r="G329" s="305">
        <v>7.1054273576010019E-15</v>
      </c>
      <c r="H329" s="305">
        <v>42.84</v>
      </c>
      <c r="I329" s="173"/>
      <c r="J329" s="173"/>
      <c r="K329" s="173"/>
      <c r="L329" s="173"/>
      <c r="M329" s="173"/>
      <c r="N329" s="173"/>
      <c r="O329" s="173"/>
      <c r="P329" s="173"/>
      <c r="Q329" s="173"/>
      <c r="R329" s="173"/>
      <c r="S329" s="173"/>
      <c r="T329" s="173"/>
      <c r="V329" s="173">
        <f t="shared" si="8"/>
        <v>0</v>
      </c>
      <c r="W329" s="173" t="e">
        <f>IF(#REF!="","",H329)</f>
        <v>#REF!</v>
      </c>
      <c r="X329" s="287" t="str">
        <f t="shared" si="9"/>
        <v/>
      </c>
    </row>
    <row r="330" spans="1:24" x14ac:dyDescent="0.25">
      <c r="A330" s="303">
        <v>1642</v>
      </c>
      <c r="B330" s="297" t="s">
        <v>3425</v>
      </c>
      <c r="C330" s="304">
        <v>43134</v>
      </c>
      <c r="D330" s="292" t="s">
        <v>3832</v>
      </c>
      <c r="E330" s="292" t="s">
        <v>3833</v>
      </c>
      <c r="F330" s="305">
        <v>0</v>
      </c>
      <c r="G330" s="305">
        <v>0</v>
      </c>
      <c r="H330" s="305">
        <v>618.64</v>
      </c>
      <c r="I330" s="173"/>
      <c r="J330" s="173"/>
      <c r="K330" s="173"/>
      <c r="L330" s="173"/>
      <c r="M330" s="173"/>
      <c r="N330" s="173"/>
      <c r="O330" s="173"/>
      <c r="P330" s="173"/>
      <c r="Q330" s="173"/>
      <c r="R330" s="173"/>
      <c r="S330" s="173"/>
      <c r="T330" s="173"/>
      <c r="V330" s="173">
        <f t="shared" si="8"/>
        <v>0</v>
      </c>
      <c r="W330" s="173" t="e">
        <f>IF(#REF!="","",H330)</f>
        <v>#REF!</v>
      </c>
      <c r="X330" s="287" t="str">
        <f t="shared" si="9"/>
        <v/>
      </c>
    </row>
    <row r="331" spans="1:24" x14ac:dyDescent="0.25">
      <c r="A331" s="303">
        <v>2149</v>
      </c>
      <c r="B331" s="297" t="s">
        <v>3425</v>
      </c>
      <c r="C331" s="304">
        <v>43047</v>
      </c>
      <c r="D331" s="292" t="s">
        <v>3834</v>
      </c>
      <c r="E331" s="292" t="s">
        <v>3835</v>
      </c>
      <c r="F331" s="305">
        <v>0</v>
      </c>
      <c r="G331" s="305">
        <v>0</v>
      </c>
      <c r="H331" s="305">
        <v>469.12</v>
      </c>
      <c r="I331" s="173"/>
      <c r="J331" s="173"/>
      <c r="K331" s="173"/>
      <c r="L331" s="173"/>
      <c r="M331" s="173"/>
      <c r="N331" s="173"/>
      <c r="O331" s="173"/>
      <c r="P331" s="173"/>
      <c r="Q331" s="173"/>
      <c r="R331" s="173"/>
      <c r="S331" s="173"/>
      <c r="T331" s="173"/>
      <c r="V331" s="173">
        <f t="shared" si="8"/>
        <v>0</v>
      </c>
      <c r="W331" s="173" t="e">
        <f>IF(#REF!="","",H331)</f>
        <v>#REF!</v>
      </c>
      <c r="X331" s="287" t="str">
        <f t="shared" si="9"/>
        <v/>
      </c>
    </row>
    <row r="332" spans="1:24" x14ac:dyDescent="0.25">
      <c r="A332" s="303">
        <v>2150</v>
      </c>
      <c r="B332" s="297" t="s">
        <v>3425</v>
      </c>
      <c r="C332" s="304">
        <v>42868</v>
      </c>
      <c r="D332" s="292" t="s">
        <v>3836</v>
      </c>
      <c r="E332" s="292" t="s">
        <v>3833</v>
      </c>
      <c r="F332" s="305">
        <v>0</v>
      </c>
      <c r="G332" s="305">
        <v>0</v>
      </c>
      <c r="H332" s="305">
        <v>208.08</v>
      </c>
      <c r="I332" s="173"/>
      <c r="J332" s="173"/>
      <c r="K332" s="173"/>
      <c r="L332" s="173"/>
      <c r="M332" s="173"/>
      <c r="N332" s="173"/>
      <c r="O332" s="173"/>
      <c r="P332" s="173"/>
      <c r="Q332" s="173"/>
      <c r="R332" s="173"/>
      <c r="S332" s="173"/>
      <c r="T332" s="173"/>
      <c r="V332" s="173">
        <f t="shared" si="8"/>
        <v>0</v>
      </c>
      <c r="W332" s="173" t="e">
        <f>IF(#REF!="","",H332)</f>
        <v>#REF!</v>
      </c>
      <c r="X332" s="287" t="str">
        <f t="shared" si="9"/>
        <v/>
      </c>
    </row>
    <row r="333" spans="1:24" x14ac:dyDescent="0.25">
      <c r="A333" s="303">
        <v>2151</v>
      </c>
      <c r="B333" s="297" t="s">
        <v>3425</v>
      </c>
      <c r="C333" s="304">
        <v>42978</v>
      </c>
      <c r="D333" s="292" t="s">
        <v>3837</v>
      </c>
      <c r="E333" s="292" t="s">
        <v>3831</v>
      </c>
      <c r="F333" s="305">
        <v>0</v>
      </c>
      <c r="G333" s="305">
        <v>0</v>
      </c>
      <c r="H333" s="305">
        <v>107.68</v>
      </c>
      <c r="I333" s="173"/>
      <c r="J333" s="173"/>
      <c r="K333" s="173"/>
      <c r="L333" s="173"/>
      <c r="M333" s="173"/>
      <c r="N333" s="173"/>
      <c r="O333" s="173"/>
      <c r="P333" s="173"/>
      <c r="Q333" s="173"/>
      <c r="R333" s="173"/>
      <c r="S333" s="173"/>
      <c r="T333" s="173"/>
      <c r="V333" s="173">
        <f t="shared" si="8"/>
        <v>0</v>
      </c>
      <c r="W333" s="173" t="e">
        <f>IF(#REF!="","",H333)</f>
        <v>#REF!</v>
      </c>
      <c r="X333" s="287" t="str">
        <f t="shared" si="9"/>
        <v/>
      </c>
    </row>
    <row r="334" spans="1:24" x14ac:dyDescent="0.25">
      <c r="A334" s="303">
        <v>2152</v>
      </c>
      <c r="B334" s="297" t="s">
        <v>3425</v>
      </c>
      <c r="C334" s="304">
        <v>43083</v>
      </c>
      <c r="D334" s="292" t="s">
        <v>3838</v>
      </c>
      <c r="E334" s="292" t="s">
        <v>3839</v>
      </c>
      <c r="F334" s="305">
        <v>0</v>
      </c>
      <c r="G334" s="305">
        <v>0</v>
      </c>
      <c r="H334" s="305">
        <v>868.74</v>
      </c>
      <c r="I334" s="173"/>
      <c r="J334" s="173"/>
      <c r="K334" s="173"/>
      <c r="L334" s="173"/>
      <c r="M334" s="173"/>
      <c r="N334" s="173"/>
      <c r="O334" s="173"/>
      <c r="P334" s="173"/>
      <c r="Q334" s="173"/>
      <c r="R334" s="173"/>
      <c r="S334" s="173"/>
      <c r="T334" s="173"/>
      <c r="V334" s="173">
        <f t="shared" ref="V334:V397" si="10">SUM(I334:U334)</f>
        <v>0</v>
      </c>
      <c r="W334" s="173" t="e">
        <f>IF(#REF!="","",H334)</f>
        <v>#REF!</v>
      </c>
      <c r="X334" s="287" t="str">
        <f t="shared" ref="X334:X397" si="11">IFERROR(V334-W334,"")</f>
        <v/>
      </c>
    </row>
    <row r="335" spans="1:24" x14ac:dyDescent="0.25">
      <c r="A335" s="303">
        <v>2153</v>
      </c>
      <c r="B335" s="297" t="s">
        <v>3425</v>
      </c>
      <c r="C335" s="304">
        <v>42935</v>
      </c>
      <c r="D335" s="292" t="s">
        <v>3840</v>
      </c>
      <c r="E335" s="292" t="s">
        <v>3841</v>
      </c>
      <c r="F335" s="305">
        <v>-5.6843418860808015E-14</v>
      </c>
      <c r="G335" s="305">
        <v>-5.6843418860808015E-14</v>
      </c>
      <c r="H335" s="305">
        <v>308.60000000000002</v>
      </c>
      <c r="I335" s="173"/>
      <c r="J335" s="173"/>
      <c r="K335" s="173"/>
      <c r="L335" s="173"/>
      <c r="M335" s="173"/>
      <c r="N335" s="173"/>
      <c r="O335" s="173"/>
      <c r="P335" s="173"/>
      <c r="Q335" s="173"/>
      <c r="R335" s="173"/>
      <c r="S335" s="173"/>
      <c r="T335" s="173"/>
      <c r="V335" s="173">
        <f t="shared" si="10"/>
        <v>0</v>
      </c>
      <c r="W335" s="173" t="e">
        <f>IF(#REF!="","",H335)</f>
        <v>#REF!</v>
      </c>
      <c r="X335" s="287" t="str">
        <f t="shared" si="11"/>
        <v/>
      </c>
    </row>
    <row r="336" spans="1:24" x14ac:dyDescent="0.25">
      <c r="A336" s="303">
        <v>2159</v>
      </c>
      <c r="B336" s="297" t="s">
        <v>3425</v>
      </c>
      <c r="C336" s="304">
        <v>43088</v>
      </c>
      <c r="D336" s="292" t="s">
        <v>3842</v>
      </c>
      <c r="E336" s="292" t="s">
        <v>3833</v>
      </c>
      <c r="F336" s="305">
        <v>0</v>
      </c>
      <c r="G336" s="305">
        <v>0</v>
      </c>
      <c r="H336" s="305">
        <v>1040.4000000000001</v>
      </c>
      <c r="I336" s="173"/>
      <c r="J336" s="173"/>
      <c r="K336" s="173"/>
      <c r="L336" s="173"/>
      <c r="M336" s="173"/>
      <c r="N336" s="173"/>
      <c r="O336" s="173"/>
      <c r="P336" s="173"/>
      <c r="Q336" s="173"/>
      <c r="R336" s="173"/>
      <c r="S336" s="173"/>
      <c r="T336" s="173"/>
      <c r="V336" s="173">
        <f t="shared" si="10"/>
        <v>0</v>
      </c>
      <c r="W336" s="173" t="e">
        <f>IF(#REF!="","",H336)</f>
        <v>#REF!</v>
      </c>
      <c r="X336" s="287" t="str">
        <f t="shared" si="11"/>
        <v/>
      </c>
    </row>
    <row r="337" spans="1:24" x14ac:dyDescent="0.25">
      <c r="A337" s="303">
        <v>2164</v>
      </c>
      <c r="B337" s="297" t="s">
        <v>3425</v>
      </c>
      <c r="C337" s="304">
        <v>42825</v>
      </c>
      <c r="D337" s="292" t="s">
        <v>3843</v>
      </c>
      <c r="E337" s="292" t="s">
        <v>3833</v>
      </c>
      <c r="F337" s="305">
        <v>0</v>
      </c>
      <c r="G337" s="305">
        <v>0</v>
      </c>
      <c r="H337" s="305">
        <v>520.20000000000005</v>
      </c>
      <c r="I337" s="173"/>
      <c r="J337" s="173"/>
      <c r="K337" s="173"/>
      <c r="L337" s="173"/>
      <c r="M337" s="173"/>
      <c r="N337" s="173"/>
      <c r="O337" s="173"/>
      <c r="P337" s="173"/>
      <c r="Q337" s="173"/>
      <c r="R337" s="173"/>
      <c r="S337" s="173"/>
      <c r="T337" s="173"/>
      <c r="V337" s="173">
        <f t="shared" si="10"/>
        <v>0</v>
      </c>
      <c r="W337" s="173" t="e">
        <f>IF(#REF!="","",H337)</f>
        <v>#REF!</v>
      </c>
      <c r="X337" s="287" t="str">
        <f t="shared" si="11"/>
        <v/>
      </c>
    </row>
    <row r="338" spans="1:24" x14ac:dyDescent="0.25">
      <c r="A338" s="303">
        <v>2366</v>
      </c>
      <c r="B338" s="297" t="s">
        <v>3425</v>
      </c>
      <c r="C338" s="304">
        <v>43010</v>
      </c>
      <c r="D338" s="292" t="s">
        <v>3844</v>
      </c>
      <c r="E338" s="292" t="s">
        <v>3845</v>
      </c>
      <c r="F338" s="305">
        <v>-4.5474735088646412E-13</v>
      </c>
      <c r="G338" s="305">
        <v>-4.5474735088646412E-13</v>
      </c>
      <c r="H338" s="305">
        <v>2810.82</v>
      </c>
      <c r="I338" s="173"/>
      <c r="J338" s="173"/>
      <c r="K338" s="173"/>
      <c r="L338" s="173"/>
      <c r="M338" s="173"/>
      <c r="N338" s="173"/>
      <c r="O338" s="173"/>
      <c r="P338" s="173"/>
      <c r="Q338" s="173"/>
      <c r="R338" s="173"/>
      <c r="S338" s="173"/>
      <c r="T338" s="173"/>
      <c r="V338" s="173">
        <f t="shared" si="10"/>
        <v>0</v>
      </c>
      <c r="W338" s="173" t="e">
        <f>IF(#REF!="","",H338)</f>
        <v>#REF!</v>
      </c>
      <c r="X338" s="287" t="str">
        <f t="shared" si="11"/>
        <v/>
      </c>
    </row>
    <row r="339" spans="1:24" x14ac:dyDescent="0.25">
      <c r="A339" s="303">
        <v>2383</v>
      </c>
      <c r="B339" s="297" t="s">
        <v>3425</v>
      </c>
      <c r="C339" s="304">
        <v>42859</v>
      </c>
      <c r="D339" s="292" t="s">
        <v>3846</v>
      </c>
      <c r="E339" s="292" t="s">
        <v>3847</v>
      </c>
      <c r="F339" s="305">
        <v>-2.8421709430404007E-14</v>
      </c>
      <c r="G339" s="305">
        <v>-2.8421709430404007E-14</v>
      </c>
      <c r="H339" s="305">
        <v>138.37</v>
      </c>
      <c r="I339" s="173"/>
      <c r="J339" s="173"/>
      <c r="K339" s="173"/>
      <c r="L339" s="173"/>
      <c r="M339" s="173"/>
      <c r="N339" s="173"/>
      <c r="O339" s="173"/>
      <c r="P339" s="173"/>
      <c r="Q339" s="173"/>
      <c r="R339" s="173"/>
      <c r="S339" s="173"/>
      <c r="T339" s="173"/>
      <c r="V339" s="173">
        <f t="shared" si="10"/>
        <v>0</v>
      </c>
      <c r="W339" s="173" t="e">
        <f>IF(#REF!="","",H339)</f>
        <v>#REF!</v>
      </c>
      <c r="X339" s="287" t="str">
        <f t="shared" si="11"/>
        <v/>
      </c>
    </row>
    <row r="340" spans="1:24" x14ac:dyDescent="0.25">
      <c r="A340" s="303">
        <v>2384</v>
      </c>
      <c r="B340" s="297" t="s">
        <v>3425</v>
      </c>
      <c r="C340" s="304">
        <v>43098</v>
      </c>
      <c r="D340" s="292" t="s">
        <v>3848</v>
      </c>
      <c r="E340" s="292" t="s">
        <v>3847</v>
      </c>
      <c r="F340" s="305">
        <v>0</v>
      </c>
      <c r="G340" s="305">
        <v>0</v>
      </c>
      <c r="H340" s="305">
        <v>51.739999999999995</v>
      </c>
      <c r="I340" s="173"/>
      <c r="J340" s="173"/>
      <c r="K340" s="173"/>
      <c r="L340" s="173"/>
      <c r="M340" s="173"/>
      <c r="N340" s="173"/>
      <c r="O340" s="173"/>
      <c r="P340" s="173"/>
      <c r="Q340" s="173"/>
      <c r="R340" s="173"/>
      <c r="S340" s="173"/>
      <c r="T340" s="173"/>
      <c r="V340" s="173">
        <f t="shared" si="10"/>
        <v>0</v>
      </c>
      <c r="W340" s="173" t="e">
        <f>IF(#REF!="","",H340)</f>
        <v>#REF!</v>
      </c>
      <c r="X340" s="287" t="str">
        <f t="shared" si="11"/>
        <v/>
      </c>
    </row>
    <row r="341" spans="1:24" x14ac:dyDescent="0.25">
      <c r="A341" s="303">
        <v>2386</v>
      </c>
      <c r="B341" s="297" t="s">
        <v>3425</v>
      </c>
      <c r="C341" s="304">
        <v>43056</v>
      </c>
      <c r="D341" s="292" t="s">
        <v>3849</v>
      </c>
      <c r="E341" s="292" t="s">
        <v>3847</v>
      </c>
      <c r="F341" s="305">
        <v>0</v>
      </c>
      <c r="G341" s="305">
        <v>0</v>
      </c>
      <c r="H341" s="305">
        <v>68.989999999999995</v>
      </c>
      <c r="I341" s="173"/>
      <c r="J341" s="173"/>
      <c r="K341" s="173"/>
      <c r="L341" s="173"/>
      <c r="M341" s="173"/>
      <c r="N341" s="173"/>
      <c r="O341" s="173"/>
      <c r="P341" s="173"/>
      <c r="Q341" s="173"/>
      <c r="R341" s="173"/>
      <c r="S341" s="173"/>
      <c r="T341" s="173"/>
      <c r="V341" s="173">
        <f t="shared" si="10"/>
        <v>0</v>
      </c>
      <c r="W341" s="173" t="e">
        <f>IF(#REF!="","",H341)</f>
        <v>#REF!</v>
      </c>
      <c r="X341" s="287" t="str">
        <f t="shared" si="11"/>
        <v/>
      </c>
    </row>
    <row r="342" spans="1:24" x14ac:dyDescent="0.25">
      <c r="A342" s="303">
        <v>2388</v>
      </c>
      <c r="B342" s="297" t="s">
        <v>3425</v>
      </c>
      <c r="C342" s="304">
        <v>42935</v>
      </c>
      <c r="D342" s="292" t="s">
        <v>3850</v>
      </c>
      <c r="E342" s="292" t="s">
        <v>3847</v>
      </c>
      <c r="F342" s="305">
        <v>0</v>
      </c>
      <c r="G342" s="305">
        <v>0</v>
      </c>
      <c r="H342" s="305">
        <v>816.85</v>
      </c>
      <c r="I342" s="173"/>
      <c r="J342" s="173"/>
      <c r="K342" s="173"/>
      <c r="L342" s="173"/>
      <c r="M342" s="173"/>
      <c r="N342" s="173"/>
      <c r="O342" s="173"/>
      <c r="P342" s="173"/>
      <c r="Q342" s="173"/>
      <c r="R342" s="173"/>
      <c r="S342" s="173"/>
      <c r="T342" s="173"/>
      <c r="V342" s="173">
        <f t="shared" si="10"/>
        <v>0</v>
      </c>
      <c r="W342" s="173" t="e">
        <f>IF(#REF!="","",H342)</f>
        <v>#REF!</v>
      </c>
      <c r="X342" s="287" t="str">
        <f t="shared" si="11"/>
        <v/>
      </c>
    </row>
    <row r="343" spans="1:24" x14ac:dyDescent="0.25">
      <c r="A343" s="303">
        <v>2421</v>
      </c>
      <c r="B343" s="297" t="s">
        <v>3425</v>
      </c>
      <c r="C343" s="304">
        <v>42921</v>
      </c>
      <c r="D343" s="292" t="s">
        <v>3851</v>
      </c>
      <c r="E343" s="292" t="s">
        <v>3852</v>
      </c>
      <c r="F343" s="305">
        <v>0</v>
      </c>
      <c r="G343" s="305">
        <v>0</v>
      </c>
      <c r="H343" s="305">
        <v>2868.98</v>
      </c>
      <c r="I343" s="173"/>
      <c r="J343" s="173"/>
      <c r="K343" s="173"/>
      <c r="L343" s="173"/>
      <c r="M343" s="173"/>
      <c r="N343" s="173"/>
      <c r="O343" s="173"/>
      <c r="P343" s="173"/>
      <c r="Q343" s="173"/>
      <c r="R343" s="173"/>
      <c r="S343" s="173"/>
      <c r="T343" s="173"/>
      <c r="V343" s="173">
        <f t="shared" si="10"/>
        <v>0</v>
      </c>
      <c r="W343" s="173" t="e">
        <f>IF(#REF!="","",H343)</f>
        <v>#REF!</v>
      </c>
      <c r="X343" s="287" t="str">
        <f t="shared" si="11"/>
        <v/>
      </c>
    </row>
    <row r="344" spans="1:24" x14ac:dyDescent="0.25">
      <c r="A344" s="303">
        <v>2462</v>
      </c>
      <c r="B344" s="297" t="s">
        <v>3425</v>
      </c>
      <c r="C344" s="304">
        <v>42985</v>
      </c>
      <c r="D344" s="292" t="s">
        <v>3853</v>
      </c>
      <c r="E344" s="292" t="s">
        <v>3854</v>
      </c>
      <c r="F344" s="305">
        <v>-2.8421709430404007E-14</v>
      </c>
      <c r="G344" s="305">
        <v>-2.8421709430404007E-14</v>
      </c>
      <c r="H344" s="305">
        <v>207.38000000000002</v>
      </c>
      <c r="I344" s="173"/>
      <c r="J344" s="173"/>
      <c r="K344" s="173"/>
      <c r="L344" s="173"/>
      <c r="M344" s="173"/>
      <c r="N344" s="173"/>
      <c r="O344" s="173"/>
      <c r="P344" s="173"/>
      <c r="Q344" s="173"/>
      <c r="R344" s="173"/>
      <c r="S344" s="173"/>
      <c r="T344" s="173"/>
      <c r="V344" s="173">
        <f t="shared" si="10"/>
        <v>0</v>
      </c>
      <c r="W344" s="173" t="e">
        <f>IF(#REF!="","",H344)</f>
        <v>#REF!</v>
      </c>
      <c r="X344" s="287" t="str">
        <f t="shared" si="11"/>
        <v/>
      </c>
    </row>
    <row r="345" spans="1:24" x14ac:dyDescent="0.25">
      <c r="A345" s="303">
        <v>2596</v>
      </c>
      <c r="B345" s="297" t="s">
        <v>3425</v>
      </c>
      <c r="C345" s="304">
        <v>42861</v>
      </c>
      <c r="D345" s="292" t="s">
        <v>3855</v>
      </c>
      <c r="E345" s="292" t="s">
        <v>3835</v>
      </c>
      <c r="F345" s="305">
        <v>0</v>
      </c>
      <c r="G345" s="305">
        <v>0</v>
      </c>
      <c r="H345" s="305">
        <v>129.53</v>
      </c>
      <c r="I345" s="173"/>
      <c r="J345" s="173"/>
      <c r="K345" s="173"/>
      <c r="L345" s="173"/>
      <c r="M345" s="173"/>
      <c r="N345" s="173"/>
      <c r="O345" s="173"/>
      <c r="P345" s="173"/>
      <c r="Q345" s="173"/>
      <c r="R345" s="173"/>
      <c r="S345" s="173"/>
      <c r="T345" s="173"/>
      <c r="V345" s="173">
        <f t="shared" si="10"/>
        <v>0</v>
      </c>
      <c r="W345" s="173" t="e">
        <f>IF(#REF!="","",H345)</f>
        <v>#REF!</v>
      </c>
      <c r="X345" s="287" t="str">
        <f t="shared" si="11"/>
        <v/>
      </c>
    </row>
    <row r="346" spans="1:24" x14ac:dyDescent="0.25">
      <c r="A346" s="303">
        <v>2597</v>
      </c>
      <c r="B346" s="297" t="s">
        <v>3425</v>
      </c>
      <c r="C346" s="304">
        <v>43103</v>
      </c>
      <c r="D346" s="292" t="s">
        <v>3856</v>
      </c>
      <c r="E346" s="292" t="s">
        <v>3835</v>
      </c>
      <c r="F346" s="305">
        <v>0</v>
      </c>
      <c r="G346" s="305">
        <v>0</v>
      </c>
      <c r="H346" s="305">
        <v>65.16</v>
      </c>
      <c r="I346" s="173"/>
      <c r="J346" s="173"/>
      <c r="K346" s="173"/>
      <c r="L346" s="173"/>
      <c r="M346" s="173"/>
      <c r="N346" s="173"/>
      <c r="O346" s="173"/>
      <c r="P346" s="173"/>
      <c r="Q346" s="173"/>
      <c r="R346" s="173"/>
      <c r="S346" s="173"/>
      <c r="T346" s="173"/>
      <c r="V346" s="173">
        <f t="shared" si="10"/>
        <v>0</v>
      </c>
      <c r="W346" s="173" t="e">
        <f>IF(#REF!="","",H346)</f>
        <v>#REF!</v>
      </c>
      <c r="X346" s="287" t="str">
        <f t="shared" si="11"/>
        <v/>
      </c>
    </row>
    <row r="347" spans="1:24" x14ac:dyDescent="0.25">
      <c r="A347" s="303">
        <v>2602</v>
      </c>
      <c r="B347" s="297" t="s">
        <v>3425</v>
      </c>
      <c r="C347" s="304">
        <v>42983</v>
      </c>
      <c r="D347" s="292" t="s">
        <v>3857</v>
      </c>
      <c r="E347" s="292" t="s">
        <v>3858</v>
      </c>
      <c r="F347" s="305">
        <v>9.0949470177292824E-13</v>
      </c>
      <c r="G347" s="305">
        <v>9.0949470177292824E-13</v>
      </c>
      <c r="H347" s="305">
        <v>5890.02</v>
      </c>
      <c r="I347" s="173"/>
      <c r="J347" s="173"/>
      <c r="K347" s="173"/>
      <c r="L347" s="173"/>
      <c r="M347" s="173"/>
      <c r="N347" s="173"/>
      <c r="O347" s="173"/>
      <c r="P347" s="173"/>
      <c r="Q347" s="173"/>
      <c r="R347" s="173"/>
      <c r="S347" s="173"/>
      <c r="T347" s="173"/>
      <c r="V347" s="173">
        <f t="shared" si="10"/>
        <v>0</v>
      </c>
      <c r="W347" s="173" t="e">
        <f>IF(#REF!="","",H347)</f>
        <v>#REF!</v>
      </c>
      <c r="X347" s="287" t="str">
        <f t="shared" si="11"/>
        <v/>
      </c>
    </row>
    <row r="348" spans="1:24" x14ac:dyDescent="0.25">
      <c r="A348" s="303">
        <v>2603</v>
      </c>
      <c r="B348" s="297" t="s">
        <v>3425</v>
      </c>
      <c r="C348" s="304">
        <v>43097</v>
      </c>
      <c r="D348" s="292" t="s">
        <v>3859</v>
      </c>
      <c r="E348" s="292" t="s">
        <v>3825</v>
      </c>
      <c r="F348" s="305">
        <v>0</v>
      </c>
      <c r="G348" s="305">
        <v>0</v>
      </c>
      <c r="H348" s="305">
        <v>3469.21</v>
      </c>
      <c r="I348" s="173"/>
      <c r="J348" s="173"/>
      <c r="K348" s="173"/>
      <c r="L348" s="173"/>
      <c r="M348" s="173"/>
      <c r="N348" s="173"/>
      <c r="O348" s="173"/>
      <c r="P348" s="173"/>
      <c r="Q348" s="173"/>
      <c r="R348" s="173"/>
      <c r="S348" s="173"/>
      <c r="T348" s="173"/>
      <c r="V348" s="173">
        <f t="shared" si="10"/>
        <v>0</v>
      </c>
      <c r="W348" s="173" t="e">
        <f>IF(#REF!="","",H348)</f>
        <v>#REF!</v>
      </c>
      <c r="X348" s="287" t="str">
        <f t="shared" si="11"/>
        <v/>
      </c>
    </row>
    <row r="349" spans="1:24" x14ac:dyDescent="0.25">
      <c r="A349" s="303">
        <v>2604</v>
      </c>
      <c r="B349" s="297" t="s">
        <v>3425</v>
      </c>
      <c r="C349" s="304">
        <v>42907</v>
      </c>
      <c r="D349" s="292" t="s">
        <v>3860</v>
      </c>
      <c r="E349" s="292" t="s">
        <v>3861</v>
      </c>
      <c r="F349" s="305">
        <v>2.2737367544323206E-13</v>
      </c>
      <c r="G349" s="305">
        <v>2.2737367544323206E-13</v>
      </c>
      <c r="H349" s="305">
        <v>1303.0999999999999</v>
      </c>
      <c r="I349" s="173"/>
      <c r="J349" s="173"/>
      <c r="K349" s="173"/>
      <c r="L349" s="173"/>
      <c r="M349" s="173"/>
      <c r="N349" s="173"/>
      <c r="O349" s="173"/>
      <c r="P349" s="173"/>
      <c r="Q349" s="173"/>
      <c r="R349" s="173"/>
      <c r="S349" s="173"/>
      <c r="T349" s="173"/>
      <c r="V349" s="173">
        <f t="shared" si="10"/>
        <v>0</v>
      </c>
      <c r="W349" s="173" t="e">
        <f>IF(#REF!="","",H349)</f>
        <v>#REF!</v>
      </c>
      <c r="X349" s="287" t="str">
        <f t="shared" si="11"/>
        <v/>
      </c>
    </row>
    <row r="350" spans="1:24" x14ac:dyDescent="0.25">
      <c r="A350" s="303">
        <v>2605</v>
      </c>
      <c r="B350" s="297" t="s">
        <v>3425</v>
      </c>
      <c r="C350" s="304">
        <v>42846</v>
      </c>
      <c r="D350" s="292" t="s">
        <v>3862</v>
      </c>
      <c r="E350" s="292" t="s">
        <v>3863</v>
      </c>
      <c r="F350" s="305">
        <v>0</v>
      </c>
      <c r="G350" s="305">
        <v>0</v>
      </c>
      <c r="H350" s="305">
        <v>1300.5</v>
      </c>
      <c r="I350" s="173"/>
      <c r="J350" s="173"/>
      <c r="K350" s="173"/>
      <c r="L350" s="173"/>
      <c r="M350" s="173"/>
      <c r="N350" s="173"/>
      <c r="O350" s="173"/>
      <c r="P350" s="173"/>
      <c r="Q350" s="173"/>
      <c r="R350" s="173"/>
      <c r="S350" s="173"/>
      <c r="T350" s="173"/>
      <c r="V350" s="173">
        <f t="shared" si="10"/>
        <v>0</v>
      </c>
      <c r="W350" s="173" t="e">
        <f>IF(#REF!="","",H350)</f>
        <v>#REF!</v>
      </c>
      <c r="X350" s="287" t="str">
        <f t="shared" si="11"/>
        <v/>
      </c>
    </row>
    <row r="351" spans="1:24" x14ac:dyDescent="0.25">
      <c r="A351" s="303">
        <v>2606</v>
      </c>
      <c r="B351" s="297" t="s">
        <v>3425</v>
      </c>
      <c r="C351" s="304">
        <v>42932</v>
      </c>
      <c r="D351" s="292" t="s">
        <v>3864</v>
      </c>
      <c r="E351" s="292" t="s">
        <v>3835</v>
      </c>
      <c r="F351" s="305">
        <v>0</v>
      </c>
      <c r="G351" s="305">
        <v>0</v>
      </c>
      <c r="H351" s="305">
        <v>297.91999999999996</v>
      </c>
      <c r="I351" s="173"/>
      <c r="J351" s="173"/>
      <c r="K351" s="173"/>
      <c r="L351" s="173"/>
      <c r="M351" s="173"/>
      <c r="N351" s="173"/>
      <c r="O351" s="173"/>
      <c r="P351" s="173"/>
      <c r="Q351" s="173"/>
      <c r="R351" s="173"/>
      <c r="S351" s="173"/>
      <c r="T351" s="173"/>
      <c r="V351" s="173">
        <f t="shared" si="10"/>
        <v>0</v>
      </c>
      <c r="W351" s="173" t="e">
        <f>IF(#REF!="","",H351)</f>
        <v>#REF!</v>
      </c>
      <c r="X351" s="287" t="str">
        <f t="shared" si="11"/>
        <v/>
      </c>
    </row>
    <row r="352" spans="1:24" x14ac:dyDescent="0.25">
      <c r="A352" s="303">
        <v>2607</v>
      </c>
      <c r="B352" s="297" t="s">
        <v>3425</v>
      </c>
      <c r="C352" s="304">
        <v>43026</v>
      </c>
      <c r="D352" s="292" t="s">
        <v>3865</v>
      </c>
      <c r="E352" s="292" t="s">
        <v>3835</v>
      </c>
      <c r="F352" s="305">
        <v>-4.5474735088646412E-13</v>
      </c>
      <c r="G352" s="305">
        <v>-4.5474735088646412E-13</v>
      </c>
      <c r="H352" s="305">
        <v>2525.83</v>
      </c>
      <c r="I352" s="173"/>
      <c r="J352" s="173"/>
      <c r="K352" s="173"/>
      <c r="L352" s="173"/>
      <c r="M352" s="173"/>
      <c r="N352" s="173"/>
      <c r="O352" s="173"/>
      <c r="P352" s="173"/>
      <c r="Q352" s="173"/>
      <c r="R352" s="173"/>
      <c r="S352" s="173"/>
      <c r="T352" s="173"/>
      <c r="V352" s="173">
        <f t="shared" si="10"/>
        <v>0</v>
      </c>
      <c r="W352" s="173" t="e">
        <f>IF(#REF!="","",H352)</f>
        <v>#REF!</v>
      </c>
      <c r="X352" s="287" t="str">
        <f t="shared" si="11"/>
        <v/>
      </c>
    </row>
    <row r="353" spans="1:24" x14ac:dyDescent="0.25">
      <c r="A353" s="303">
        <v>2608</v>
      </c>
      <c r="B353" s="297" t="s">
        <v>3425</v>
      </c>
      <c r="C353" s="304">
        <v>42978</v>
      </c>
      <c r="D353" s="292" t="s">
        <v>3866</v>
      </c>
      <c r="E353" s="292" t="s">
        <v>3867</v>
      </c>
      <c r="F353" s="305">
        <v>5.6843418860808015E-14</v>
      </c>
      <c r="G353" s="305">
        <v>5.6843418860808015E-14</v>
      </c>
      <c r="H353" s="305">
        <v>430.02</v>
      </c>
      <c r="I353" s="173"/>
      <c r="J353" s="173"/>
      <c r="K353" s="173"/>
      <c r="L353" s="173"/>
      <c r="M353" s="173"/>
      <c r="N353" s="173"/>
      <c r="O353" s="173"/>
      <c r="P353" s="173"/>
      <c r="Q353" s="173"/>
      <c r="R353" s="173"/>
      <c r="S353" s="173"/>
      <c r="T353" s="173"/>
      <c r="V353" s="173">
        <f t="shared" si="10"/>
        <v>0</v>
      </c>
      <c r="W353" s="173" t="e">
        <f>IF(#REF!="","",H353)</f>
        <v>#REF!</v>
      </c>
      <c r="X353" s="287" t="str">
        <f t="shared" si="11"/>
        <v/>
      </c>
    </row>
    <row r="354" spans="1:24" x14ac:dyDescent="0.25">
      <c r="A354" s="303">
        <v>2609</v>
      </c>
      <c r="B354" s="297" t="s">
        <v>3425</v>
      </c>
      <c r="C354" s="304">
        <v>42746</v>
      </c>
      <c r="D354" s="292" t="s">
        <v>3868</v>
      </c>
      <c r="E354" s="292" t="s">
        <v>3861</v>
      </c>
      <c r="F354" s="305">
        <v>0</v>
      </c>
      <c r="G354" s="305">
        <v>0</v>
      </c>
      <c r="H354" s="305">
        <v>1541.71</v>
      </c>
      <c r="I354" s="173"/>
      <c r="J354" s="173"/>
      <c r="K354" s="173"/>
      <c r="L354" s="173"/>
      <c r="M354" s="173"/>
      <c r="N354" s="173"/>
      <c r="O354" s="173"/>
      <c r="P354" s="173"/>
      <c r="Q354" s="173"/>
      <c r="R354" s="173"/>
      <c r="S354" s="173"/>
      <c r="T354" s="173"/>
      <c r="V354" s="173">
        <f t="shared" si="10"/>
        <v>0</v>
      </c>
      <c r="W354" s="173" t="e">
        <f>IF(#REF!="","",H354)</f>
        <v>#REF!</v>
      </c>
      <c r="X354" s="287" t="str">
        <f t="shared" si="11"/>
        <v/>
      </c>
    </row>
    <row r="355" spans="1:24" x14ac:dyDescent="0.25">
      <c r="A355" s="303">
        <v>2610</v>
      </c>
      <c r="B355" s="297" t="s">
        <v>3425</v>
      </c>
      <c r="C355" s="304">
        <v>42901</v>
      </c>
      <c r="D355" s="292" t="s">
        <v>3869</v>
      </c>
      <c r="E355" s="292" t="s">
        <v>3835</v>
      </c>
      <c r="F355" s="305">
        <v>0</v>
      </c>
      <c r="G355" s="305">
        <v>0</v>
      </c>
      <c r="H355" s="305">
        <v>1389.56</v>
      </c>
      <c r="I355" s="173"/>
      <c r="J355" s="173"/>
      <c r="K355" s="173"/>
      <c r="L355" s="173"/>
      <c r="M355" s="173"/>
      <c r="N355" s="173"/>
      <c r="O355" s="173"/>
      <c r="P355" s="173"/>
      <c r="Q355" s="173"/>
      <c r="R355" s="173"/>
      <c r="S355" s="173"/>
      <c r="T355" s="173"/>
      <c r="V355" s="173">
        <f t="shared" si="10"/>
        <v>0</v>
      </c>
      <c r="W355" s="173" t="e">
        <f>IF(#REF!="","",H355)</f>
        <v>#REF!</v>
      </c>
      <c r="X355" s="287" t="str">
        <f t="shared" si="11"/>
        <v/>
      </c>
    </row>
    <row r="356" spans="1:24" x14ac:dyDescent="0.25">
      <c r="A356" s="303">
        <v>2612</v>
      </c>
      <c r="B356" s="297" t="s">
        <v>3425</v>
      </c>
      <c r="C356" s="304">
        <v>42781</v>
      </c>
      <c r="D356" s="292" t="s">
        <v>3870</v>
      </c>
      <c r="E356" s="292" t="s">
        <v>3871</v>
      </c>
      <c r="F356" s="305">
        <v>0</v>
      </c>
      <c r="G356" s="305">
        <v>0</v>
      </c>
      <c r="H356" s="305">
        <v>3511.34</v>
      </c>
      <c r="I356" s="173"/>
      <c r="J356" s="173"/>
      <c r="K356" s="173"/>
      <c r="L356" s="173"/>
      <c r="M356" s="173"/>
      <c r="N356" s="173"/>
      <c r="O356" s="173"/>
      <c r="P356" s="173"/>
      <c r="Q356" s="173"/>
      <c r="R356" s="173"/>
      <c r="S356" s="173"/>
      <c r="T356" s="173"/>
      <c r="V356" s="173">
        <f t="shared" si="10"/>
        <v>0</v>
      </c>
      <c r="W356" s="173" t="e">
        <f>IF(#REF!="","",H356)</f>
        <v>#REF!</v>
      </c>
      <c r="X356" s="287" t="str">
        <f t="shared" si="11"/>
        <v/>
      </c>
    </row>
    <row r="357" spans="1:24" x14ac:dyDescent="0.25">
      <c r="A357" s="303">
        <v>2616</v>
      </c>
      <c r="B357" s="297" t="s">
        <v>3425</v>
      </c>
      <c r="C357" s="304">
        <v>42982</v>
      </c>
      <c r="D357" s="292" t="s">
        <v>3872</v>
      </c>
      <c r="E357" s="292" t="s">
        <v>3873</v>
      </c>
      <c r="F357" s="305">
        <v>0</v>
      </c>
      <c r="G357" s="305">
        <v>0</v>
      </c>
      <c r="H357" s="305">
        <v>195.07</v>
      </c>
      <c r="I357" s="173"/>
      <c r="J357" s="173"/>
      <c r="K357" s="173"/>
      <c r="L357" s="173"/>
      <c r="M357" s="173"/>
      <c r="N357" s="173"/>
      <c r="O357" s="173"/>
      <c r="P357" s="173"/>
      <c r="Q357" s="173"/>
      <c r="R357" s="173"/>
      <c r="S357" s="173"/>
      <c r="T357" s="173"/>
      <c r="V357" s="173">
        <f t="shared" si="10"/>
        <v>0</v>
      </c>
      <c r="W357" s="173" t="e">
        <f>IF(#REF!="","",H357)</f>
        <v>#REF!</v>
      </c>
      <c r="X357" s="287" t="str">
        <f t="shared" si="11"/>
        <v/>
      </c>
    </row>
    <row r="358" spans="1:24" x14ac:dyDescent="0.25">
      <c r="A358" s="303">
        <v>2617</v>
      </c>
      <c r="B358" s="297" t="s">
        <v>3425</v>
      </c>
      <c r="C358" s="304">
        <v>43107</v>
      </c>
      <c r="D358" s="292" t="s">
        <v>3874</v>
      </c>
      <c r="E358" s="292" t="s">
        <v>3875</v>
      </c>
      <c r="F358" s="305">
        <v>4.5474735088646412E-13</v>
      </c>
      <c r="G358" s="305">
        <v>4.5474735088646412E-13</v>
      </c>
      <c r="H358" s="305">
        <v>3537.3599999999997</v>
      </c>
      <c r="I358" s="173"/>
      <c r="J358" s="173"/>
      <c r="K358" s="173"/>
      <c r="L358" s="173"/>
      <c r="M358" s="173"/>
      <c r="N358" s="173"/>
      <c r="O358" s="173"/>
      <c r="P358" s="173"/>
      <c r="Q358" s="173"/>
      <c r="R358" s="173"/>
      <c r="S358" s="173"/>
      <c r="T358" s="173"/>
      <c r="V358" s="173">
        <f t="shared" si="10"/>
        <v>0</v>
      </c>
      <c r="W358" s="173" t="e">
        <f>IF(#REF!="","",H358)</f>
        <v>#REF!</v>
      </c>
      <c r="X358" s="287" t="str">
        <f t="shared" si="11"/>
        <v/>
      </c>
    </row>
    <row r="359" spans="1:24" x14ac:dyDescent="0.25">
      <c r="A359" s="303">
        <v>2618</v>
      </c>
      <c r="B359" s="297" t="s">
        <v>3425</v>
      </c>
      <c r="C359" s="304">
        <v>43029</v>
      </c>
      <c r="D359" s="292" t="s">
        <v>3876</v>
      </c>
      <c r="E359" s="292" t="s">
        <v>3877</v>
      </c>
      <c r="F359" s="305">
        <v>0</v>
      </c>
      <c r="G359" s="305">
        <v>0</v>
      </c>
      <c r="H359" s="305">
        <v>1950.7599999999998</v>
      </c>
      <c r="I359" s="173"/>
      <c r="J359" s="173"/>
      <c r="K359" s="173"/>
      <c r="L359" s="173"/>
      <c r="M359" s="173"/>
      <c r="N359" s="173"/>
      <c r="O359" s="173"/>
      <c r="P359" s="173"/>
      <c r="Q359" s="173"/>
      <c r="R359" s="173"/>
      <c r="S359" s="173"/>
      <c r="T359" s="173"/>
      <c r="V359" s="173">
        <f t="shared" si="10"/>
        <v>0</v>
      </c>
      <c r="W359" s="173" t="e">
        <f>IF(#REF!="","",H359)</f>
        <v>#REF!</v>
      </c>
      <c r="X359" s="287" t="str">
        <f t="shared" si="11"/>
        <v/>
      </c>
    </row>
    <row r="360" spans="1:24" x14ac:dyDescent="0.25">
      <c r="A360" s="303">
        <v>2620</v>
      </c>
      <c r="B360" s="297" t="s">
        <v>3425</v>
      </c>
      <c r="C360" s="304">
        <v>42927</v>
      </c>
      <c r="D360" s="292" t="s">
        <v>3878</v>
      </c>
      <c r="E360" s="292" t="s">
        <v>3879</v>
      </c>
      <c r="F360" s="305">
        <v>-4.5474735088646412E-13</v>
      </c>
      <c r="G360" s="305">
        <v>-4.5474735088646412E-13</v>
      </c>
      <c r="H360" s="305">
        <v>3162.82</v>
      </c>
      <c r="I360" s="173"/>
      <c r="J360" s="173"/>
      <c r="K360" s="173"/>
      <c r="L360" s="173"/>
      <c r="M360" s="173"/>
      <c r="N360" s="173"/>
      <c r="O360" s="173"/>
      <c r="P360" s="173"/>
      <c r="Q360" s="173"/>
      <c r="R360" s="173"/>
      <c r="S360" s="173"/>
      <c r="T360" s="173"/>
      <c r="V360" s="173">
        <f t="shared" si="10"/>
        <v>0</v>
      </c>
      <c r="W360" s="173" t="e">
        <f>IF(#REF!="","",H360)</f>
        <v>#REF!</v>
      </c>
      <c r="X360" s="287" t="str">
        <f t="shared" si="11"/>
        <v/>
      </c>
    </row>
    <row r="361" spans="1:24" x14ac:dyDescent="0.25">
      <c r="A361" s="303">
        <v>2621</v>
      </c>
      <c r="B361" s="297" t="s">
        <v>3425</v>
      </c>
      <c r="C361" s="304">
        <v>43123</v>
      </c>
      <c r="D361" s="292" t="s">
        <v>3880</v>
      </c>
      <c r="E361" s="292" t="s">
        <v>3881</v>
      </c>
      <c r="F361" s="305">
        <v>0</v>
      </c>
      <c r="G361" s="305">
        <v>0</v>
      </c>
      <c r="H361" s="305">
        <v>1144.44</v>
      </c>
      <c r="I361" s="173"/>
      <c r="J361" s="173"/>
      <c r="K361" s="173"/>
      <c r="L361" s="173"/>
      <c r="M361" s="173"/>
      <c r="N361" s="173"/>
      <c r="O361" s="173"/>
      <c r="P361" s="173"/>
      <c r="Q361" s="173"/>
      <c r="R361" s="173"/>
      <c r="S361" s="173"/>
      <c r="T361" s="173"/>
      <c r="V361" s="173">
        <f t="shared" si="10"/>
        <v>0</v>
      </c>
      <c r="W361" s="173" t="e">
        <f>IF(#REF!="","",H361)</f>
        <v>#REF!</v>
      </c>
      <c r="X361" s="287" t="str">
        <f t="shared" si="11"/>
        <v/>
      </c>
    </row>
    <row r="362" spans="1:24" x14ac:dyDescent="0.25">
      <c r="A362" s="303">
        <v>2622</v>
      </c>
      <c r="B362" s="297" t="s">
        <v>3425</v>
      </c>
      <c r="C362" s="304">
        <v>43116</v>
      </c>
      <c r="D362" s="292" t="s">
        <v>3882</v>
      </c>
      <c r="E362" s="292" t="s">
        <v>3881</v>
      </c>
      <c r="F362" s="305">
        <v>-1.1368683772161603E-13</v>
      </c>
      <c r="G362" s="305">
        <v>-1.1368683772161603E-13</v>
      </c>
      <c r="H362" s="305">
        <v>762.96</v>
      </c>
      <c r="I362" s="173"/>
      <c r="J362" s="173"/>
      <c r="K362" s="173"/>
      <c r="L362" s="173"/>
      <c r="M362" s="173"/>
      <c r="N362" s="173"/>
      <c r="O362" s="173"/>
      <c r="P362" s="173"/>
      <c r="Q362" s="173"/>
      <c r="R362" s="173"/>
      <c r="S362" s="173"/>
      <c r="T362" s="173"/>
      <c r="V362" s="173">
        <f t="shared" si="10"/>
        <v>0</v>
      </c>
      <c r="W362" s="173" t="e">
        <f>IF(#REF!="","",H362)</f>
        <v>#REF!</v>
      </c>
      <c r="X362" s="287" t="str">
        <f t="shared" si="11"/>
        <v/>
      </c>
    </row>
    <row r="363" spans="1:24" x14ac:dyDescent="0.25">
      <c r="A363" s="303">
        <v>2623</v>
      </c>
      <c r="B363" s="297" t="s">
        <v>3425</v>
      </c>
      <c r="C363" s="304">
        <v>43127</v>
      </c>
      <c r="D363" s="292" t="s">
        <v>3883</v>
      </c>
      <c r="E363" s="292" t="s">
        <v>3884</v>
      </c>
      <c r="F363" s="305">
        <v>0</v>
      </c>
      <c r="G363" s="305">
        <v>0</v>
      </c>
      <c r="H363" s="305">
        <v>3322.34</v>
      </c>
      <c r="I363" s="173"/>
      <c r="J363" s="173"/>
      <c r="K363" s="173"/>
      <c r="L363" s="173"/>
      <c r="M363" s="173"/>
      <c r="N363" s="173"/>
      <c r="O363" s="173"/>
      <c r="P363" s="173"/>
      <c r="Q363" s="173"/>
      <c r="R363" s="173"/>
      <c r="S363" s="173"/>
      <c r="T363" s="173"/>
      <c r="V363" s="173">
        <f t="shared" si="10"/>
        <v>0</v>
      </c>
      <c r="W363" s="173" t="e">
        <f>IF(#REF!="","",H363)</f>
        <v>#REF!</v>
      </c>
      <c r="X363" s="287" t="str">
        <f t="shared" si="11"/>
        <v/>
      </c>
    </row>
    <row r="364" spans="1:24" x14ac:dyDescent="0.25">
      <c r="A364" s="303">
        <v>2624</v>
      </c>
      <c r="B364" s="297" t="s">
        <v>3425</v>
      </c>
      <c r="C364" s="304">
        <v>42872</v>
      </c>
      <c r="D364" s="292" t="s">
        <v>3885</v>
      </c>
      <c r="E364" s="292" t="s">
        <v>3884</v>
      </c>
      <c r="F364" s="305">
        <v>-2.2737367544323206E-13</v>
      </c>
      <c r="G364" s="305">
        <v>-2.2737367544323206E-13</v>
      </c>
      <c r="H364" s="305">
        <v>1472.17</v>
      </c>
      <c r="I364" s="173"/>
      <c r="J364" s="173"/>
      <c r="K364" s="173"/>
      <c r="L364" s="173"/>
      <c r="M364" s="173"/>
      <c r="N364" s="173"/>
      <c r="O364" s="173"/>
      <c r="P364" s="173"/>
      <c r="Q364" s="173"/>
      <c r="R364" s="173"/>
      <c r="S364" s="173"/>
      <c r="T364" s="173"/>
      <c r="V364" s="173">
        <f t="shared" si="10"/>
        <v>0</v>
      </c>
      <c r="W364" s="173" t="e">
        <f>IF(#REF!="","",H364)</f>
        <v>#REF!</v>
      </c>
      <c r="X364" s="287" t="str">
        <f t="shared" si="11"/>
        <v/>
      </c>
    </row>
    <row r="365" spans="1:24" x14ac:dyDescent="0.25">
      <c r="A365" s="303">
        <v>2625</v>
      </c>
      <c r="B365" s="297" t="s">
        <v>3425</v>
      </c>
      <c r="C365" s="304">
        <v>42976</v>
      </c>
      <c r="D365" s="292" t="s">
        <v>3886</v>
      </c>
      <c r="E365" s="292" t="s">
        <v>3884</v>
      </c>
      <c r="F365" s="305">
        <v>2.8421709430404007E-14</v>
      </c>
      <c r="G365" s="305">
        <v>2.8421709430404007E-14</v>
      </c>
      <c r="H365" s="305">
        <v>141.32</v>
      </c>
      <c r="I365" s="173"/>
      <c r="J365" s="173"/>
      <c r="K365" s="173"/>
      <c r="L365" s="173"/>
      <c r="M365" s="173"/>
      <c r="N365" s="173"/>
      <c r="O365" s="173"/>
      <c r="P365" s="173"/>
      <c r="Q365" s="173"/>
      <c r="R365" s="173"/>
      <c r="S365" s="173"/>
      <c r="T365" s="173"/>
      <c r="V365" s="173">
        <f t="shared" si="10"/>
        <v>0</v>
      </c>
      <c r="W365" s="173" t="e">
        <f>IF(#REF!="","",H365)</f>
        <v>#REF!</v>
      </c>
      <c r="X365" s="287" t="str">
        <f t="shared" si="11"/>
        <v/>
      </c>
    </row>
    <row r="366" spans="1:24" x14ac:dyDescent="0.25">
      <c r="A366" s="303">
        <v>2626</v>
      </c>
      <c r="B366" s="297" t="s">
        <v>3425</v>
      </c>
      <c r="C366" s="304">
        <v>43117</v>
      </c>
      <c r="D366" s="292" t="s">
        <v>3887</v>
      </c>
      <c r="E366" s="292" t="s">
        <v>3888</v>
      </c>
      <c r="F366" s="305">
        <v>0</v>
      </c>
      <c r="G366" s="305">
        <v>0</v>
      </c>
      <c r="H366" s="305">
        <v>2916.37</v>
      </c>
      <c r="I366" s="173"/>
      <c r="J366" s="173"/>
      <c r="K366" s="173"/>
      <c r="L366" s="173"/>
      <c r="M366" s="173"/>
      <c r="N366" s="173"/>
      <c r="O366" s="173"/>
      <c r="P366" s="173"/>
      <c r="Q366" s="173"/>
      <c r="R366" s="173"/>
      <c r="S366" s="173"/>
      <c r="T366" s="173"/>
      <c r="V366" s="173">
        <f t="shared" si="10"/>
        <v>0</v>
      </c>
      <c r="W366" s="173" t="e">
        <f>IF(#REF!="","",H366)</f>
        <v>#REF!</v>
      </c>
      <c r="X366" s="287" t="str">
        <f t="shared" si="11"/>
        <v/>
      </c>
    </row>
    <row r="367" spans="1:24" x14ac:dyDescent="0.25">
      <c r="A367" s="303">
        <v>2627</v>
      </c>
      <c r="B367" s="297" t="s">
        <v>3425</v>
      </c>
      <c r="C367" s="304">
        <v>42969</v>
      </c>
      <c r="D367" s="292" t="s">
        <v>3889</v>
      </c>
      <c r="E367" s="292" t="s">
        <v>3890</v>
      </c>
      <c r="F367" s="305">
        <v>0</v>
      </c>
      <c r="G367" s="305">
        <v>0</v>
      </c>
      <c r="H367" s="305">
        <v>1059.25</v>
      </c>
      <c r="I367" s="173"/>
      <c r="J367" s="173"/>
      <c r="K367" s="173"/>
      <c r="L367" s="173"/>
      <c r="M367" s="173"/>
      <c r="N367" s="173"/>
      <c r="O367" s="173"/>
      <c r="P367" s="173"/>
      <c r="Q367" s="173"/>
      <c r="R367" s="173"/>
      <c r="S367" s="173"/>
      <c r="T367" s="173"/>
      <c r="V367" s="173">
        <f t="shared" si="10"/>
        <v>0</v>
      </c>
      <c r="W367" s="173" t="e">
        <f>IF(#REF!="","",H367)</f>
        <v>#REF!</v>
      </c>
      <c r="X367" s="287" t="str">
        <f t="shared" si="11"/>
        <v/>
      </c>
    </row>
    <row r="368" spans="1:24" x14ac:dyDescent="0.25">
      <c r="A368" s="303">
        <v>2628</v>
      </c>
      <c r="B368" s="297" t="s">
        <v>3425</v>
      </c>
      <c r="C368" s="304">
        <v>43057</v>
      </c>
      <c r="D368" s="292" t="s">
        <v>3891</v>
      </c>
      <c r="E368" s="292" t="s">
        <v>3892</v>
      </c>
      <c r="F368" s="305">
        <v>-1.1368683772161603E-13</v>
      </c>
      <c r="G368" s="305">
        <v>-1.1368683772161603E-13</v>
      </c>
      <c r="H368" s="305">
        <v>764.51</v>
      </c>
      <c r="I368" s="173"/>
      <c r="J368" s="173"/>
      <c r="K368" s="173"/>
      <c r="L368" s="173"/>
      <c r="M368" s="173"/>
      <c r="N368" s="173"/>
      <c r="O368" s="173"/>
      <c r="P368" s="173"/>
      <c r="Q368" s="173"/>
      <c r="R368" s="173"/>
      <c r="S368" s="173"/>
      <c r="T368" s="173"/>
      <c r="V368" s="173">
        <f t="shared" si="10"/>
        <v>0</v>
      </c>
      <c r="W368" s="173" t="e">
        <f>IF(#REF!="","",H368)</f>
        <v>#REF!</v>
      </c>
      <c r="X368" s="287" t="str">
        <f t="shared" si="11"/>
        <v/>
      </c>
    </row>
    <row r="369" spans="1:24" x14ac:dyDescent="0.25">
      <c r="A369" s="303">
        <v>2629</v>
      </c>
      <c r="B369" s="297" t="s">
        <v>3425</v>
      </c>
      <c r="C369" s="304">
        <v>43074</v>
      </c>
      <c r="D369" s="292" t="s">
        <v>3893</v>
      </c>
      <c r="E369" s="292" t="s">
        <v>3894</v>
      </c>
      <c r="F369" s="305">
        <v>0</v>
      </c>
      <c r="G369" s="305">
        <v>0</v>
      </c>
      <c r="H369" s="305">
        <v>968.44</v>
      </c>
      <c r="I369" s="173"/>
      <c r="J369" s="173"/>
      <c r="K369" s="173"/>
      <c r="L369" s="173"/>
      <c r="M369" s="173"/>
      <c r="N369" s="173"/>
      <c r="O369" s="173"/>
      <c r="P369" s="173"/>
      <c r="Q369" s="173"/>
      <c r="R369" s="173"/>
      <c r="S369" s="173"/>
      <c r="T369" s="173"/>
      <c r="V369" s="173">
        <f t="shared" si="10"/>
        <v>0</v>
      </c>
      <c r="W369" s="173" t="e">
        <f>IF(#REF!="","",H369)</f>
        <v>#REF!</v>
      </c>
      <c r="X369" s="287" t="str">
        <f t="shared" si="11"/>
        <v/>
      </c>
    </row>
    <row r="370" spans="1:24" x14ac:dyDescent="0.25">
      <c r="A370" s="303">
        <v>2631</v>
      </c>
      <c r="B370" s="297" t="s">
        <v>3425</v>
      </c>
      <c r="C370" s="304">
        <v>42887</v>
      </c>
      <c r="D370" s="292" t="s">
        <v>3895</v>
      </c>
      <c r="E370" s="292" t="s">
        <v>3896</v>
      </c>
      <c r="F370" s="305">
        <v>1.0000000000218279E-2</v>
      </c>
      <c r="G370" s="305">
        <v>1.0000000000218279E-2</v>
      </c>
      <c r="H370" s="305">
        <v>2366.91</v>
      </c>
      <c r="I370" s="173"/>
      <c r="J370" s="173"/>
      <c r="K370" s="173"/>
      <c r="L370" s="173"/>
      <c r="M370" s="173"/>
      <c r="N370" s="173"/>
      <c r="O370" s="173"/>
      <c r="P370" s="173"/>
      <c r="Q370" s="173"/>
      <c r="R370" s="173"/>
      <c r="S370" s="173"/>
      <c r="T370" s="173"/>
      <c r="V370" s="173">
        <f t="shared" si="10"/>
        <v>0</v>
      </c>
      <c r="W370" s="173" t="e">
        <f>IF(#REF!="","",H370)</f>
        <v>#REF!</v>
      </c>
      <c r="X370" s="287" t="str">
        <f t="shared" si="11"/>
        <v/>
      </c>
    </row>
    <row r="371" spans="1:24" x14ac:dyDescent="0.25">
      <c r="A371" s="303">
        <v>2632</v>
      </c>
      <c r="B371" s="297" t="s">
        <v>3425</v>
      </c>
      <c r="C371" s="304">
        <v>43002</v>
      </c>
      <c r="D371" s="292" t="s">
        <v>3897</v>
      </c>
      <c r="E371" s="292" t="s">
        <v>3896</v>
      </c>
      <c r="F371" s="305">
        <v>0</v>
      </c>
      <c r="G371" s="305">
        <v>0</v>
      </c>
      <c r="H371" s="305">
        <v>788.98</v>
      </c>
      <c r="I371" s="173"/>
      <c r="J371" s="173"/>
      <c r="K371" s="173"/>
      <c r="L371" s="173"/>
      <c r="M371" s="173"/>
      <c r="N371" s="173"/>
      <c r="O371" s="173"/>
      <c r="P371" s="173"/>
      <c r="Q371" s="173"/>
      <c r="R371" s="173"/>
      <c r="S371" s="173"/>
      <c r="T371" s="173"/>
      <c r="V371" s="173">
        <f t="shared" si="10"/>
        <v>0</v>
      </c>
      <c r="W371" s="173" t="e">
        <f>IF(#REF!="","",H371)</f>
        <v>#REF!</v>
      </c>
      <c r="X371" s="287" t="str">
        <f t="shared" si="11"/>
        <v/>
      </c>
    </row>
    <row r="372" spans="1:24" x14ac:dyDescent="0.25">
      <c r="A372" s="303">
        <v>2633</v>
      </c>
      <c r="B372" s="297" t="s">
        <v>3425</v>
      </c>
      <c r="C372" s="304">
        <v>42942</v>
      </c>
      <c r="D372" s="292" t="s">
        <v>3898</v>
      </c>
      <c r="E372" s="292" t="s">
        <v>3899</v>
      </c>
      <c r="F372" s="305">
        <v>0</v>
      </c>
      <c r="G372" s="305">
        <v>0</v>
      </c>
      <c r="H372" s="305">
        <v>7022.7</v>
      </c>
      <c r="I372" s="173"/>
      <c r="J372" s="173"/>
      <c r="K372" s="173"/>
      <c r="L372" s="173"/>
      <c r="M372" s="173"/>
      <c r="N372" s="173"/>
      <c r="O372" s="173"/>
      <c r="P372" s="173"/>
      <c r="Q372" s="173"/>
      <c r="R372" s="173"/>
      <c r="S372" s="173"/>
      <c r="T372" s="173"/>
      <c r="V372" s="173">
        <f t="shared" si="10"/>
        <v>0</v>
      </c>
      <c r="W372" s="173" t="e">
        <f>IF(#REF!="","",H372)</f>
        <v>#REF!</v>
      </c>
      <c r="X372" s="287" t="str">
        <f t="shared" si="11"/>
        <v/>
      </c>
    </row>
    <row r="373" spans="1:24" x14ac:dyDescent="0.25">
      <c r="A373" s="303">
        <v>2634</v>
      </c>
      <c r="B373" s="297" t="s">
        <v>3425</v>
      </c>
      <c r="C373" s="304">
        <v>43064</v>
      </c>
      <c r="D373" s="292" t="s">
        <v>3900</v>
      </c>
      <c r="E373" s="292" t="s">
        <v>3901</v>
      </c>
      <c r="F373" s="305">
        <v>-4.5474735088646412E-13</v>
      </c>
      <c r="G373" s="305">
        <v>-4.5474735088646412E-13</v>
      </c>
      <c r="H373" s="305">
        <v>2167.3900000000003</v>
      </c>
      <c r="I373" s="173"/>
      <c r="J373" s="173"/>
      <c r="K373" s="173"/>
      <c r="L373" s="173"/>
      <c r="M373" s="173"/>
      <c r="N373" s="173"/>
      <c r="O373" s="173"/>
      <c r="P373" s="173"/>
      <c r="Q373" s="173"/>
      <c r="R373" s="173"/>
      <c r="S373" s="173"/>
      <c r="T373" s="173"/>
      <c r="V373" s="173">
        <f t="shared" si="10"/>
        <v>0</v>
      </c>
      <c r="W373" s="173" t="e">
        <f>IF(#REF!="","",H373)</f>
        <v>#REF!</v>
      </c>
      <c r="X373" s="287" t="str">
        <f t="shared" si="11"/>
        <v/>
      </c>
    </row>
    <row r="374" spans="1:24" x14ac:dyDescent="0.25">
      <c r="A374" s="303">
        <v>2635</v>
      </c>
      <c r="B374" s="297" t="s">
        <v>3425</v>
      </c>
      <c r="C374" s="304">
        <v>42798</v>
      </c>
      <c r="D374" s="292" t="s">
        <v>3902</v>
      </c>
      <c r="E374" s="292" t="s">
        <v>3903</v>
      </c>
      <c r="F374" s="305">
        <v>0</v>
      </c>
      <c r="G374" s="305">
        <v>0</v>
      </c>
      <c r="H374" s="305">
        <v>433.5</v>
      </c>
      <c r="I374" s="173"/>
      <c r="J374" s="173"/>
      <c r="K374" s="173"/>
      <c r="L374" s="173"/>
      <c r="M374" s="173"/>
      <c r="N374" s="173"/>
      <c r="O374" s="173"/>
      <c r="P374" s="173"/>
      <c r="Q374" s="173"/>
      <c r="R374" s="173"/>
      <c r="S374" s="173"/>
      <c r="T374" s="173"/>
      <c r="V374" s="173">
        <f t="shared" si="10"/>
        <v>0</v>
      </c>
      <c r="W374" s="173" t="e">
        <f>IF(#REF!="","",H374)</f>
        <v>#REF!</v>
      </c>
      <c r="X374" s="287" t="str">
        <f t="shared" si="11"/>
        <v/>
      </c>
    </row>
    <row r="375" spans="1:24" x14ac:dyDescent="0.25">
      <c r="A375" s="303">
        <v>2636</v>
      </c>
      <c r="B375" s="297" t="s">
        <v>3425</v>
      </c>
      <c r="C375" s="304">
        <v>43046</v>
      </c>
      <c r="D375" s="292" t="s">
        <v>3904</v>
      </c>
      <c r="E375" s="292" t="s">
        <v>3903</v>
      </c>
      <c r="F375" s="305">
        <v>0</v>
      </c>
      <c r="G375" s="305">
        <v>0</v>
      </c>
      <c r="H375" s="305">
        <v>780.3</v>
      </c>
      <c r="I375" s="173"/>
      <c r="J375" s="173"/>
      <c r="K375" s="173"/>
      <c r="L375" s="173"/>
      <c r="M375" s="173"/>
      <c r="N375" s="173"/>
      <c r="O375" s="173"/>
      <c r="P375" s="173"/>
      <c r="Q375" s="173"/>
      <c r="R375" s="173"/>
      <c r="S375" s="173"/>
      <c r="T375" s="173"/>
      <c r="V375" s="173">
        <f t="shared" si="10"/>
        <v>0</v>
      </c>
      <c r="W375" s="173" t="e">
        <f>IF(#REF!="","",H375)</f>
        <v>#REF!</v>
      </c>
      <c r="X375" s="287" t="str">
        <f t="shared" si="11"/>
        <v/>
      </c>
    </row>
    <row r="376" spans="1:24" x14ac:dyDescent="0.25">
      <c r="A376" s="303">
        <v>2637</v>
      </c>
      <c r="B376" s="297" t="s">
        <v>3425</v>
      </c>
      <c r="C376" s="304">
        <v>42768</v>
      </c>
      <c r="D376" s="292" t="s">
        <v>3905</v>
      </c>
      <c r="E376" s="292" t="s">
        <v>3906</v>
      </c>
      <c r="F376" s="305">
        <v>0</v>
      </c>
      <c r="G376" s="305">
        <v>0</v>
      </c>
      <c r="H376" s="305">
        <v>361.54</v>
      </c>
      <c r="I376" s="173"/>
      <c r="J376" s="173"/>
      <c r="K376" s="173"/>
      <c r="L376" s="173"/>
      <c r="M376" s="173"/>
      <c r="N376" s="173"/>
      <c r="O376" s="173"/>
      <c r="P376" s="173"/>
      <c r="Q376" s="173"/>
      <c r="R376" s="173"/>
      <c r="S376" s="173"/>
      <c r="T376" s="173"/>
      <c r="V376" s="173">
        <f t="shared" si="10"/>
        <v>0</v>
      </c>
      <c r="W376" s="173" t="e">
        <f>IF(#REF!="","",H376)</f>
        <v>#REF!</v>
      </c>
      <c r="X376" s="287" t="str">
        <f t="shared" si="11"/>
        <v/>
      </c>
    </row>
    <row r="377" spans="1:24" x14ac:dyDescent="0.25">
      <c r="A377" s="303">
        <v>2638</v>
      </c>
      <c r="B377" s="297" t="s">
        <v>3425</v>
      </c>
      <c r="C377" s="304">
        <v>42927</v>
      </c>
      <c r="D377" s="292" t="s">
        <v>3907</v>
      </c>
      <c r="E377" s="292" t="s">
        <v>3906</v>
      </c>
      <c r="F377" s="305">
        <v>0</v>
      </c>
      <c r="G377" s="305">
        <v>0</v>
      </c>
      <c r="H377" s="305">
        <v>361.54</v>
      </c>
      <c r="I377" s="173"/>
      <c r="J377" s="173"/>
      <c r="K377" s="173"/>
      <c r="L377" s="173"/>
      <c r="M377" s="173"/>
      <c r="N377" s="173"/>
      <c r="O377" s="173"/>
      <c r="P377" s="173"/>
      <c r="Q377" s="173"/>
      <c r="R377" s="173"/>
      <c r="S377" s="173"/>
      <c r="T377" s="173"/>
      <c r="V377" s="173">
        <f t="shared" si="10"/>
        <v>0</v>
      </c>
      <c r="W377" s="173" t="e">
        <f>IF(#REF!="","",H377)</f>
        <v>#REF!</v>
      </c>
      <c r="X377" s="287" t="str">
        <f t="shared" si="11"/>
        <v/>
      </c>
    </row>
    <row r="378" spans="1:24" x14ac:dyDescent="0.25">
      <c r="A378" s="303">
        <v>2640</v>
      </c>
      <c r="B378" s="297" t="s">
        <v>3425</v>
      </c>
      <c r="C378" s="304">
        <v>42987</v>
      </c>
      <c r="D378" s="292" t="s">
        <v>3908</v>
      </c>
      <c r="E378" s="292" t="s">
        <v>3909</v>
      </c>
      <c r="F378" s="305">
        <v>5.6843418860808015E-14</v>
      </c>
      <c r="G378" s="305">
        <v>5.6843418860808015E-14</v>
      </c>
      <c r="H378" s="305">
        <v>303.45999999999998</v>
      </c>
      <c r="I378" s="173"/>
      <c r="J378" s="173"/>
      <c r="K378" s="173"/>
      <c r="L378" s="173"/>
      <c r="M378" s="173"/>
      <c r="N378" s="173"/>
      <c r="O378" s="173"/>
      <c r="P378" s="173"/>
      <c r="Q378" s="173"/>
      <c r="R378" s="173"/>
      <c r="S378" s="173"/>
      <c r="T378" s="173"/>
      <c r="V378" s="173">
        <f t="shared" si="10"/>
        <v>0</v>
      </c>
      <c r="W378" s="173" t="e">
        <f>IF(#REF!="","",H378)</f>
        <v>#REF!</v>
      </c>
      <c r="X378" s="287" t="str">
        <f t="shared" si="11"/>
        <v/>
      </c>
    </row>
    <row r="379" spans="1:24" x14ac:dyDescent="0.25">
      <c r="A379" s="303">
        <v>2642</v>
      </c>
      <c r="B379" s="297" t="s">
        <v>3425</v>
      </c>
      <c r="C379" s="304">
        <v>42821</v>
      </c>
      <c r="D379" s="292" t="s">
        <v>3910</v>
      </c>
      <c r="E379" s="292" t="s">
        <v>3911</v>
      </c>
      <c r="F379" s="305">
        <v>0</v>
      </c>
      <c r="G379" s="305">
        <v>0</v>
      </c>
      <c r="H379" s="305">
        <v>210.68</v>
      </c>
      <c r="I379" s="173"/>
      <c r="J379" s="173"/>
      <c r="K379" s="173"/>
      <c r="L379" s="173"/>
      <c r="M379" s="173"/>
      <c r="N379" s="173"/>
      <c r="O379" s="173"/>
      <c r="P379" s="173"/>
      <c r="Q379" s="173"/>
      <c r="R379" s="173"/>
      <c r="S379" s="173"/>
      <c r="T379" s="173"/>
      <c r="V379" s="173">
        <f t="shared" si="10"/>
        <v>0</v>
      </c>
      <c r="W379" s="173" t="e">
        <f>IF(#REF!="","",H379)</f>
        <v>#REF!</v>
      </c>
      <c r="X379" s="287" t="str">
        <f t="shared" si="11"/>
        <v/>
      </c>
    </row>
    <row r="380" spans="1:24" x14ac:dyDescent="0.25">
      <c r="A380" s="303">
        <v>2643</v>
      </c>
      <c r="B380" s="297" t="s">
        <v>3425</v>
      </c>
      <c r="C380" s="304">
        <v>42956</v>
      </c>
      <c r="D380" s="292" t="s">
        <v>3912</v>
      </c>
      <c r="E380" s="292" t="s">
        <v>3911</v>
      </c>
      <c r="F380" s="305">
        <v>2.8421709430404007E-14</v>
      </c>
      <c r="G380" s="305">
        <v>2.8421709430404007E-14</v>
      </c>
      <c r="H380" s="305">
        <v>136.07999999999998</v>
      </c>
      <c r="I380" s="173"/>
      <c r="J380" s="173"/>
      <c r="K380" s="173"/>
      <c r="L380" s="173"/>
      <c r="M380" s="173"/>
      <c r="N380" s="173"/>
      <c r="O380" s="173"/>
      <c r="P380" s="173"/>
      <c r="Q380" s="173"/>
      <c r="R380" s="173"/>
      <c r="S380" s="173"/>
      <c r="T380" s="173"/>
      <c r="V380" s="173">
        <f t="shared" si="10"/>
        <v>0</v>
      </c>
      <c r="W380" s="173" t="e">
        <f>IF(#REF!="","",H380)</f>
        <v>#REF!</v>
      </c>
      <c r="X380" s="287" t="str">
        <f t="shared" si="11"/>
        <v/>
      </c>
    </row>
    <row r="381" spans="1:24" x14ac:dyDescent="0.25">
      <c r="A381" s="303">
        <v>2644</v>
      </c>
      <c r="B381" s="297" t="s">
        <v>3425</v>
      </c>
      <c r="C381" s="304">
        <v>42952</v>
      </c>
      <c r="D381" s="292" t="s">
        <v>3913</v>
      </c>
      <c r="E381" s="292" t="s">
        <v>3911</v>
      </c>
      <c r="F381" s="305">
        <v>1.4210854715202004E-14</v>
      </c>
      <c r="G381" s="305">
        <v>1.4210854715202004E-14</v>
      </c>
      <c r="H381" s="305">
        <v>116.42</v>
      </c>
      <c r="I381" s="173"/>
      <c r="J381" s="173"/>
      <c r="K381" s="173"/>
      <c r="L381" s="173"/>
      <c r="M381" s="173"/>
      <c r="N381" s="173"/>
      <c r="O381" s="173"/>
      <c r="P381" s="173"/>
      <c r="Q381" s="173"/>
      <c r="R381" s="173"/>
      <c r="S381" s="173"/>
      <c r="T381" s="173"/>
      <c r="V381" s="173">
        <f t="shared" si="10"/>
        <v>0</v>
      </c>
      <c r="W381" s="173" t="e">
        <f>IF(#REF!="","",H381)</f>
        <v>#REF!</v>
      </c>
      <c r="X381" s="287" t="str">
        <f t="shared" si="11"/>
        <v/>
      </c>
    </row>
    <row r="382" spans="1:24" x14ac:dyDescent="0.25">
      <c r="A382" s="303">
        <v>2645</v>
      </c>
      <c r="B382" s="297" t="s">
        <v>3425</v>
      </c>
      <c r="C382" s="304">
        <v>43065</v>
      </c>
      <c r="D382" s="292" t="s">
        <v>3914</v>
      </c>
      <c r="E382" s="292" t="s">
        <v>3911</v>
      </c>
      <c r="F382" s="305">
        <v>0</v>
      </c>
      <c r="G382" s="305">
        <v>0</v>
      </c>
      <c r="H382" s="305">
        <v>788.39</v>
      </c>
      <c r="I382" s="173"/>
      <c r="J382" s="173"/>
      <c r="K382" s="173"/>
      <c r="L382" s="173"/>
      <c r="M382" s="173"/>
      <c r="N382" s="173"/>
      <c r="O382" s="173"/>
      <c r="P382" s="173"/>
      <c r="Q382" s="173"/>
      <c r="R382" s="173"/>
      <c r="S382" s="173"/>
      <c r="T382" s="173"/>
      <c r="V382" s="173">
        <f t="shared" si="10"/>
        <v>0</v>
      </c>
      <c r="W382" s="173" t="e">
        <f>IF(#REF!="","",H382)</f>
        <v>#REF!</v>
      </c>
      <c r="X382" s="287" t="str">
        <f t="shared" si="11"/>
        <v/>
      </c>
    </row>
    <row r="383" spans="1:24" x14ac:dyDescent="0.25">
      <c r="A383" s="303">
        <v>2646</v>
      </c>
      <c r="B383" s="297" t="s">
        <v>3425</v>
      </c>
      <c r="C383" s="304">
        <v>42842</v>
      </c>
      <c r="D383" s="292" t="s">
        <v>3915</v>
      </c>
      <c r="E383" s="292" t="s">
        <v>3911</v>
      </c>
      <c r="F383" s="305">
        <v>0</v>
      </c>
      <c r="G383" s="305">
        <v>0</v>
      </c>
      <c r="H383" s="305">
        <v>243.49</v>
      </c>
      <c r="I383" s="173"/>
      <c r="J383" s="173"/>
      <c r="K383" s="173"/>
      <c r="L383" s="173"/>
      <c r="M383" s="173"/>
      <c r="N383" s="173"/>
      <c r="O383" s="173"/>
      <c r="P383" s="173"/>
      <c r="Q383" s="173"/>
      <c r="R383" s="173"/>
      <c r="S383" s="173"/>
      <c r="T383" s="173"/>
      <c r="V383" s="173">
        <f t="shared" si="10"/>
        <v>0</v>
      </c>
      <c r="W383" s="173" t="e">
        <f>IF(#REF!="","",H383)</f>
        <v>#REF!</v>
      </c>
      <c r="X383" s="287" t="str">
        <f t="shared" si="11"/>
        <v/>
      </c>
    </row>
    <row r="384" spans="1:24" x14ac:dyDescent="0.25">
      <c r="A384" s="303">
        <v>2647</v>
      </c>
      <c r="B384" s="297" t="s">
        <v>3425</v>
      </c>
      <c r="C384" s="304">
        <v>43012</v>
      </c>
      <c r="D384" s="292" t="s">
        <v>3916</v>
      </c>
      <c r="E384" s="292" t="s">
        <v>3873</v>
      </c>
      <c r="F384" s="305">
        <v>1.9999999999996021E-2</v>
      </c>
      <c r="G384" s="305">
        <v>1.9999999999996021E-2</v>
      </c>
      <c r="H384" s="305">
        <v>72.92</v>
      </c>
      <c r="I384" s="173"/>
      <c r="J384" s="173"/>
      <c r="K384" s="173"/>
      <c r="L384" s="173"/>
      <c r="M384" s="173"/>
      <c r="N384" s="173"/>
      <c r="O384" s="173"/>
      <c r="P384" s="173"/>
      <c r="Q384" s="173"/>
      <c r="R384" s="173"/>
      <c r="S384" s="173"/>
      <c r="T384" s="173"/>
      <c r="V384" s="173">
        <f t="shared" si="10"/>
        <v>0</v>
      </c>
      <c r="W384" s="173" t="e">
        <f>IF(#REF!="","",H384)</f>
        <v>#REF!</v>
      </c>
      <c r="X384" s="287" t="str">
        <f t="shared" si="11"/>
        <v/>
      </c>
    </row>
    <row r="385" spans="1:24" x14ac:dyDescent="0.25">
      <c r="A385" s="303">
        <v>2648</v>
      </c>
      <c r="B385" s="297" t="s">
        <v>3425</v>
      </c>
      <c r="C385" s="304">
        <v>42767</v>
      </c>
      <c r="D385" s="292" t="s">
        <v>3917</v>
      </c>
      <c r="E385" s="292" t="s">
        <v>3918</v>
      </c>
      <c r="F385" s="305">
        <v>4.5474735088646412E-13</v>
      </c>
      <c r="G385" s="305">
        <v>4.5474735088646412E-13</v>
      </c>
      <c r="H385" s="305">
        <v>3630.97</v>
      </c>
      <c r="I385" s="173"/>
      <c r="J385" s="173"/>
      <c r="K385" s="173"/>
      <c r="L385" s="173"/>
      <c r="M385" s="173"/>
      <c r="N385" s="173"/>
      <c r="O385" s="173"/>
      <c r="P385" s="173"/>
      <c r="Q385" s="173"/>
      <c r="R385" s="173"/>
      <c r="S385" s="173"/>
      <c r="T385" s="173"/>
      <c r="V385" s="173">
        <f t="shared" si="10"/>
        <v>0</v>
      </c>
      <c r="W385" s="173" t="e">
        <f>IF(#REF!="","",H385)</f>
        <v>#REF!</v>
      </c>
      <c r="X385" s="287" t="str">
        <f t="shared" si="11"/>
        <v/>
      </c>
    </row>
    <row r="386" spans="1:24" x14ac:dyDescent="0.25">
      <c r="A386" s="303">
        <v>2649</v>
      </c>
      <c r="B386" s="297" t="s">
        <v>3425</v>
      </c>
      <c r="C386" s="304">
        <v>42876</v>
      </c>
      <c r="D386" s="292" t="s">
        <v>3919</v>
      </c>
      <c r="E386" s="292" t="s">
        <v>3920</v>
      </c>
      <c r="F386" s="305">
        <v>9.9999999998772182E-3</v>
      </c>
      <c r="G386" s="305">
        <v>9.9999999998772182E-3</v>
      </c>
      <c r="H386" s="305">
        <v>913.81</v>
      </c>
      <c r="I386" s="173"/>
      <c r="J386" s="173"/>
      <c r="K386" s="173"/>
      <c r="L386" s="173"/>
      <c r="M386" s="173"/>
      <c r="N386" s="173"/>
      <c r="O386" s="173"/>
      <c r="P386" s="173"/>
      <c r="Q386" s="173"/>
      <c r="R386" s="173"/>
      <c r="S386" s="173"/>
      <c r="T386" s="173"/>
      <c r="V386" s="173">
        <f t="shared" si="10"/>
        <v>0</v>
      </c>
      <c r="W386" s="173" t="e">
        <f>IF(#REF!="","",H386)</f>
        <v>#REF!</v>
      </c>
      <c r="X386" s="287" t="str">
        <f t="shared" si="11"/>
        <v/>
      </c>
    </row>
    <row r="387" spans="1:24" x14ac:dyDescent="0.25">
      <c r="A387" s="303">
        <v>2650</v>
      </c>
      <c r="B387" s="297" t="s">
        <v>3425</v>
      </c>
      <c r="C387" s="304">
        <v>43102</v>
      </c>
      <c r="D387" s="292" t="s">
        <v>3921</v>
      </c>
      <c r="E387" s="292" t="s">
        <v>3922</v>
      </c>
      <c r="F387" s="305">
        <v>9.9999999999980105E-3</v>
      </c>
      <c r="G387" s="305">
        <v>9.9999999999980105E-3</v>
      </c>
      <c r="H387" s="305">
        <v>49.15</v>
      </c>
      <c r="I387" s="173"/>
      <c r="J387" s="173"/>
      <c r="K387" s="173"/>
      <c r="L387" s="173"/>
      <c r="M387" s="173"/>
      <c r="N387" s="173"/>
      <c r="O387" s="173"/>
      <c r="P387" s="173"/>
      <c r="Q387" s="173"/>
      <c r="R387" s="173"/>
      <c r="S387" s="173"/>
      <c r="T387" s="173"/>
      <c r="V387" s="173">
        <f t="shared" si="10"/>
        <v>0</v>
      </c>
      <c r="W387" s="173" t="e">
        <f>IF(#REF!="","",H387)</f>
        <v>#REF!</v>
      </c>
      <c r="X387" s="287" t="str">
        <f t="shared" si="11"/>
        <v/>
      </c>
    </row>
    <row r="388" spans="1:24" x14ac:dyDescent="0.25">
      <c r="A388" s="303">
        <v>2651</v>
      </c>
      <c r="B388" s="297" t="s">
        <v>3425</v>
      </c>
      <c r="C388" s="304">
        <v>42923</v>
      </c>
      <c r="D388" s="292" t="s">
        <v>3923</v>
      </c>
      <c r="E388" s="292" t="s">
        <v>3924</v>
      </c>
      <c r="F388" s="305">
        <v>0</v>
      </c>
      <c r="G388" s="305">
        <v>0</v>
      </c>
      <c r="H388" s="305">
        <v>757.98</v>
      </c>
      <c r="I388" s="173"/>
      <c r="J388" s="173"/>
      <c r="K388" s="173"/>
      <c r="L388" s="173"/>
      <c r="M388" s="173"/>
      <c r="N388" s="173"/>
      <c r="O388" s="173"/>
      <c r="P388" s="173"/>
      <c r="Q388" s="173"/>
      <c r="R388" s="173"/>
      <c r="S388" s="173"/>
      <c r="T388" s="173"/>
      <c r="V388" s="173">
        <f t="shared" si="10"/>
        <v>0</v>
      </c>
      <c r="W388" s="173" t="e">
        <f>IF(#REF!="","",H388)</f>
        <v>#REF!</v>
      </c>
      <c r="X388" s="287" t="str">
        <f t="shared" si="11"/>
        <v/>
      </c>
    </row>
    <row r="389" spans="1:24" x14ac:dyDescent="0.25">
      <c r="A389" s="303">
        <v>2652</v>
      </c>
      <c r="B389" s="297" t="s">
        <v>3425</v>
      </c>
      <c r="C389" s="304">
        <v>42915</v>
      </c>
      <c r="D389" s="292" t="s">
        <v>3925</v>
      </c>
      <c r="E389" s="292" t="s">
        <v>3926</v>
      </c>
      <c r="F389" s="305">
        <v>-1.4210854715202004E-14</v>
      </c>
      <c r="G389" s="305">
        <v>-1.4210854715202004E-14</v>
      </c>
      <c r="H389" s="305">
        <v>119.89000000000001</v>
      </c>
      <c r="I389" s="173"/>
      <c r="J389" s="173"/>
      <c r="K389" s="173"/>
      <c r="L389" s="173"/>
      <c r="M389" s="173"/>
      <c r="N389" s="173"/>
      <c r="O389" s="173"/>
      <c r="P389" s="173"/>
      <c r="Q389" s="173"/>
      <c r="R389" s="173"/>
      <c r="S389" s="173"/>
      <c r="T389" s="173"/>
      <c r="V389" s="173">
        <f t="shared" si="10"/>
        <v>0</v>
      </c>
      <c r="W389" s="173" t="e">
        <f>IF(#REF!="","",H389)</f>
        <v>#REF!</v>
      </c>
      <c r="X389" s="287" t="str">
        <f t="shared" si="11"/>
        <v/>
      </c>
    </row>
    <row r="390" spans="1:24" x14ac:dyDescent="0.25">
      <c r="A390" s="303">
        <v>2653</v>
      </c>
      <c r="B390" s="297" t="s">
        <v>3425</v>
      </c>
      <c r="C390" s="304">
        <v>43088</v>
      </c>
      <c r="D390" s="292" t="s">
        <v>3927</v>
      </c>
      <c r="E390" s="292" t="s">
        <v>3928</v>
      </c>
      <c r="F390" s="305">
        <v>0</v>
      </c>
      <c r="G390" s="305">
        <v>0</v>
      </c>
      <c r="H390" s="305">
        <v>121</v>
      </c>
      <c r="I390" s="173"/>
      <c r="J390" s="173"/>
      <c r="K390" s="173"/>
      <c r="L390" s="173"/>
      <c r="M390" s="173"/>
      <c r="N390" s="173"/>
      <c r="O390" s="173"/>
      <c r="P390" s="173"/>
      <c r="Q390" s="173"/>
      <c r="R390" s="173"/>
      <c r="S390" s="173"/>
      <c r="T390" s="173"/>
      <c r="V390" s="173">
        <f t="shared" si="10"/>
        <v>0</v>
      </c>
      <c r="W390" s="173" t="e">
        <f>IF(#REF!="","",H390)</f>
        <v>#REF!</v>
      </c>
      <c r="X390" s="287" t="str">
        <f t="shared" si="11"/>
        <v/>
      </c>
    </row>
    <row r="391" spans="1:24" x14ac:dyDescent="0.25">
      <c r="A391" s="303">
        <v>2654</v>
      </c>
      <c r="B391" s="297" t="s">
        <v>3425</v>
      </c>
      <c r="C391" s="304">
        <v>42989</v>
      </c>
      <c r="D391" s="292" t="s">
        <v>3929</v>
      </c>
      <c r="E391" s="292" t="s">
        <v>3928</v>
      </c>
      <c r="F391" s="305">
        <v>2.8421709430404007E-14</v>
      </c>
      <c r="G391" s="305">
        <v>2.8421709430404007E-14</v>
      </c>
      <c r="H391" s="305">
        <v>116.10999999999999</v>
      </c>
      <c r="I391" s="173"/>
      <c r="J391" s="173"/>
      <c r="K391" s="173"/>
      <c r="L391" s="173"/>
      <c r="M391" s="173"/>
      <c r="N391" s="173"/>
      <c r="O391" s="173"/>
      <c r="P391" s="173"/>
      <c r="Q391" s="173"/>
      <c r="R391" s="173"/>
      <c r="S391" s="173"/>
      <c r="T391" s="173"/>
      <c r="V391" s="173">
        <f t="shared" si="10"/>
        <v>0</v>
      </c>
      <c r="W391" s="173" t="e">
        <f>IF(#REF!="","",H391)</f>
        <v>#REF!</v>
      </c>
      <c r="X391" s="287" t="str">
        <f t="shared" si="11"/>
        <v/>
      </c>
    </row>
    <row r="392" spans="1:24" x14ac:dyDescent="0.25">
      <c r="A392" s="303">
        <v>2655</v>
      </c>
      <c r="B392" s="297" t="s">
        <v>3425</v>
      </c>
      <c r="C392" s="304">
        <v>43082</v>
      </c>
      <c r="D392" s="292" t="s">
        <v>3930</v>
      </c>
      <c r="E392" s="292" t="s">
        <v>3931</v>
      </c>
      <c r="F392" s="305">
        <v>5.6843418860808015E-14</v>
      </c>
      <c r="G392" s="305">
        <v>5.6843418860808015E-14</v>
      </c>
      <c r="H392" s="305">
        <v>303.45999999999998</v>
      </c>
      <c r="I392" s="173"/>
      <c r="J392" s="173"/>
      <c r="K392" s="173"/>
      <c r="L392" s="173"/>
      <c r="M392" s="173"/>
      <c r="N392" s="173"/>
      <c r="O392" s="173"/>
      <c r="P392" s="173"/>
      <c r="Q392" s="173"/>
      <c r="R392" s="173"/>
      <c r="S392" s="173"/>
      <c r="T392" s="173"/>
      <c r="V392" s="173">
        <f t="shared" si="10"/>
        <v>0</v>
      </c>
      <c r="W392" s="173" t="e">
        <f>IF(#REF!="","",H392)</f>
        <v>#REF!</v>
      </c>
      <c r="X392" s="287" t="str">
        <f t="shared" si="11"/>
        <v/>
      </c>
    </row>
    <row r="393" spans="1:24" x14ac:dyDescent="0.25">
      <c r="A393" s="303">
        <v>2656</v>
      </c>
      <c r="B393" s="297" t="s">
        <v>3425</v>
      </c>
      <c r="C393" s="304">
        <v>42886</v>
      </c>
      <c r="D393" s="292" t="s">
        <v>3932</v>
      </c>
      <c r="E393" s="292" t="s">
        <v>3933</v>
      </c>
      <c r="F393" s="305">
        <v>0</v>
      </c>
      <c r="G393" s="305">
        <v>0</v>
      </c>
      <c r="H393" s="305">
        <v>433.5</v>
      </c>
      <c r="I393" s="173"/>
      <c r="J393" s="173"/>
      <c r="K393" s="173"/>
      <c r="L393" s="173"/>
      <c r="M393" s="173"/>
      <c r="N393" s="173"/>
      <c r="O393" s="173"/>
      <c r="P393" s="173"/>
      <c r="Q393" s="173"/>
      <c r="R393" s="173"/>
      <c r="S393" s="173"/>
      <c r="T393" s="173"/>
      <c r="V393" s="173">
        <f t="shared" si="10"/>
        <v>0</v>
      </c>
      <c r="W393" s="173" t="e">
        <f>IF(#REF!="","",H393)</f>
        <v>#REF!</v>
      </c>
      <c r="X393" s="287" t="str">
        <f t="shared" si="11"/>
        <v/>
      </c>
    </row>
    <row r="394" spans="1:24" x14ac:dyDescent="0.25">
      <c r="A394" s="303">
        <v>2657</v>
      </c>
      <c r="B394" s="297" t="s">
        <v>3425</v>
      </c>
      <c r="C394" s="304">
        <v>42912</v>
      </c>
      <c r="D394" s="292" t="s">
        <v>3934</v>
      </c>
      <c r="E394" s="292" t="s">
        <v>3935</v>
      </c>
      <c r="F394" s="305">
        <v>0</v>
      </c>
      <c r="G394" s="305">
        <v>0</v>
      </c>
      <c r="H394" s="305">
        <v>177.73</v>
      </c>
      <c r="I394" s="173"/>
      <c r="J394" s="173"/>
      <c r="K394" s="173"/>
      <c r="L394" s="173"/>
      <c r="M394" s="173"/>
      <c r="N394" s="173"/>
      <c r="O394" s="173"/>
      <c r="P394" s="173"/>
      <c r="Q394" s="173"/>
      <c r="R394" s="173"/>
      <c r="S394" s="173"/>
      <c r="T394" s="173"/>
      <c r="V394" s="173">
        <f t="shared" si="10"/>
        <v>0</v>
      </c>
      <c r="W394" s="173" t="e">
        <f>IF(#REF!="","",H394)</f>
        <v>#REF!</v>
      </c>
      <c r="X394" s="287" t="str">
        <f t="shared" si="11"/>
        <v/>
      </c>
    </row>
    <row r="395" spans="1:24" x14ac:dyDescent="0.25">
      <c r="A395" s="303">
        <v>2658</v>
      </c>
      <c r="B395" s="297" t="s">
        <v>3425</v>
      </c>
      <c r="C395" s="304">
        <v>42819</v>
      </c>
      <c r="D395" s="292" t="s">
        <v>3936</v>
      </c>
      <c r="E395" s="292" t="s">
        <v>3937</v>
      </c>
      <c r="F395" s="305">
        <v>0</v>
      </c>
      <c r="G395" s="305">
        <v>0</v>
      </c>
      <c r="H395" s="305">
        <v>77.400000000000006</v>
      </c>
      <c r="I395" s="173"/>
      <c r="J395" s="173"/>
      <c r="K395" s="173"/>
      <c r="L395" s="173"/>
      <c r="M395" s="173"/>
      <c r="N395" s="173"/>
      <c r="O395" s="173"/>
      <c r="P395" s="173"/>
      <c r="Q395" s="173"/>
      <c r="R395" s="173"/>
      <c r="S395" s="173"/>
      <c r="T395" s="173"/>
      <c r="V395" s="173">
        <f t="shared" si="10"/>
        <v>0</v>
      </c>
      <c r="W395" s="173" t="e">
        <f>IF(#REF!="","",H395)</f>
        <v>#REF!</v>
      </c>
      <c r="X395" s="287" t="str">
        <f t="shared" si="11"/>
        <v/>
      </c>
    </row>
    <row r="396" spans="1:24" x14ac:dyDescent="0.25">
      <c r="A396" s="303">
        <v>2659</v>
      </c>
      <c r="B396" s="297" t="s">
        <v>3425</v>
      </c>
      <c r="C396" s="304">
        <v>42921</v>
      </c>
      <c r="D396" s="292" t="s">
        <v>3938</v>
      </c>
      <c r="E396" s="292" t="s">
        <v>3939</v>
      </c>
      <c r="F396" s="305">
        <v>2.0000000000436557E-2</v>
      </c>
      <c r="G396" s="305">
        <v>2.0000000000436557E-2</v>
      </c>
      <c r="H396" s="305">
        <v>2266.7599999999998</v>
      </c>
      <c r="I396" s="173"/>
      <c r="J396" s="173"/>
      <c r="K396" s="173"/>
      <c r="L396" s="173"/>
      <c r="M396" s="173"/>
      <c r="N396" s="173"/>
      <c r="O396" s="173"/>
      <c r="P396" s="173"/>
      <c r="Q396" s="173"/>
      <c r="R396" s="173"/>
      <c r="S396" s="173"/>
      <c r="T396" s="173"/>
      <c r="V396" s="173">
        <f t="shared" si="10"/>
        <v>0</v>
      </c>
      <c r="W396" s="173" t="e">
        <f>IF(#REF!="","",H396)</f>
        <v>#REF!</v>
      </c>
      <c r="X396" s="287" t="str">
        <f t="shared" si="11"/>
        <v/>
      </c>
    </row>
    <row r="397" spans="1:24" x14ac:dyDescent="0.25">
      <c r="A397" s="303">
        <v>2660</v>
      </c>
      <c r="B397" s="297" t="s">
        <v>3425</v>
      </c>
      <c r="C397" s="304">
        <v>42833</v>
      </c>
      <c r="D397" s="292" t="s">
        <v>3940</v>
      </c>
      <c r="E397" s="292" t="s">
        <v>3941</v>
      </c>
      <c r="F397" s="305">
        <v>9.9999999999909051E-3</v>
      </c>
      <c r="G397" s="305">
        <v>9.9999999999909051E-3</v>
      </c>
      <c r="H397" s="305">
        <v>86.26</v>
      </c>
      <c r="I397" s="173"/>
      <c r="J397" s="173"/>
      <c r="K397" s="173"/>
      <c r="L397" s="173"/>
      <c r="M397" s="173"/>
      <c r="N397" s="173"/>
      <c r="O397" s="173"/>
      <c r="P397" s="173"/>
      <c r="Q397" s="173"/>
      <c r="R397" s="173"/>
      <c r="S397" s="173"/>
      <c r="T397" s="173"/>
      <c r="V397" s="173">
        <f t="shared" si="10"/>
        <v>0</v>
      </c>
      <c r="W397" s="173" t="e">
        <f>IF(#REF!="","",H397)</f>
        <v>#REF!</v>
      </c>
      <c r="X397" s="287" t="str">
        <f t="shared" si="11"/>
        <v/>
      </c>
    </row>
    <row r="398" spans="1:24" x14ac:dyDescent="0.25">
      <c r="A398" s="303">
        <v>2663</v>
      </c>
      <c r="B398" s="297" t="s">
        <v>3425</v>
      </c>
      <c r="C398" s="304">
        <v>42949</v>
      </c>
      <c r="D398" s="292" t="s">
        <v>3942</v>
      </c>
      <c r="E398" s="292" t="s">
        <v>3943</v>
      </c>
      <c r="F398" s="305">
        <v>-5.6843418860808015E-14</v>
      </c>
      <c r="G398" s="305">
        <v>-5.6843418860808015E-14</v>
      </c>
      <c r="H398" s="305">
        <v>399.78</v>
      </c>
      <c r="I398" s="173"/>
      <c r="J398" s="173"/>
      <c r="K398" s="173"/>
      <c r="L398" s="173"/>
      <c r="M398" s="173"/>
      <c r="N398" s="173"/>
      <c r="O398" s="173"/>
      <c r="P398" s="173"/>
      <c r="Q398" s="173"/>
      <c r="R398" s="173"/>
      <c r="S398" s="173"/>
      <c r="T398" s="173"/>
      <c r="V398" s="173">
        <f t="shared" ref="V398:V461" si="12">SUM(I398:U398)</f>
        <v>0</v>
      </c>
      <c r="W398" s="173" t="e">
        <f>IF(#REF!="","",H398)</f>
        <v>#REF!</v>
      </c>
      <c r="X398" s="287" t="str">
        <f t="shared" ref="X398:X461" si="13">IFERROR(V398-W398,"")</f>
        <v/>
      </c>
    </row>
    <row r="399" spans="1:24" x14ac:dyDescent="0.25">
      <c r="A399" s="303">
        <v>2664</v>
      </c>
      <c r="B399" s="297" t="s">
        <v>3425</v>
      </c>
      <c r="C399" s="304">
        <v>43114</v>
      </c>
      <c r="D399" s="292" t="s">
        <v>3944</v>
      </c>
      <c r="E399" s="292" t="s">
        <v>3945</v>
      </c>
      <c r="F399" s="305">
        <v>0</v>
      </c>
      <c r="G399" s="305">
        <v>0</v>
      </c>
      <c r="H399" s="305">
        <v>358.55</v>
      </c>
      <c r="I399" s="173"/>
      <c r="J399" s="173"/>
      <c r="K399" s="173"/>
      <c r="L399" s="173"/>
      <c r="M399" s="173"/>
      <c r="N399" s="173"/>
      <c r="O399" s="173"/>
      <c r="P399" s="173"/>
      <c r="Q399" s="173"/>
      <c r="R399" s="173"/>
      <c r="S399" s="173"/>
      <c r="T399" s="173"/>
      <c r="V399" s="173">
        <f t="shared" si="12"/>
        <v>0</v>
      </c>
      <c r="W399" s="173" t="e">
        <f>IF(#REF!="","",H399)</f>
        <v>#REF!</v>
      </c>
      <c r="X399" s="287" t="str">
        <f t="shared" si="13"/>
        <v/>
      </c>
    </row>
    <row r="400" spans="1:24" x14ac:dyDescent="0.25">
      <c r="A400" s="303">
        <v>2665</v>
      </c>
      <c r="B400" s="297" t="s">
        <v>3425</v>
      </c>
      <c r="C400" s="304">
        <v>43087</v>
      </c>
      <c r="D400" s="292" t="s">
        <v>3946</v>
      </c>
      <c r="E400" s="292" t="s">
        <v>3947</v>
      </c>
      <c r="F400" s="305">
        <v>1.0000000000019327E-2</v>
      </c>
      <c r="G400" s="305">
        <v>1.0000000000019327E-2</v>
      </c>
      <c r="H400" s="305">
        <v>141.07</v>
      </c>
      <c r="I400" s="173"/>
      <c r="J400" s="173"/>
      <c r="K400" s="173"/>
      <c r="L400" s="173"/>
      <c r="M400" s="173"/>
      <c r="N400" s="173"/>
      <c r="O400" s="173"/>
      <c r="P400" s="173"/>
      <c r="Q400" s="173"/>
      <c r="R400" s="173"/>
      <c r="S400" s="173"/>
      <c r="T400" s="173"/>
      <c r="V400" s="173">
        <f t="shared" si="12"/>
        <v>0</v>
      </c>
      <c r="W400" s="173" t="e">
        <f>IF(#REF!="","",H400)</f>
        <v>#REF!</v>
      </c>
      <c r="X400" s="287" t="str">
        <f t="shared" si="13"/>
        <v/>
      </c>
    </row>
    <row r="401" spans="1:24" x14ac:dyDescent="0.25">
      <c r="A401" s="303">
        <v>2666</v>
      </c>
      <c r="B401" s="297" t="s">
        <v>3425</v>
      </c>
      <c r="C401" s="304">
        <v>42858</v>
      </c>
      <c r="D401" s="292" t="s">
        <v>3948</v>
      </c>
      <c r="E401" s="292" t="s">
        <v>3949</v>
      </c>
      <c r="F401" s="305">
        <v>-1.4210854715202004E-14</v>
      </c>
      <c r="G401" s="305">
        <v>-1.4210854715202004E-14</v>
      </c>
      <c r="H401" s="305">
        <v>80.320000000000007</v>
      </c>
      <c r="I401" s="173"/>
      <c r="J401" s="173"/>
      <c r="K401" s="173"/>
      <c r="L401" s="173"/>
      <c r="M401" s="173"/>
      <c r="N401" s="173"/>
      <c r="O401" s="173"/>
      <c r="P401" s="173"/>
      <c r="Q401" s="173"/>
      <c r="R401" s="173"/>
      <c r="S401" s="173"/>
      <c r="T401" s="173"/>
      <c r="V401" s="173">
        <f t="shared" si="12"/>
        <v>0</v>
      </c>
      <c r="W401" s="173" t="e">
        <f>IF(#REF!="","",H401)</f>
        <v>#REF!</v>
      </c>
      <c r="X401" s="287" t="str">
        <f t="shared" si="13"/>
        <v/>
      </c>
    </row>
    <row r="402" spans="1:24" x14ac:dyDescent="0.25">
      <c r="A402" s="303">
        <v>2667</v>
      </c>
      <c r="B402" s="297" t="s">
        <v>3425</v>
      </c>
      <c r="C402" s="304">
        <v>42845</v>
      </c>
      <c r="D402" s="292" t="s">
        <v>3950</v>
      </c>
      <c r="E402" s="292" t="s">
        <v>3951</v>
      </c>
      <c r="F402" s="305">
        <v>0</v>
      </c>
      <c r="G402" s="305">
        <v>0</v>
      </c>
      <c r="H402" s="305">
        <v>93.64</v>
      </c>
      <c r="I402" s="173"/>
      <c r="J402" s="173"/>
      <c r="K402" s="173"/>
      <c r="L402" s="173"/>
      <c r="M402" s="173"/>
      <c r="N402" s="173"/>
      <c r="O402" s="173"/>
      <c r="P402" s="173"/>
      <c r="Q402" s="173"/>
      <c r="R402" s="173"/>
      <c r="S402" s="173"/>
      <c r="T402" s="173"/>
      <c r="V402" s="173">
        <f t="shared" si="12"/>
        <v>0</v>
      </c>
      <c r="W402" s="173" t="e">
        <f>IF(#REF!="","",H402)</f>
        <v>#REF!</v>
      </c>
      <c r="X402" s="287" t="str">
        <f t="shared" si="13"/>
        <v/>
      </c>
    </row>
    <row r="403" spans="1:24" x14ac:dyDescent="0.25">
      <c r="A403" s="303">
        <v>2668</v>
      </c>
      <c r="B403" s="297" t="s">
        <v>3425</v>
      </c>
      <c r="C403" s="304">
        <v>42955</v>
      </c>
      <c r="D403" s="292" t="s">
        <v>3952</v>
      </c>
      <c r="E403" s="292" t="s">
        <v>3953</v>
      </c>
      <c r="F403" s="305">
        <v>0</v>
      </c>
      <c r="G403" s="305">
        <v>0</v>
      </c>
      <c r="H403" s="305">
        <v>208.08</v>
      </c>
      <c r="I403" s="173"/>
      <c r="J403" s="173"/>
      <c r="K403" s="173"/>
      <c r="L403" s="173"/>
      <c r="M403" s="173"/>
      <c r="N403" s="173"/>
      <c r="O403" s="173"/>
      <c r="P403" s="173"/>
      <c r="Q403" s="173"/>
      <c r="R403" s="173"/>
      <c r="S403" s="173"/>
      <c r="T403" s="173"/>
      <c r="V403" s="173">
        <f t="shared" si="12"/>
        <v>0</v>
      </c>
      <c r="W403" s="173" t="e">
        <f>IF(#REF!="","",H403)</f>
        <v>#REF!</v>
      </c>
      <c r="X403" s="287" t="str">
        <f t="shared" si="13"/>
        <v/>
      </c>
    </row>
    <row r="404" spans="1:24" x14ac:dyDescent="0.25">
      <c r="A404" s="303">
        <v>2669</v>
      </c>
      <c r="B404" s="297" t="s">
        <v>3425</v>
      </c>
      <c r="C404" s="304">
        <v>43115</v>
      </c>
      <c r="D404" s="292" t="s">
        <v>3954</v>
      </c>
      <c r="E404" s="292" t="s">
        <v>3955</v>
      </c>
      <c r="F404" s="305">
        <v>0</v>
      </c>
      <c r="G404" s="305">
        <v>0</v>
      </c>
      <c r="H404" s="305">
        <v>69.36</v>
      </c>
      <c r="I404" s="173"/>
      <c r="J404" s="173"/>
      <c r="K404" s="173"/>
      <c r="L404" s="173"/>
      <c r="M404" s="173"/>
      <c r="N404" s="173"/>
      <c r="O404" s="173"/>
      <c r="P404" s="173"/>
      <c r="Q404" s="173"/>
      <c r="R404" s="173"/>
      <c r="S404" s="173"/>
      <c r="T404" s="173"/>
      <c r="V404" s="173">
        <f t="shared" si="12"/>
        <v>0</v>
      </c>
      <c r="W404" s="173" t="e">
        <f>IF(#REF!="","",H404)</f>
        <v>#REF!</v>
      </c>
      <c r="X404" s="287" t="str">
        <f t="shared" si="13"/>
        <v/>
      </c>
    </row>
    <row r="405" spans="1:24" x14ac:dyDescent="0.25">
      <c r="A405" s="303">
        <v>2670</v>
      </c>
      <c r="B405" s="297" t="s">
        <v>3425</v>
      </c>
      <c r="C405" s="304">
        <v>42957</v>
      </c>
      <c r="D405" s="292" t="s">
        <v>3956</v>
      </c>
      <c r="E405" s="292" t="s">
        <v>3957</v>
      </c>
      <c r="F405" s="305">
        <v>2.8421709430404007E-14</v>
      </c>
      <c r="G405" s="305">
        <v>2.8421709430404007E-14</v>
      </c>
      <c r="H405" s="305">
        <v>166.45999999999998</v>
      </c>
      <c r="I405" s="173"/>
      <c r="J405" s="173"/>
      <c r="K405" s="173"/>
      <c r="L405" s="173"/>
      <c r="M405" s="173"/>
      <c r="N405" s="173"/>
      <c r="O405" s="173"/>
      <c r="P405" s="173"/>
      <c r="Q405" s="173"/>
      <c r="R405" s="173"/>
      <c r="S405" s="173"/>
      <c r="T405" s="173"/>
      <c r="V405" s="173">
        <f t="shared" si="12"/>
        <v>0</v>
      </c>
      <c r="W405" s="173" t="e">
        <f>IF(#REF!="","",H405)</f>
        <v>#REF!</v>
      </c>
      <c r="X405" s="287" t="str">
        <f t="shared" si="13"/>
        <v/>
      </c>
    </row>
    <row r="406" spans="1:24" x14ac:dyDescent="0.25">
      <c r="A406" s="303">
        <v>2671</v>
      </c>
      <c r="B406" s="297" t="s">
        <v>3425</v>
      </c>
      <c r="C406" s="304">
        <v>42944</v>
      </c>
      <c r="D406" s="292" t="s">
        <v>3958</v>
      </c>
      <c r="E406" s="292" t="s">
        <v>3959</v>
      </c>
      <c r="F406" s="305">
        <v>1.4210854715202004E-14</v>
      </c>
      <c r="G406" s="305">
        <v>1.4210854715202004E-14</v>
      </c>
      <c r="H406" s="305">
        <v>124.97999999999999</v>
      </c>
      <c r="I406" s="173"/>
      <c r="J406" s="173"/>
      <c r="K406" s="173"/>
      <c r="L406" s="173"/>
      <c r="M406" s="173"/>
      <c r="N406" s="173"/>
      <c r="O406" s="173"/>
      <c r="P406" s="173"/>
      <c r="Q406" s="173"/>
      <c r="R406" s="173"/>
      <c r="S406" s="173"/>
      <c r="T406" s="173"/>
      <c r="V406" s="173">
        <f t="shared" si="12"/>
        <v>0</v>
      </c>
      <c r="W406" s="173" t="e">
        <f>IF(#REF!="","",H406)</f>
        <v>#REF!</v>
      </c>
      <c r="X406" s="287" t="str">
        <f t="shared" si="13"/>
        <v/>
      </c>
    </row>
    <row r="407" spans="1:24" x14ac:dyDescent="0.25">
      <c r="A407" s="303">
        <v>2672</v>
      </c>
      <c r="B407" s="297" t="s">
        <v>3425</v>
      </c>
      <c r="C407" s="304">
        <v>42854</v>
      </c>
      <c r="D407" s="292" t="s">
        <v>3960</v>
      </c>
      <c r="E407" s="292" t="s">
        <v>3961</v>
      </c>
      <c r="F407" s="305">
        <v>0</v>
      </c>
      <c r="G407" s="305">
        <v>0</v>
      </c>
      <c r="H407" s="305">
        <v>325.85000000000002</v>
      </c>
      <c r="I407" s="173"/>
      <c r="J407" s="173"/>
      <c r="K407" s="173"/>
      <c r="L407" s="173"/>
      <c r="M407" s="173"/>
      <c r="N407" s="173"/>
      <c r="O407" s="173"/>
      <c r="P407" s="173"/>
      <c r="Q407" s="173"/>
      <c r="R407" s="173"/>
      <c r="S407" s="173"/>
      <c r="T407" s="173"/>
      <c r="V407" s="173">
        <f t="shared" si="12"/>
        <v>0</v>
      </c>
      <c r="W407" s="173" t="e">
        <f>IF(#REF!="","",H407)</f>
        <v>#REF!</v>
      </c>
      <c r="X407" s="287" t="str">
        <f t="shared" si="13"/>
        <v/>
      </c>
    </row>
    <row r="408" spans="1:24" x14ac:dyDescent="0.25">
      <c r="A408" s="303">
        <v>2673</v>
      </c>
      <c r="B408" s="297" t="s">
        <v>3425</v>
      </c>
      <c r="C408" s="304">
        <v>43059</v>
      </c>
      <c r="D408" s="292" t="s">
        <v>3962</v>
      </c>
      <c r="E408" s="292" t="s">
        <v>3961</v>
      </c>
      <c r="F408" s="305">
        <v>0</v>
      </c>
      <c r="G408" s="305">
        <v>0</v>
      </c>
      <c r="H408" s="305">
        <v>63.25</v>
      </c>
      <c r="I408" s="173"/>
      <c r="J408" s="173"/>
      <c r="K408" s="173"/>
      <c r="L408" s="173"/>
      <c r="M408" s="173"/>
      <c r="N408" s="173"/>
      <c r="O408" s="173"/>
      <c r="P408" s="173"/>
      <c r="Q408" s="173"/>
      <c r="R408" s="173"/>
      <c r="S408" s="173"/>
      <c r="T408" s="173"/>
      <c r="V408" s="173">
        <f t="shared" si="12"/>
        <v>0</v>
      </c>
      <c r="W408" s="173" t="e">
        <f>IF(#REF!="","",H408)</f>
        <v>#REF!</v>
      </c>
      <c r="X408" s="287" t="str">
        <f t="shared" si="13"/>
        <v/>
      </c>
    </row>
    <row r="409" spans="1:24" x14ac:dyDescent="0.25">
      <c r="A409" s="303">
        <v>2674</v>
      </c>
      <c r="B409" s="297" t="s">
        <v>3425</v>
      </c>
      <c r="C409" s="304">
        <v>42928</v>
      </c>
      <c r="D409" s="292" t="s">
        <v>3963</v>
      </c>
      <c r="E409" s="292" t="s">
        <v>3964</v>
      </c>
      <c r="F409" s="305">
        <v>0</v>
      </c>
      <c r="G409" s="305">
        <v>0</v>
      </c>
      <c r="H409" s="305">
        <v>393.02</v>
      </c>
      <c r="I409" s="173"/>
      <c r="J409" s="173"/>
      <c r="K409" s="173"/>
      <c r="L409" s="173"/>
      <c r="M409" s="173"/>
      <c r="N409" s="173"/>
      <c r="O409" s="173"/>
      <c r="P409" s="173"/>
      <c r="Q409" s="173"/>
      <c r="R409" s="173"/>
      <c r="S409" s="173"/>
      <c r="T409" s="173"/>
      <c r="V409" s="173">
        <f t="shared" si="12"/>
        <v>0</v>
      </c>
      <c r="W409" s="173" t="e">
        <f>IF(#REF!="","",H409)</f>
        <v>#REF!</v>
      </c>
      <c r="X409" s="287" t="str">
        <f t="shared" si="13"/>
        <v/>
      </c>
    </row>
    <row r="410" spans="1:24" x14ac:dyDescent="0.25">
      <c r="A410" s="303">
        <v>2675</v>
      </c>
      <c r="B410" s="297" t="s">
        <v>3425</v>
      </c>
      <c r="C410" s="304">
        <v>43010</v>
      </c>
      <c r="D410" s="292" t="s">
        <v>3965</v>
      </c>
      <c r="E410" s="292" t="s">
        <v>3966</v>
      </c>
      <c r="F410" s="305">
        <v>0</v>
      </c>
      <c r="G410" s="305">
        <v>0</v>
      </c>
      <c r="H410" s="305">
        <v>275.99</v>
      </c>
      <c r="I410" s="173"/>
      <c r="J410" s="173"/>
      <c r="K410" s="173"/>
      <c r="L410" s="173"/>
      <c r="M410" s="173"/>
      <c r="N410" s="173"/>
      <c r="O410" s="173"/>
      <c r="P410" s="173"/>
      <c r="Q410" s="173"/>
      <c r="R410" s="173"/>
      <c r="S410" s="173"/>
      <c r="T410" s="173"/>
      <c r="V410" s="173">
        <f t="shared" si="12"/>
        <v>0</v>
      </c>
      <c r="W410" s="173" t="e">
        <f>IF(#REF!="","",H410)</f>
        <v>#REF!</v>
      </c>
      <c r="X410" s="287" t="str">
        <f t="shared" si="13"/>
        <v/>
      </c>
    </row>
    <row r="411" spans="1:24" x14ac:dyDescent="0.25">
      <c r="A411" s="303">
        <v>2677</v>
      </c>
      <c r="B411" s="297" t="s">
        <v>3425</v>
      </c>
      <c r="C411" s="304">
        <v>43102</v>
      </c>
      <c r="D411" s="292" t="s">
        <v>3967</v>
      </c>
      <c r="E411" s="292" t="s">
        <v>3968</v>
      </c>
      <c r="F411" s="305">
        <v>9.9999999999909051E-3</v>
      </c>
      <c r="G411" s="305">
        <v>9.9999999999909051E-3</v>
      </c>
      <c r="H411" s="305">
        <v>1161.3399999999999</v>
      </c>
      <c r="I411" s="173"/>
      <c r="J411" s="173"/>
      <c r="K411" s="173"/>
      <c r="L411" s="173"/>
      <c r="M411" s="173"/>
      <c r="N411" s="173"/>
      <c r="O411" s="173"/>
      <c r="P411" s="173"/>
      <c r="Q411" s="173"/>
      <c r="R411" s="173"/>
      <c r="S411" s="173"/>
      <c r="T411" s="173"/>
      <c r="V411" s="173">
        <f t="shared" si="12"/>
        <v>0</v>
      </c>
      <c r="W411" s="173" t="e">
        <f>IF(#REF!="","",H411)</f>
        <v>#REF!</v>
      </c>
      <c r="X411" s="287" t="str">
        <f t="shared" si="13"/>
        <v/>
      </c>
    </row>
    <row r="412" spans="1:24" x14ac:dyDescent="0.25">
      <c r="A412" s="303">
        <v>2678</v>
      </c>
      <c r="B412" s="297" t="s">
        <v>3425</v>
      </c>
      <c r="C412" s="304">
        <v>42863</v>
      </c>
      <c r="D412" s="292" t="s">
        <v>3969</v>
      </c>
      <c r="E412" s="292" t="s">
        <v>3970</v>
      </c>
      <c r="F412" s="305">
        <v>1.0000000000019327E-2</v>
      </c>
      <c r="G412" s="305">
        <v>1.0000000000019327E-2</v>
      </c>
      <c r="H412" s="305">
        <v>133.94999999999999</v>
      </c>
      <c r="I412" s="173"/>
      <c r="J412" s="173"/>
      <c r="K412" s="173"/>
      <c r="L412" s="173"/>
      <c r="M412" s="173"/>
      <c r="N412" s="173"/>
      <c r="O412" s="173"/>
      <c r="P412" s="173"/>
      <c r="Q412" s="173"/>
      <c r="R412" s="173"/>
      <c r="S412" s="173"/>
      <c r="T412" s="173"/>
      <c r="V412" s="173">
        <f t="shared" si="12"/>
        <v>0</v>
      </c>
      <c r="W412" s="173" t="e">
        <f>IF(#REF!="","",H412)</f>
        <v>#REF!</v>
      </c>
      <c r="X412" s="287" t="str">
        <f t="shared" si="13"/>
        <v/>
      </c>
    </row>
    <row r="413" spans="1:24" x14ac:dyDescent="0.25">
      <c r="A413" s="303">
        <v>2679</v>
      </c>
      <c r="B413" s="297" t="s">
        <v>3425</v>
      </c>
      <c r="C413" s="304">
        <v>43118</v>
      </c>
      <c r="D413" s="292" t="s">
        <v>3971</v>
      </c>
      <c r="E413" s="292" t="s">
        <v>3972</v>
      </c>
      <c r="F413" s="305">
        <v>9.9999999997635314E-3</v>
      </c>
      <c r="G413" s="305">
        <v>9.9999999997635314E-3</v>
      </c>
      <c r="H413" s="305">
        <v>1170.45</v>
      </c>
      <c r="I413" s="173"/>
      <c r="J413" s="173"/>
      <c r="K413" s="173"/>
      <c r="L413" s="173"/>
      <c r="M413" s="173"/>
      <c r="N413" s="173"/>
      <c r="O413" s="173"/>
      <c r="P413" s="173"/>
      <c r="Q413" s="173"/>
      <c r="R413" s="173"/>
      <c r="S413" s="173"/>
      <c r="T413" s="173"/>
      <c r="V413" s="173">
        <f t="shared" si="12"/>
        <v>0</v>
      </c>
      <c r="W413" s="173" t="e">
        <f>IF(#REF!="","",H413)</f>
        <v>#REF!</v>
      </c>
      <c r="X413" s="287" t="str">
        <f t="shared" si="13"/>
        <v/>
      </c>
    </row>
    <row r="414" spans="1:24" x14ac:dyDescent="0.25">
      <c r="A414" s="303">
        <v>2680</v>
      </c>
      <c r="B414" s="297" t="s">
        <v>3425</v>
      </c>
      <c r="C414" s="304">
        <v>42887</v>
      </c>
      <c r="D414" s="292" t="s">
        <v>3973</v>
      </c>
      <c r="E414" s="292" t="s">
        <v>3974</v>
      </c>
      <c r="F414" s="305">
        <v>0</v>
      </c>
      <c r="G414" s="305">
        <v>0</v>
      </c>
      <c r="H414" s="305">
        <v>260.10000000000002</v>
      </c>
      <c r="I414" s="173"/>
      <c r="J414" s="173"/>
      <c r="K414" s="173"/>
      <c r="L414" s="173"/>
      <c r="M414" s="173"/>
      <c r="N414" s="173"/>
      <c r="O414" s="173"/>
      <c r="P414" s="173"/>
      <c r="Q414" s="173"/>
      <c r="R414" s="173"/>
      <c r="S414" s="173"/>
      <c r="T414" s="173"/>
      <c r="V414" s="173">
        <f t="shared" si="12"/>
        <v>0</v>
      </c>
      <c r="W414" s="173" t="e">
        <f>IF(#REF!="","",H414)</f>
        <v>#REF!</v>
      </c>
      <c r="X414" s="287" t="str">
        <f t="shared" si="13"/>
        <v/>
      </c>
    </row>
    <row r="415" spans="1:24" x14ac:dyDescent="0.25">
      <c r="A415" s="303">
        <v>2681</v>
      </c>
      <c r="B415" s="297" t="s">
        <v>3425</v>
      </c>
      <c r="C415" s="304">
        <v>43095</v>
      </c>
      <c r="D415" s="292" t="s">
        <v>3975</v>
      </c>
      <c r="E415" s="292" t="s">
        <v>3974</v>
      </c>
      <c r="F415" s="305">
        <v>0</v>
      </c>
      <c r="G415" s="305">
        <v>0</v>
      </c>
      <c r="H415" s="305">
        <v>236.69</v>
      </c>
      <c r="I415" s="173"/>
      <c r="J415" s="173"/>
      <c r="K415" s="173"/>
      <c r="L415" s="173"/>
      <c r="M415" s="173"/>
      <c r="N415" s="173"/>
      <c r="O415" s="173"/>
      <c r="P415" s="173"/>
      <c r="Q415" s="173"/>
      <c r="R415" s="173"/>
      <c r="S415" s="173"/>
      <c r="T415" s="173"/>
      <c r="V415" s="173">
        <f t="shared" si="12"/>
        <v>0</v>
      </c>
      <c r="W415" s="173" t="e">
        <f>IF(#REF!="","",H415)</f>
        <v>#REF!</v>
      </c>
      <c r="X415" s="287" t="str">
        <f t="shared" si="13"/>
        <v/>
      </c>
    </row>
    <row r="416" spans="1:24" x14ac:dyDescent="0.25">
      <c r="A416" s="303">
        <v>2682</v>
      </c>
      <c r="B416" s="297" t="s">
        <v>3425</v>
      </c>
      <c r="C416" s="304">
        <v>42858</v>
      </c>
      <c r="D416" s="292" t="s">
        <v>3976</v>
      </c>
      <c r="E416" s="292" t="s">
        <v>3977</v>
      </c>
      <c r="F416" s="305">
        <v>5.6843418860808015E-14</v>
      </c>
      <c r="G416" s="305">
        <v>5.6843418860808015E-14</v>
      </c>
      <c r="H416" s="305">
        <v>382</v>
      </c>
      <c r="I416" s="173"/>
      <c r="J416" s="173"/>
      <c r="K416" s="173"/>
      <c r="L416" s="173"/>
      <c r="M416" s="173"/>
      <c r="N416" s="173"/>
      <c r="O416" s="173"/>
      <c r="P416" s="173"/>
      <c r="Q416" s="173"/>
      <c r="R416" s="173"/>
      <c r="S416" s="173"/>
      <c r="T416" s="173"/>
      <c r="V416" s="173">
        <f t="shared" si="12"/>
        <v>0</v>
      </c>
      <c r="W416" s="173" t="e">
        <f>IF(#REF!="","",H416)</f>
        <v>#REF!</v>
      </c>
      <c r="X416" s="287" t="str">
        <f t="shared" si="13"/>
        <v/>
      </c>
    </row>
    <row r="417" spans="1:24" x14ac:dyDescent="0.25">
      <c r="A417" s="303">
        <v>2683</v>
      </c>
      <c r="B417" s="297" t="s">
        <v>3425</v>
      </c>
      <c r="C417" s="304">
        <v>42790</v>
      </c>
      <c r="D417" s="292" t="s">
        <v>3978</v>
      </c>
      <c r="E417" s="292" t="s">
        <v>3979</v>
      </c>
      <c r="F417" s="305">
        <v>-4.5474735088646412E-13</v>
      </c>
      <c r="G417" s="305">
        <v>-4.5474735088646412E-13</v>
      </c>
      <c r="H417" s="305">
        <v>2800.24</v>
      </c>
      <c r="I417" s="173"/>
      <c r="J417" s="173"/>
      <c r="K417" s="173"/>
      <c r="L417" s="173"/>
      <c r="M417" s="173"/>
      <c r="N417" s="173"/>
      <c r="O417" s="173"/>
      <c r="P417" s="173"/>
      <c r="Q417" s="173"/>
      <c r="R417" s="173"/>
      <c r="S417" s="173"/>
      <c r="T417" s="173"/>
      <c r="V417" s="173">
        <f t="shared" si="12"/>
        <v>0</v>
      </c>
      <c r="W417" s="173" t="e">
        <f>IF(#REF!="","",H417)</f>
        <v>#REF!</v>
      </c>
      <c r="X417" s="287" t="str">
        <f t="shared" si="13"/>
        <v/>
      </c>
    </row>
    <row r="418" spans="1:24" x14ac:dyDescent="0.25">
      <c r="A418" s="303">
        <v>2684</v>
      </c>
      <c r="B418" s="297" t="s">
        <v>3425</v>
      </c>
      <c r="C418" s="304">
        <v>43002</v>
      </c>
      <c r="D418" s="292" t="s">
        <v>3980</v>
      </c>
      <c r="E418" s="292" t="s">
        <v>3979</v>
      </c>
      <c r="F418" s="305">
        <v>0</v>
      </c>
      <c r="G418" s="305">
        <v>0</v>
      </c>
      <c r="H418" s="305">
        <v>529.74</v>
      </c>
      <c r="I418" s="173"/>
      <c r="J418" s="173"/>
      <c r="K418" s="173"/>
      <c r="L418" s="173"/>
      <c r="M418" s="173"/>
      <c r="N418" s="173"/>
      <c r="O418" s="173"/>
      <c r="P418" s="173"/>
      <c r="Q418" s="173"/>
      <c r="R418" s="173"/>
      <c r="S418" s="173"/>
      <c r="T418" s="173"/>
      <c r="V418" s="173">
        <f t="shared" si="12"/>
        <v>0</v>
      </c>
      <c r="W418" s="173" t="e">
        <f>IF(#REF!="","",H418)</f>
        <v>#REF!</v>
      </c>
      <c r="X418" s="287" t="str">
        <f t="shared" si="13"/>
        <v/>
      </c>
    </row>
    <row r="419" spans="1:24" x14ac:dyDescent="0.25">
      <c r="A419" s="303">
        <v>2685</v>
      </c>
      <c r="B419" s="297" t="s">
        <v>3425</v>
      </c>
      <c r="C419" s="304">
        <v>43082</v>
      </c>
      <c r="D419" s="292" t="s">
        <v>3981</v>
      </c>
      <c r="E419" s="292" t="s">
        <v>3982</v>
      </c>
      <c r="F419" s="305">
        <v>0</v>
      </c>
      <c r="G419" s="305">
        <v>0</v>
      </c>
      <c r="H419" s="305">
        <v>78.72</v>
      </c>
      <c r="I419" s="173"/>
      <c r="J419" s="173"/>
      <c r="K419" s="173"/>
      <c r="L419" s="173"/>
      <c r="M419" s="173"/>
      <c r="N419" s="173"/>
      <c r="O419" s="173"/>
      <c r="P419" s="173"/>
      <c r="Q419" s="173"/>
      <c r="R419" s="173"/>
      <c r="S419" s="173"/>
      <c r="T419" s="173"/>
      <c r="V419" s="173">
        <f t="shared" si="12"/>
        <v>0</v>
      </c>
      <c r="W419" s="173" t="e">
        <f>IF(#REF!="","",H419)</f>
        <v>#REF!</v>
      </c>
      <c r="X419" s="287" t="str">
        <f t="shared" si="13"/>
        <v/>
      </c>
    </row>
    <row r="420" spans="1:24" x14ac:dyDescent="0.25">
      <c r="A420" s="303">
        <v>2686</v>
      </c>
      <c r="B420" s="297" t="s">
        <v>3425</v>
      </c>
      <c r="C420" s="304">
        <v>43061</v>
      </c>
      <c r="D420" s="292" t="s">
        <v>3983</v>
      </c>
      <c r="E420" s="292" t="s">
        <v>3982</v>
      </c>
      <c r="F420" s="305">
        <v>1.4210854715202004E-14</v>
      </c>
      <c r="G420" s="305">
        <v>1.4210854715202004E-14</v>
      </c>
      <c r="H420" s="305">
        <v>101.58</v>
      </c>
      <c r="I420" s="173"/>
      <c r="J420" s="173"/>
      <c r="K420" s="173"/>
      <c r="L420" s="173"/>
      <c r="M420" s="173"/>
      <c r="N420" s="173"/>
      <c r="O420" s="173"/>
      <c r="P420" s="173"/>
      <c r="Q420" s="173"/>
      <c r="R420" s="173"/>
      <c r="S420" s="173"/>
      <c r="T420" s="173"/>
      <c r="V420" s="173">
        <f t="shared" si="12"/>
        <v>0</v>
      </c>
      <c r="W420" s="173" t="e">
        <f>IF(#REF!="","",H420)</f>
        <v>#REF!</v>
      </c>
      <c r="X420" s="287" t="str">
        <f t="shared" si="13"/>
        <v/>
      </c>
    </row>
    <row r="421" spans="1:24" x14ac:dyDescent="0.25">
      <c r="A421" s="303">
        <v>2687</v>
      </c>
      <c r="B421" s="297" t="s">
        <v>3425</v>
      </c>
      <c r="C421" s="304">
        <v>42788</v>
      </c>
      <c r="D421" s="292" t="s">
        <v>3984</v>
      </c>
      <c r="E421" s="292" t="s">
        <v>3985</v>
      </c>
      <c r="F421" s="305">
        <v>9.9999999999909051E-3</v>
      </c>
      <c r="G421" s="305">
        <v>9.9999999999909051E-3</v>
      </c>
      <c r="H421" s="305">
        <v>578.71</v>
      </c>
      <c r="I421" s="173"/>
      <c r="J421" s="173"/>
      <c r="K421" s="173"/>
      <c r="L421" s="173"/>
      <c r="M421" s="173"/>
      <c r="N421" s="173"/>
      <c r="O421" s="173"/>
      <c r="P421" s="173"/>
      <c r="Q421" s="173"/>
      <c r="R421" s="173"/>
      <c r="S421" s="173"/>
      <c r="T421" s="173"/>
      <c r="V421" s="173">
        <f t="shared" si="12"/>
        <v>0</v>
      </c>
      <c r="W421" s="173" t="e">
        <f>IF(#REF!="","",H421)</f>
        <v>#REF!</v>
      </c>
      <c r="X421" s="287" t="str">
        <f t="shared" si="13"/>
        <v/>
      </c>
    </row>
    <row r="422" spans="1:24" x14ac:dyDescent="0.25">
      <c r="A422" s="303">
        <v>2688</v>
      </c>
      <c r="B422" s="297" t="s">
        <v>3425</v>
      </c>
      <c r="C422" s="304">
        <v>43046</v>
      </c>
      <c r="D422" s="292" t="s">
        <v>3986</v>
      </c>
      <c r="E422" s="292" t="s">
        <v>3987</v>
      </c>
      <c r="F422" s="305">
        <v>0</v>
      </c>
      <c r="G422" s="305">
        <v>0</v>
      </c>
      <c r="H422" s="305">
        <v>66.2</v>
      </c>
      <c r="I422" s="173"/>
      <c r="J422" s="173"/>
      <c r="K422" s="173"/>
      <c r="L422" s="173"/>
      <c r="M422" s="173"/>
      <c r="N422" s="173"/>
      <c r="O422" s="173"/>
      <c r="P422" s="173"/>
      <c r="Q422" s="173"/>
      <c r="R422" s="173"/>
      <c r="S422" s="173"/>
      <c r="T422" s="173"/>
      <c r="V422" s="173">
        <f t="shared" si="12"/>
        <v>0</v>
      </c>
      <c r="W422" s="173" t="e">
        <f>IF(#REF!="","",H422)</f>
        <v>#REF!</v>
      </c>
      <c r="X422" s="287" t="str">
        <f t="shared" si="13"/>
        <v/>
      </c>
    </row>
    <row r="423" spans="1:24" x14ac:dyDescent="0.25">
      <c r="A423" s="303">
        <v>2689</v>
      </c>
      <c r="B423" s="297" t="s">
        <v>3425</v>
      </c>
      <c r="C423" s="304">
        <v>42756</v>
      </c>
      <c r="D423" s="292" t="s">
        <v>3988</v>
      </c>
      <c r="E423" s="292" t="s">
        <v>3989</v>
      </c>
      <c r="F423" s="305">
        <v>0</v>
      </c>
      <c r="G423" s="305">
        <v>0</v>
      </c>
      <c r="H423" s="305">
        <v>306.13</v>
      </c>
      <c r="I423" s="173"/>
      <c r="J423" s="173"/>
      <c r="K423" s="173"/>
      <c r="L423" s="173"/>
      <c r="M423" s="173"/>
      <c r="N423" s="173"/>
      <c r="O423" s="173"/>
      <c r="P423" s="173"/>
      <c r="Q423" s="173"/>
      <c r="R423" s="173"/>
      <c r="S423" s="173"/>
      <c r="T423" s="173"/>
      <c r="V423" s="173">
        <f t="shared" si="12"/>
        <v>0</v>
      </c>
      <c r="W423" s="173" t="e">
        <f>IF(#REF!="","",H423)</f>
        <v>#REF!</v>
      </c>
      <c r="X423" s="287" t="str">
        <f t="shared" si="13"/>
        <v/>
      </c>
    </row>
    <row r="424" spans="1:24" x14ac:dyDescent="0.25">
      <c r="A424" s="303">
        <v>2690</v>
      </c>
      <c r="B424" s="297" t="s">
        <v>3425</v>
      </c>
      <c r="C424" s="304">
        <v>42915</v>
      </c>
      <c r="D424" s="292" t="s">
        <v>3990</v>
      </c>
      <c r="E424" s="292" t="s">
        <v>3989</v>
      </c>
      <c r="F424" s="305">
        <v>2.2737367544323206E-13</v>
      </c>
      <c r="G424" s="305">
        <v>2.2737367544323206E-13</v>
      </c>
      <c r="H424" s="305">
        <v>1386.85</v>
      </c>
      <c r="I424" s="173"/>
      <c r="J424" s="173"/>
      <c r="K424" s="173"/>
      <c r="L424" s="173"/>
      <c r="M424" s="173"/>
      <c r="N424" s="173"/>
      <c r="O424" s="173"/>
      <c r="P424" s="173"/>
      <c r="Q424" s="173"/>
      <c r="R424" s="173"/>
      <c r="S424" s="173"/>
      <c r="T424" s="173"/>
      <c r="V424" s="173">
        <f t="shared" si="12"/>
        <v>0</v>
      </c>
      <c r="W424" s="173" t="e">
        <f>IF(#REF!="","",H424)</f>
        <v>#REF!</v>
      </c>
      <c r="X424" s="287" t="str">
        <f t="shared" si="13"/>
        <v/>
      </c>
    </row>
    <row r="425" spans="1:24" x14ac:dyDescent="0.25">
      <c r="A425" s="303">
        <v>2691</v>
      </c>
      <c r="B425" s="297" t="s">
        <v>3425</v>
      </c>
      <c r="C425" s="304">
        <v>43122</v>
      </c>
      <c r="D425" s="292" t="s">
        <v>3991</v>
      </c>
      <c r="E425" s="292" t="s">
        <v>3992</v>
      </c>
      <c r="F425" s="305">
        <v>5.6843418860808015E-14</v>
      </c>
      <c r="G425" s="305">
        <v>5.6843418860808015E-14</v>
      </c>
      <c r="H425" s="305">
        <v>271.89999999999998</v>
      </c>
      <c r="I425" s="173"/>
      <c r="J425" s="173"/>
      <c r="K425" s="173"/>
      <c r="L425" s="173"/>
      <c r="M425" s="173"/>
      <c r="N425" s="173"/>
      <c r="O425" s="173"/>
      <c r="P425" s="173"/>
      <c r="Q425" s="173"/>
      <c r="R425" s="173"/>
      <c r="S425" s="173"/>
      <c r="T425" s="173"/>
      <c r="V425" s="173">
        <f t="shared" si="12"/>
        <v>0</v>
      </c>
      <c r="W425" s="173" t="e">
        <f>IF(#REF!="","",H425)</f>
        <v>#REF!</v>
      </c>
      <c r="X425" s="287" t="str">
        <f t="shared" si="13"/>
        <v/>
      </c>
    </row>
    <row r="426" spans="1:24" x14ac:dyDescent="0.25">
      <c r="A426" s="303">
        <v>2692</v>
      </c>
      <c r="B426" s="297" t="s">
        <v>3425</v>
      </c>
      <c r="C426" s="304">
        <v>42890</v>
      </c>
      <c r="D426" s="292" t="s">
        <v>3993</v>
      </c>
      <c r="E426" s="292" t="s">
        <v>3994</v>
      </c>
      <c r="F426" s="305">
        <v>0</v>
      </c>
      <c r="G426" s="305">
        <v>0</v>
      </c>
      <c r="H426" s="305">
        <v>71.960000000000008</v>
      </c>
      <c r="I426" s="173"/>
      <c r="J426" s="173"/>
      <c r="K426" s="173"/>
      <c r="L426" s="173"/>
      <c r="M426" s="173"/>
      <c r="N426" s="173"/>
      <c r="O426" s="173"/>
      <c r="P426" s="173"/>
      <c r="Q426" s="173"/>
      <c r="R426" s="173"/>
      <c r="S426" s="173"/>
      <c r="T426" s="173"/>
      <c r="V426" s="173">
        <f t="shared" si="12"/>
        <v>0</v>
      </c>
      <c r="W426" s="173" t="e">
        <f>IF(#REF!="","",H426)</f>
        <v>#REF!</v>
      </c>
      <c r="X426" s="287" t="str">
        <f t="shared" si="13"/>
        <v/>
      </c>
    </row>
    <row r="427" spans="1:24" x14ac:dyDescent="0.25">
      <c r="A427" s="303">
        <v>2693</v>
      </c>
      <c r="B427" s="297" t="s">
        <v>3425</v>
      </c>
      <c r="C427" s="304">
        <v>42986</v>
      </c>
      <c r="D427" s="292" t="s">
        <v>3995</v>
      </c>
      <c r="E427" s="292" t="s">
        <v>3994</v>
      </c>
      <c r="F427" s="305">
        <v>0</v>
      </c>
      <c r="G427" s="305">
        <v>0</v>
      </c>
      <c r="H427" s="305">
        <v>254.69</v>
      </c>
      <c r="I427" s="173"/>
      <c r="J427" s="173"/>
      <c r="K427" s="173"/>
      <c r="L427" s="173"/>
      <c r="M427" s="173"/>
      <c r="N427" s="173"/>
      <c r="O427" s="173"/>
      <c r="P427" s="173"/>
      <c r="Q427" s="173"/>
      <c r="R427" s="173"/>
      <c r="S427" s="173"/>
      <c r="T427" s="173"/>
      <c r="V427" s="173">
        <f t="shared" si="12"/>
        <v>0</v>
      </c>
      <c r="W427" s="173" t="e">
        <f>IF(#REF!="","",H427)</f>
        <v>#REF!</v>
      </c>
      <c r="X427" s="287" t="str">
        <f t="shared" si="13"/>
        <v/>
      </c>
    </row>
    <row r="428" spans="1:24" x14ac:dyDescent="0.25">
      <c r="A428" s="303">
        <v>2694</v>
      </c>
      <c r="B428" s="297" t="s">
        <v>3425</v>
      </c>
      <c r="C428" s="304">
        <v>42860</v>
      </c>
      <c r="D428" s="292" t="s">
        <v>3996</v>
      </c>
      <c r="E428" s="292" t="s">
        <v>3994</v>
      </c>
      <c r="F428" s="305">
        <v>0</v>
      </c>
      <c r="G428" s="305">
        <v>0</v>
      </c>
      <c r="H428" s="305">
        <v>433.5</v>
      </c>
      <c r="I428" s="173"/>
      <c r="J428" s="173"/>
      <c r="K428" s="173"/>
      <c r="L428" s="173"/>
      <c r="M428" s="173"/>
      <c r="N428" s="173"/>
      <c r="O428" s="173"/>
      <c r="P428" s="173"/>
      <c r="Q428" s="173"/>
      <c r="R428" s="173"/>
      <c r="S428" s="173"/>
      <c r="T428" s="173"/>
      <c r="V428" s="173">
        <f t="shared" si="12"/>
        <v>0</v>
      </c>
      <c r="W428" s="173" t="e">
        <f>IF(#REF!="","",H428)</f>
        <v>#REF!</v>
      </c>
      <c r="X428" s="287" t="str">
        <f t="shared" si="13"/>
        <v/>
      </c>
    </row>
    <row r="429" spans="1:24" x14ac:dyDescent="0.25">
      <c r="A429" s="303">
        <v>2696</v>
      </c>
      <c r="B429" s="297" t="s">
        <v>3425</v>
      </c>
      <c r="C429" s="304">
        <v>43022</v>
      </c>
      <c r="D429" s="292" t="s">
        <v>3997</v>
      </c>
      <c r="E429" s="292" t="s">
        <v>3994</v>
      </c>
      <c r="F429" s="305">
        <v>0</v>
      </c>
      <c r="G429" s="305">
        <v>0</v>
      </c>
      <c r="H429" s="305">
        <v>197.68</v>
      </c>
      <c r="I429" s="173"/>
      <c r="J429" s="173"/>
      <c r="K429" s="173"/>
      <c r="L429" s="173"/>
      <c r="M429" s="173"/>
      <c r="N429" s="173"/>
      <c r="O429" s="173"/>
      <c r="P429" s="173"/>
      <c r="Q429" s="173"/>
      <c r="R429" s="173"/>
      <c r="S429" s="173"/>
      <c r="T429" s="173"/>
      <c r="V429" s="173">
        <f t="shared" si="12"/>
        <v>0</v>
      </c>
      <c r="W429" s="173" t="e">
        <f>IF(#REF!="","",H429)</f>
        <v>#REF!</v>
      </c>
      <c r="X429" s="287" t="str">
        <f t="shared" si="13"/>
        <v/>
      </c>
    </row>
    <row r="430" spans="1:24" x14ac:dyDescent="0.25">
      <c r="A430" s="303">
        <v>2697</v>
      </c>
      <c r="B430" s="297" t="s">
        <v>3425</v>
      </c>
      <c r="C430" s="304">
        <v>42879</v>
      </c>
      <c r="D430" s="292" t="s">
        <v>3998</v>
      </c>
      <c r="E430" s="292" t="s">
        <v>3999</v>
      </c>
      <c r="F430" s="305">
        <v>9.9999999999909051E-3</v>
      </c>
      <c r="G430" s="305">
        <v>9.9999999999909051E-3</v>
      </c>
      <c r="H430" s="305">
        <v>265.73</v>
      </c>
      <c r="I430" s="173"/>
      <c r="J430" s="173"/>
      <c r="K430" s="173"/>
      <c r="L430" s="173"/>
      <c r="M430" s="173"/>
      <c r="N430" s="173"/>
      <c r="O430" s="173"/>
      <c r="P430" s="173"/>
      <c r="Q430" s="173"/>
      <c r="R430" s="173"/>
      <c r="S430" s="173"/>
      <c r="T430" s="173"/>
      <c r="V430" s="173">
        <f t="shared" si="12"/>
        <v>0</v>
      </c>
      <c r="W430" s="173" t="e">
        <f>IF(#REF!="","",H430)</f>
        <v>#REF!</v>
      </c>
      <c r="X430" s="287" t="str">
        <f t="shared" si="13"/>
        <v/>
      </c>
    </row>
    <row r="431" spans="1:24" x14ac:dyDescent="0.25">
      <c r="A431" s="303">
        <v>2698</v>
      </c>
      <c r="B431" s="297" t="s">
        <v>3425</v>
      </c>
      <c r="C431" s="304">
        <v>42822</v>
      </c>
      <c r="D431" s="292" t="s">
        <v>4000</v>
      </c>
      <c r="E431" s="292" t="s">
        <v>4001</v>
      </c>
      <c r="F431" s="305">
        <v>0</v>
      </c>
      <c r="G431" s="305">
        <v>0</v>
      </c>
      <c r="H431" s="305">
        <v>79.760000000000005</v>
      </c>
      <c r="I431" s="173"/>
      <c r="J431" s="173"/>
      <c r="K431" s="173"/>
      <c r="L431" s="173"/>
      <c r="M431" s="173"/>
      <c r="N431" s="173"/>
      <c r="O431" s="173"/>
      <c r="P431" s="173"/>
      <c r="Q431" s="173"/>
      <c r="R431" s="173"/>
      <c r="S431" s="173"/>
      <c r="T431" s="173"/>
      <c r="V431" s="173">
        <f t="shared" si="12"/>
        <v>0</v>
      </c>
      <c r="W431" s="173" t="e">
        <f>IF(#REF!="","",H431)</f>
        <v>#REF!</v>
      </c>
      <c r="X431" s="287" t="str">
        <f t="shared" si="13"/>
        <v/>
      </c>
    </row>
    <row r="432" spans="1:24" x14ac:dyDescent="0.25">
      <c r="A432" s="303">
        <v>2699</v>
      </c>
      <c r="B432" s="297" t="s">
        <v>3425</v>
      </c>
      <c r="C432" s="304">
        <v>43043</v>
      </c>
      <c r="D432" s="292" t="s">
        <v>4002</v>
      </c>
      <c r="E432" s="292" t="s">
        <v>4001</v>
      </c>
      <c r="F432" s="305">
        <v>1.4210854715202004E-14</v>
      </c>
      <c r="G432" s="305">
        <v>1.4210854715202004E-14</v>
      </c>
      <c r="H432" s="305">
        <v>78.039999999999992</v>
      </c>
      <c r="I432" s="173"/>
      <c r="J432" s="173"/>
      <c r="K432" s="173"/>
      <c r="L432" s="173"/>
      <c r="M432" s="173"/>
      <c r="N432" s="173"/>
      <c r="O432" s="173"/>
      <c r="P432" s="173"/>
      <c r="Q432" s="173"/>
      <c r="R432" s="173"/>
      <c r="S432" s="173"/>
      <c r="T432" s="173"/>
      <c r="V432" s="173">
        <f t="shared" si="12"/>
        <v>0</v>
      </c>
      <c r="W432" s="173" t="e">
        <f>IF(#REF!="","",H432)</f>
        <v>#REF!</v>
      </c>
      <c r="X432" s="287" t="str">
        <f t="shared" si="13"/>
        <v/>
      </c>
    </row>
    <row r="433" spans="1:24" x14ac:dyDescent="0.25">
      <c r="A433" s="303">
        <v>2700</v>
      </c>
      <c r="B433" s="297" t="s">
        <v>3425</v>
      </c>
      <c r="C433" s="304">
        <v>43062</v>
      </c>
      <c r="D433" s="292" t="s">
        <v>4003</v>
      </c>
      <c r="E433" s="292" t="s">
        <v>4001</v>
      </c>
      <c r="F433" s="305">
        <v>0</v>
      </c>
      <c r="G433" s="305">
        <v>0</v>
      </c>
      <c r="H433" s="305">
        <v>71.099999999999994</v>
      </c>
      <c r="I433" s="173"/>
      <c r="J433" s="173"/>
      <c r="K433" s="173"/>
      <c r="L433" s="173"/>
      <c r="M433" s="173"/>
      <c r="N433" s="173"/>
      <c r="O433" s="173"/>
      <c r="P433" s="173"/>
      <c r="Q433" s="173"/>
      <c r="R433" s="173"/>
      <c r="S433" s="173"/>
      <c r="T433" s="173"/>
      <c r="V433" s="173">
        <f t="shared" si="12"/>
        <v>0</v>
      </c>
      <c r="W433" s="173" t="e">
        <f>IF(#REF!="","",H433)</f>
        <v>#REF!</v>
      </c>
      <c r="X433" s="287" t="str">
        <f t="shared" si="13"/>
        <v/>
      </c>
    </row>
    <row r="434" spans="1:24" x14ac:dyDescent="0.25">
      <c r="A434" s="303">
        <v>2701</v>
      </c>
      <c r="B434" s="297" t="s">
        <v>3425</v>
      </c>
      <c r="C434" s="304">
        <v>42859</v>
      </c>
      <c r="D434" s="292" t="s">
        <v>4004</v>
      </c>
      <c r="E434" s="292" t="s">
        <v>4001</v>
      </c>
      <c r="F434" s="305">
        <v>0</v>
      </c>
      <c r="G434" s="305">
        <v>0</v>
      </c>
      <c r="H434" s="305">
        <v>86.7</v>
      </c>
      <c r="I434" s="173"/>
      <c r="J434" s="173"/>
      <c r="K434" s="173"/>
      <c r="L434" s="173"/>
      <c r="M434" s="173"/>
      <c r="N434" s="173"/>
      <c r="O434" s="173"/>
      <c r="P434" s="173"/>
      <c r="Q434" s="173"/>
      <c r="R434" s="173"/>
      <c r="S434" s="173"/>
      <c r="T434" s="173"/>
      <c r="V434" s="173">
        <f t="shared" si="12"/>
        <v>0</v>
      </c>
      <c r="W434" s="173" t="e">
        <f>IF(#REF!="","",H434)</f>
        <v>#REF!</v>
      </c>
      <c r="X434" s="287" t="str">
        <f t="shared" si="13"/>
        <v/>
      </c>
    </row>
    <row r="435" spans="1:24" x14ac:dyDescent="0.25">
      <c r="A435" s="303">
        <v>2702</v>
      </c>
      <c r="B435" s="297" t="s">
        <v>3425</v>
      </c>
      <c r="C435" s="304">
        <v>42851</v>
      </c>
      <c r="D435" s="292" t="s">
        <v>4005</v>
      </c>
      <c r="E435" s="292" t="s">
        <v>4001</v>
      </c>
      <c r="F435" s="305">
        <v>0</v>
      </c>
      <c r="G435" s="305">
        <v>0</v>
      </c>
      <c r="H435" s="305">
        <v>71.94</v>
      </c>
      <c r="I435" s="173"/>
      <c r="J435" s="173"/>
      <c r="K435" s="173"/>
      <c r="L435" s="173"/>
      <c r="M435" s="173"/>
      <c r="N435" s="173"/>
      <c r="O435" s="173"/>
      <c r="P435" s="173"/>
      <c r="Q435" s="173"/>
      <c r="R435" s="173"/>
      <c r="S435" s="173"/>
      <c r="T435" s="173"/>
      <c r="V435" s="173">
        <f t="shared" si="12"/>
        <v>0</v>
      </c>
      <c r="W435" s="173" t="e">
        <f>IF(#REF!="","",H435)</f>
        <v>#REF!</v>
      </c>
      <c r="X435" s="287" t="str">
        <f t="shared" si="13"/>
        <v/>
      </c>
    </row>
    <row r="436" spans="1:24" x14ac:dyDescent="0.25">
      <c r="A436" s="303">
        <v>2703</v>
      </c>
      <c r="B436" s="297" t="s">
        <v>3425</v>
      </c>
      <c r="C436" s="304">
        <v>42830</v>
      </c>
      <c r="D436" s="292" t="s">
        <v>4006</v>
      </c>
      <c r="E436" s="292" t="s">
        <v>4001</v>
      </c>
      <c r="F436" s="305">
        <v>0</v>
      </c>
      <c r="G436" s="305">
        <v>0</v>
      </c>
      <c r="H436" s="305">
        <v>149.97999999999999</v>
      </c>
      <c r="I436" s="173"/>
      <c r="J436" s="173"/>
      <c r="K436" s="173"/>
      <c r="L436" s="173"/>
      <c r="M436" s="173"/>
      <c r="N436" s="173"/>
      <c r="O436" s="173"/>
      <c r="P436" s="173"/>
      <c r="Q436" s="173"/>
      <c r="R436" s="173"/>
      <c r="S436" s="173"/>
      <c r="T436" s="173"/>
      <c r="V436" s="173">
        <f t="shared" si="12"/>
        <v>0</v>
      </c>
      <c r="W436" s="173" t="e">
        <f>IF(#REF!="","",H436)</f>
        <v>#REF!</v>
      </c>
      <c r="X436" s="287" t="str">
        <f t="shared" si="13"/>
        <v/>
      </c>
    </row>
    <row r="437" spans="1:24" x14ac:dyDescent="0.25">
      <c r="A437" s="303">
        <v>2704</v>
      </c>
      <c r="B437" s="297" t="s">
        <v>3425</v>
      </c>
      <c r="C437" s="304">
        <v>42810</v>
      </c>
      <c r="D437" s="292" t="s">
        <v>4007</v>
      </c>
      <c r="E437" s="292" t="s">
        <v>4001</v>
      </c>
      <c r="F437" s="305">
        <v>2.8421709430404007E-14</v>
      </c>
      <c r="G437" s="305">
        <v>2.8421709430404007E-14</v>
      </c>
      <c r="H437" s="305">
        <v>254.21999999999997</v>
      </c>
      <c r="I437" s="173"/>
      <c r="J437" s="173"/>
      <c r="K437" s="173"/>
      <c r="L437" s="173"/>
      <c r="M437" s="173"/>
      <c r="N437" s="173"/>
      <c r="O437" s="173"/>
      <c r="P437" s="173"/>
      <c r="Q437" s="173"/>
      <c r="R437" s="173"/>
      <c r="S437" s="173"/>
      <c r="T437" s="173"/>
      <c r="V437" s="173">
        <f t="shared" si="12"/>
        <v>0</v>
      </c>
      <c r="W437" s="173" t="e">
        <f>IF(#REF!="","",H437)</f>
        <v>#REF!</v>
      </c>
      <c r="X437" s="287" t="str">
        <f t="shared" si="13"/>
        <v/>
      </c>
    </row>
    <row r="438" spans="1:24" x14ac:dyDescent="0.25">
      <c r="A438" s="303">
        <v>2705</v>
      </c>
      <c r="B438" s="297" t="s">
        <v>3425</v>
      </c>
      <c r="C438" s="304">
        <v>43111</v>
      </c>
      <c r="D438" s="292" t="s">
        <v>4008</v>
      </c>
      <c r="E438" s="292" t="s">
        <v>4001</v>
      </c>
      <c r="F438" s="305">
        <v>-2.8421709430404007E-14</v>
      </c>
      <c r="G438" s="305">
        <v>-2.8421709430404007E-14</v>
      </c>
      <c r="H438" s="305">
        <v>165.42</v>
      </c>
      <c r="I438" s="173"/>
      <c r="J438" s="173"/>
      <c r="K438" s="173"/>
      <c r="L438" s="173"/>
      <c r="M438" s="173"/>
      <c r="N438" s="173"/>
      <c r="O438" s="173"/>
      <c r="P438" s="173"/>
      <c r="Q438" s="173"/>
      <c r="R438" s="173"/>
      <c r="S438" s="173"/>
      <c r="T438" s="173"/>
      <c r="V438" s="173">
        <f t="shared" si="12"/>
        <v>0</v>
      </c>
      <c r="W438" s="173" t="e">
        <f>IF(#REF!="","",H438)</f>
        <v>#REF!</v>
      </c>
      <c r="X438" s="287" t="str">
        <f t="shared" si="13"/>
        <v/>
      </c>
    </row>
    <row r="439" spans="1:24" x14ac:dyDescent="0.25">
      <c r="A439" s="303">
        <v>2707</v>
      </c>
      <c r="B439" s="297" t="s">
        <v>3425</v>
      </c>
      <c r="C439" s="304">
        <v>42929</v>
      </c>
      <c r="D439" s="292" t="s">
        <v>4009</v>
      </c>
      <c r="E439" s="292" t="s">
        <v>4001</v>
      </c>
      <c r="F439" s="305">
        <v>0</v>
      </c>
      <c r="G439" s="305">
        <v>0</v>
      </c>
      <c r="H439" s="305">
        <v>156.06</v>
      </c>
      <c r="I439" s="173"/>
      <c r="J439" s="173"/>
      <c r="K439" s="173"/>
      <c r="L439" s="173"/>
      <c r="M439" s="173"/>
      <c r="N439" s="173"/>
      <c r="O439" s="173"/>
      <c r="P439" s="173"/>
      <c r="Q439" s="173"/>
      <c r="R439" s="173"/>
      <c r="S439" s="173"/>
      <c r="T439" s="173"/>
      <c r="V439" s="173">
        <f t="shared" si="12"/>
        <v>0</v>
      </c>
      <c r="W439" s="173" t="e">
        <f>IF(#REF!="","",H439)</f>
        <v>#REF!</v>
      </c>
      <c r="X439" s="287" t="str">
        <f t="shared" si="13"/>
        <v/>
      </c>
    </row>
    <row r="440" spans="1:24" x14ac:dyDescent="0.25">
      <c r="A440" s="303">
        <v>2718</v>
      </c>
      <c r="B440" s="297" t="s">
        <v>3425</v>
      </c>
      <c r="C440" s="304">
        <v>42960</v>
      </c>
      <c r="D440" s="292" t="s">
        <v>4010</v>
      </c>
      <c r="E440" s="292" t="s">
        <v>4001</v>
      </c>
      <c r="F440" s="305">
        <v>0</v>
      </c>
      <c r="G440" s="305">
        <v>0</v>
      </c>
      <c r="H440" s="305">
        <v>260.10000000000002</v>
      </c>
      <c r="I440" s="173"/>
      <c r="J440" s="173"/>
      <c r="K440" s="173"/>
      <c r="L440" s="173"/>
      <c r="M440" s="173"/>
      <c r="N440" s="173"/>
      <c r="O440" s="173"/>
      <c r="P440" s="173"/>
      <c r="Q440" s="173"/>
      <c r="R440" s="173"/>
      <c r="S440" s="173"/>
      <c r="T440" s="173"/>
      <c r="V440" s="173">
        <f t="shared" si="12"/>
        <v>0</v>
      </c>
      <c r="W440" s="173" t="e">
        <f>IF(#REF!="","",H440)</f>
        <v>#REF!</v>
      </c>
      <c r="X440" s="287" t="str">
        <f t="shared" si="13"/>
        <v/>
      </c>
    </row>
    <row r="441" spans="1:24" x14ac:dyDescent="0.25">
      <c r="A441" s="303">
        <v>2722</v>
      </c>
      <c r="B441" s="297" t="s">
        <v>3425</v>
      </c>
      <c r="C441" s="304">
        <v>42923</v>
      </c>
      <c r="D441" s="292" t="s">
        <v>4011</v>
      </c>
      <c r="E441" s="292" t="s">
        <v>4012</v>
      </c>
      <c r="F441" s="305">
        <v>-7.1054273576010019E-15</v>
      </c>
      <c r="G441" s="305">
        <v>-7.1054273576010019E-15</v>
      </c>
      <c r="H441" s="305">
        <v>53.510000000000005</v>
      </c>
      <c r="I441" s="173"/>
      <c r="J441" s="173"/>
      <c r="K441" s="173"/>
      <c r="L441" s="173"/>
      <c r="M441" s="173"/>
      <c r="N441" s="173"/>
      <c r="O441" s="173"/>
      <c r="P441" s="173"/>
      <c r="Q441" s="173"/>
      <c r="R441" s="173"/>
      <c r="S441" s="173"/>
      <c r="T441" s="173"/>
      <c r="V441" s="173">
        <f t="shared" si="12"/>
        <v>0</v>
      </c>
      <c r="W441" s="173" t="e">
        <f>IF(#REF!="","",H441)</f>
        <v>#REF!</v>
      </c>
      <c r="X441" s="287" t="str">
        <f t="shared" si="13"/>
        <v/>
      </c>
    </row>
    <row r="442" spans="1:24" x14ac:dyDescent="0.25">
      <c r="A442" s="303">
        <v>2723</v>
      </c>
      <c r="B442" s="297" t="s">
        <v>3425</v>
      </c>
      <c r="C442" s="304">
        <v>43084</v>
      </c>
      <c r="D442" s="292" t="s">
        <v>4013</v>
      </c>
      <c r="E442" s="292" t="s">
        <v>4014</v>
      </c>
      <c r="F442" s="305">
        <v>-1.1368683772161603E-13</v>
      </c>
      <c r="G442" s="305">
        <v>-1.1368683772161603E-13</v>
      </c>
      <c r="H442" s="305">
        <v>792.91000000000008</v>
      </c>
      <c r="I442" s="173"/>
      <c r="J442" s="173"/>
      <c r="K442" s="173"/>
      <c r="L442" s="173"/>
      <c r="M442" s="173"/>
      <c r="N442" s="173"/>
      <c r="O442" s="173"/>
      <c r="P442" s="173"/>
      <c r="Q442" s="173"/>
      <c r="R442" s="173"/>
      <c r="S442" s="173"/>
      <c r="T442" s="173"/>
      <c r="V442" s="173">
        <f t="shared" si="12"/>
        <v>0</v>
      </c>
      <c r="W442" s="173" t="e">
        <f>IF(#REF!="","",H442)</f>
        <v>#REF!</v>
      </c>
      <c r="X442" s="287" t="str">
        <f t="shared" si="13"/>
        <v/>
      </c>
    </row>
    <row r="443" spans="1:24" x14ac:dyDescent="0.25">
      <c r="A443" s="303">
        <v>2724</v>
      </c>
      <c r="B443" s="297" t="s">
        <v>3425</v>
      </c>
      <c r="C443" s="304">
        <v>42995</v>
      </c>
      <c r="D443" s="292" t="s">
        <v>4015</v>
      </c>
      <c r="E443" s="292" t="s">
        <v>4016</v>
      </c>
      <c r="F443" s="305">
        <v>9.9999999999909051E-3</v>
      </c>
      <c r="G443" s="305">
        <v>9.9999999999909051E-3</v>
      </c>
      <c r="H443" s="305">
        <v>324.25</v>
      </c>
      <c r="I443" s="173"/>
      <c r="J443" s="173"/>
      <c r="K443" s="173"/>
      <c r="L443" s="173"/>
      <c r="M443" s="173"/>
      <c r="N443" s="173"/>
      <c r="O443" s="173"/>
      <c r="P443" s="173"/>
      <c r="Q443" s="173"/>
      <c r="R443" s="173"/>
      <c r="S443" s="173"/>
      <c r="T443" s="173"/>
      <c r="V443" s="173">
        <f t="shared" si="12"/>
        <v>0</v>
      </c>
      <c r="W443" s="173" t="e">
        <f>IF(#REF!="","",H443)</f>
        <v>#REF!</v>
      </c>
      <c r="X443" s="287" t="str">
        <f t="shared" si="13"/>
        <v/>
      </c>
    </row>
    <row r="444" spans="1:24" x14ac:dyDescent="0.25">
      <c r="A444" s="303">
        <v>2725</v>
      </c>
      <c r="B444" s="297" t="s">
        <v>3425</v>
      </c>
      <c r="C444" s="304">
        <v>43099</v>
      </c>
      <c r="D444" s="292" t="s">
        <v>4017</v>
      </c>
      <c r="E444" s="292" t="s">
        <v>4018</v>
      </c>
      <c r="F444" s="305">
        <v>0</v>
      </c>
      <c r="G444" s="305">
        <v>0</v>
      </c>
      <c r="H444" s="305">
        <v>226.01</v>
      </c>
      <c r="I444" s="173"/>
      <c r="J444" s="173"/>
      <c r="K444" s="173"/>
      <c r="L444" s="173"/>
      <c r="M444" s="173"/>
      <c r="N444" s="173"/>
      <c r="O444" s="173"/>
      <c r="P444" s="173"/>
      <c r="Q444" s="173"/>
      <c r="R444" s="173"/>
      <c r="S444" s="173"/>
      <c r="T444" s="173"/>
      <c r="V444" s="173">
        <f t="shared" si="12"/>
        <v>0</v>
      </c>
      <c r="W444" s="173" t="e">
        <f>IF(#REF!="","",H444)</f>
        <v>#REF!</v>
      </c>
      <c r="X444" s="287" t="str">
        <f t="shared" si="13"/>
        <v/>
      </c>
    </row>
    <row r="445" spans="1:24" x14ac:dyDescent="0.25">
      <c r="A445" s="303">
        <v>2726</v>
      </c>
      <c r="B445" s="297" t="s">
        <v>3425</v>
      </c>
      <c r="C445" s="304">
        <v>43038</v>
      </c>
      <c r="D445" s="292" t="s">
        <v>4019</v>
      </c>
      <c r="E445" s="292" t="s">
        <v>4020</v>
      </c>
      <c r="F445" s="305">
        <v>-1.4210854715202004E-14</v>
      </c>
      <c r="G445" s="305">
        <v>-1.4210854715202004E-14</v>
      </c>
      <c r="H445" s="305">
        <v>116.52000000000001</v>
      </c>
      <c r="I445" s="173"/>
      <c r="J445" s="173"/>
      <c r="K445" s="173"/>
      <c r="L445" s="173"/>
      <c r="M445" s="173"/>
      <c r="N445" s="173"/>
      <c r="O445" s="173"/>
      <c r="P445" s="173"/>
      <c r="Q445" s="173"/>
      <c r="R445" s="173"/>
      <c r="S445" s="173"/>
      <c r="T445" s="173"/>
      <c r="V445" s="173">
        <f t="shared" si="12"/>
        <v>0</v>
      </c>
      <c r="W445" s="173" t="e">
        <f>IF(#REF!="","",H445)</f>
        <v>#REF!</v>
      </c>
      <c r="X445" s="287" t="str">
        <f t="shared" si="13"/>
        <v/>
      </c>
    </row>
    <row r="446" spans="1:24" x14ac:dyDescent="0.25">
      <c r="A446" s="303">
        <v>2727</v>
      </c>
      <c r="B446" s="297" t="s">
        <v>3425</v>
      </c>
      <c r="C446" s="304">
        <v>42978</v>
      </c>
      <c r="D446" s="292" t="s">
        <v>4021</v>
      </c>
      <c r="E446" s="292" t="s">
        <v>4022</v>
      </c>
      <c r="F446" s="305">
        <v>1.0000000000019327E-2</v>
      </c>
      <c r="G446" s="305">
        <v>1.0000000000019327E-2</v>
      </c>
      <c r="H446" s="305">
        <v>164.73</v>
      </c>
      <c r="I446" s="173"/>
      <c r="J446" s="173"/>
      <c r="K446" s="173"/>
      <c r="L446" s="173"/>
      <c r="M446" s="173"/>
      <c r="N446" s="173"/>
      <c r="O446" s="173"/>
      <c r="P446" s="173"/>
      <c r="Q446" s="173"/>
      <c r="R446" s="173"/>
      <c r="S446" s="173"/>
      <c r="T446" s="173"/>
      <c r="V446" s="173">
        <f t="shared" si="12"/>
        <v>0</v>
      </c>
      <c r="W446" s="173" t="e">
        <f>IF(#REF!="","",H446)</f>
        <v>#REF!</v>
      </c>
      <c r="X446" s="287" t="str">
        <f t="shared" si="13"/>
        <v/>
      </c>
    </row>
    <row r="447" spans="1:24" x14ac:dyDescent="0.25">
      <c r="A447" s="303">
        <v>2728</v>
      </c>
      <c r="B447" s="297" t="s">
        <v>3425</v>
      </c>
      <c r="C447" s="304">
        <v>42918</v>
      </c>
      <c r="D447" s="292" t="s">
        <v>4023</v>
      </c>
      <c r="E447" s="292" t="s">
        <v>4024</v>
      </c>
      <c r="F447" s="305">
        <v>-5.6843418860808015E-14</v>
      </c>
      <c r="G447" s="305">
        <v>-5.6843418860808015E-14</v>
      </c>
      <c r="H447" s="305">
        <v>331.68</v>
      </c>
      <c r="I447" s="173"/>
      <c r="J447" s="173"/>
      <c r="K447" s="173"/>
      <c r="L447" s="173"/>
      <c r="M447" s="173"/>
      <c r="N447" s="173"/>
      <c r="O447" s="173"/>
      <c r="P447" s="173"/>
      <c r="Q447" s="173"/>
      <c r="R447" s="173"/>
      <c r="S447" s="173"/>
      <c r="T447" s="173"/>
      <c r="V447" s="173">
        <f t="shared" si="12"/>
        <v>0</v>
      </c>
      <c r="W447" s="173" t="e">
        <f>IF(#REF!="","",H447)</f>
        <v>#REF!</v>
      </c>
      <c r="X447" s="287" t="str">
        <f t="shared" si="13"/>
        <v/>
      </c>
    </row>
    <row r="448" spans="1:24" x14ac:dyDescent="0.25">
      <c r="A448" s="303">
        <v>2729</v>
      </c>
      <c r="B448" s="297" t="s">
        <v>3425</v>
      </c>
      <c r="C448" s="304">
        <v>42926</v>
      </c>
      <c r="D448" s="292" t="s">
        <v>4025</v>
      </c>
      <c r="E448" s="292" t="s">
        <v>4026</v>
      </c>
      <c r="F448" s="305">
        <v>0</v>
      </c>
      <c r="G448" s="305">
        <v>0</v>
      </c>
      <c r="H448" s="305">
        <v>167.33</v>
      </c>
      <c r="I448" s="173"/>
      <c r="J448" s="173"/>
      <c r="K448" s="173"/>
      <c r="L448" s="173"/>
      <c r="M448" s="173"/>
      <c r="N448" s="173"/>
      <c r="O448" s="173"/>
      <c r="P448" s="173"/>
      <c r="Q448" s="173"/>
      <c r="R448" s="173"/>
      <c r="S448" s="173"/>
      <c r="T448" s="173"/>
      <c r="V448" s="173">
        <f t="shared" si="12"/>
        <v>0</v>
      </c>
      <c r="W448" s="173" t="e">
        <f>IF(#REF!="","",H448)</f>
        <v>#REF!</v>
      </c>
      <c r="X448" s="287" t="str">
        <f t="shared" si="13"/>
        <v/>
      </c>
    </row>
    <row r="449" spans="1:24" x14ac:dyDescent="0.25">
      <c r="A449" s="303">
        <v>2730</v>
      </c>
      <c r="B449" s="297" t="s">
        <v>3425</v>
      </c>
      <c r="C449" s="304">
        <v>42901</v>
      </c>
      <c r="D449" s="292" t="s">
        <v>4027</v>
      </c>
      <c r="E449" s="292" t="s">
        <v>4028</v>
      </c>
      <c r="F449" s="305">
        <v>-2.8421709430404007E-14</v>
      </c>
      <c r="G449" s="305">
        <v>-2.8421709430404007E-14</v>
      </c>
      <c r="H449" s="305">
        <v>144.79000000000002</v>
      </c>
      <c r="I449" s="173"/>
      <c r="J449" s="173"/>
      <c r="K449" s="173"/>
      <c r="L449" s="173"/>
      <c r="M449" s="173"/>
      <c r="N449" s="173"/>
      <c r="O449" s="173"/>
      <c r="P449" s="173"/>
      <c r="Q449" s="173"/>
      <c r="R449" s="173"/>
      <c r="S449" s="173"/>
      <c r="T449" s="173"/>
      <c r="V449" s="173">
        <f t="shared" si="12"/>
        <v>0</v>
      </c>
      <c r="W449" s="173" t="e">
        <f>IF(#REF!="","",H449)</f>
        <v>#REF!</v>
      </c>
      <c r="X449" s="287" t="str">
        <f t="shared" si="13"/>
        <v/>
      </c>
    </row>
    <row r="450" spans="1:24" x14ac:dyDescent="0.25">
      <c r="A450" s="303">
        <v>2731</v>
      </c>
      <c r="B450" s="297" t="s">
        <v>3425</v>
      </c>
      <c r="C450" s="304">
        <v>43037</v>
      </c>
      <c r="D450" s="292" t="s">
        <v>4029</v>
      </c>
      <c r="E450" s="292" t="s">
        <v>4030</v>
      </c>
      <c r="F450" s="305">
        <v>0</v>
      </c>
      <c r="G450" s="305">
        <v>0</v>
      </c>
      <c r="H450" s="305">
        <v>130.06</v>
      </c>
      <c r="I450" s="173"/>
      <c r="J450" s="173"/>
      <c r="K450" s="173"/>
      <c r="L450" s="173"/>
      <c r="M450" s="173"/>
      <c r="N450" s="173"/>
      <c r="O450" s="173"/>
      <c r="P450" s="173"/>
      <c r="Q450" s="173"/>
      <c r="R450" s="173"/>
      <c r="S450" s="173"/>
      <c r="T450" s="173"/>
      <c r="V450" s="173">
        <f t="shared" si="12"/>
        <v>0</v>
      </c>
      <c r="W450" s="173" t="e">
        <f>IF(#REF!="","",H450)</f>
        <v>#REF!</v>
      </c>
      <c r="X450" s="287" t="str">
        <f t="shared" si="13"/>
        <v/>
      </c>
    </row>
    <row r="451" spans="1:24" x14ac:dyDescent="0.25">
      <c r="A451" s="303">
        <v>2732</v>
      </c>
      <c r="B451" s="297" t="s">
        <v>3425</v>
      </c>
      <c r="C451" s="304">
        <v>42896</v>
      </c>
      <c r="D451" s="292" t="s">
        <v>4031</v>
      </c>
      <c r="E451" s="292" t="s">
        <v>4032</v>
      </c>
      <c r="F451" s="305">
        <v>0</v>
      </c>
      <c r="G451" s="305">
        <v>0</v>
      </c>
      <c r="H451" s="305">
        <v>469.85</v>
      </c>
      <c r="I451" s="173"/>
      <c r="J451" s="173"/>
      <c r="K451" s="173"/>
      <c r="L451" s="173"/>
      <c r="M451" s="173"/>
      <c r="N451" s="173"/>
      <c r="O451" s="173"/>
      <c r="P451" s="173"/>
      <c r="Q451" s="173"/>
      <c r="R451" s="173"/>
      <c r="S451" s="173"/>
      <c r="T451" s="173"/>
      <c r="V451" s="173">
        <f t="shared" si="12"/>
        <v>0</v>
      </c>
      <c r="W451" s="173" t="e">
        <f>IF(#REF!="","",H451)</f>
        <v>#REF!</v>
      </c>
      <c r="X451" s="287" t="str">
        <f t="shared" si="13"/>
        <v/>
      </c>
    </row>
    <row r="452" spans="1:24" x14ac:dyDescent="0.25">
      <c r="A452" s="303">
        <v>2733</v>
      </c>
      <c r="B452" s="297" t="s">
        <v>3425</v>
      </c>
      <c r="C452" s="304">
        <v>42798</v>
      </c>
      <c r="D452" s="292" t="s">
        <v>4033</v>
      </c>
      <c r="E452" s="292" t="s">
        <v>4034</v>
      </c>
      <c r="F452" s="305">
        <v>0</v>
      </c>
      <c r="G452" s="305">
        <v>0</v>
      </c>
      <c r="H452" s="305">
        <v>36.83</v>
      </c>
      <c r="I452" s="173"/>
      <c r="J452" s="173"/>
      <c r="K452" s="173"/>
      <c r="L452" s="173"/>
      <c r="M452" s="173"/>
      <c r="N452" s="173"/>
      <c r="O452" s="173"/>
      <c r="P452" s="173"/>
      <c r="Q452" s="173"/>
      <c r="R452" s="173"/>
      <c r="S452" s="173"/>
      <c r="T452" s="173"/>
      <c r="V452" s="173">
        <f t="shared" si="12"/>
        <v>0</v>
      </c>
      <c r="W452" s="173" t="e">
        <f>IF(#REF!="","",H452)</f>
        <v>#REF!</v>
      </c>
      <c r="X452" s="287" t="str">
        <f t="shared" si="13"/>
        <v/>
      </c>
    </row>
    <row r="453" spans="1:24" x14ac:dyDescent="0.25">
      <c r="A453" s="303">
        <v>2734</v>
      </c>
      <c r="B453" s="297" t="s">
        <v>3425</v>
      </c>
      <c r="C453" s="304">
        <v>42907</v>
      </c>
      <c r="D453" s="292" t="s">
        <v>4035</v>
      </c>
      <c r="E453" s="292" t="s">
        <v>4034</v>
      </c>
      <c r="F453" s="305">
        <v>7.1054273576010019E-15</v>
      </c>
      <c r="G453" s="305">
        <v>7.1054273576010019E-15</v>
      </c>
      <c r="H453" s="305">
        <v>54.239999999999995</v>
      </c>
      <c r="I453" s="173"/>
      <c r="J453" s="173"/>
      <c r="K453" s="173"/>
      <c r="L453" s="173"/>
      <c r="M453" s="173"/>
      <c r="N453" s="173"/>
      <c r="O453" s="173"/>
      <c r="P453" s="173"/>
      <c r="Q453" s="173"/>
      <c r="R453" s="173"/>
      <c r="S453" s="173"/>
      <c r="T453" s="173"/>
      <c r="V453" s="173">
        <f t="shared" si="12"/>
        <v>0</v>
      </c>
      <c r="W453" s="173" t="e">
        <f>IF(#REF!="","",H453)</f>
        <v>#REF!</v>
      </c>
      <c r="X453" s="287" t="str">
        <f t="shared" si="13"/>
        <v/>
      </c>
    </row>
    <row r="454" spans="1:24" x14ac:dyDescent="0.25">
      <c r="A454" s="303">
        <v>2735</v>
      </c>
      <c r="B454" s="297" t="s">
        <v>3425</v>
      </c>
      <c r="C454" s="304">
        <v>42818</v>
      </c>
      <c r="D454" s="292" t="s">
        <v>4036</v>
      </c>
      <c r="E454" s="292" t="s">
        <v>4037</v>
      </c>
      <c r="F454" s="305">
        <v>0</v>
      </c>
      <c r="G454" s="305">
        <v>0</v>
      </c>
      <c r="H454" s="305">
        <v>500.16</v>
      </c>
      <c r="I454" s="173"/>
      <c r="J454" s="173"/>
      <c r="K454" s="173"/>
      <c r="L454" s="173"/>
      <c r="M454" s="173"/>
      <c r="N454" s="173"/>
      <c r="O454" s="173"/>
      <c r="P454" s="173"/>
      <c r="Q454" s="173"/>
      <c r="R454" s="173"/>
      <c r="S454" s="173"/>
      <c r="T454" s="173"/>
      <c r="V454" s="173">
        <f t="shared" si="12"/>
        <v>0</v>
      </c>
      <c r="W454" s="173" t="e">
        <f>IF(#REF!="","",H454)</f>
        <v>#REF!</v>
      </c>
      <c r="X454" s="287" t="str">
        <f t="shared" si="13"/>
        <v/>
      </c>
    </row>
    <row r="455" spans="1:24" x14ac:dyDescent="0.25">
      <c r="A455" s="303">
        <v>2736</v>
      </c>
      <c r="B455" s="297" t="s">
        <v>3425</v>
      </c>
      <c r="C455" s="304">
        <v>43056</v>
      </c>
      <c r="D455" s="292" t="s">
        <v>4038</v>
      </c>
      <c r="E455" s="292" t="s">
        <v>4039</v>
      </c>
      <c r="F455" s="305">
        <v>0</v>
      </c>
      <c r="G455" s="305">
        <v>0</v>
      </c>
      <c r="H455" s="305">
        <v>1970.17</v>
      </c>
      <c r="I455" s="173"/>
      <c r="J455" s="173"/>
      <c r="K455" s="173"/>
      <c r="L455" s="173"/>
      <c r="M455" s="173"/>
      <c r="N455" s="173"/>
      <c r="O455" s="173"/>
      <c r="P455" s="173"/>
      <c r="Q455" s="173"/>
      <c r="R455" s="173"/>
      <c r="S455" s="173"/>
      <c r="T455" s="173"/>
      <c r="V455" s="173">
        <f t="shared" si="12"/>
        <v>0</v>
      </c>
      <c r="W455" s="173" t="e">
        <f>IF(#REF!="","",H455)</f>
        <v>#REF!</v>
      </c>
      <c r="X455" s="287" t="str">
        <f t="shared" si="13"/>
        <v/>
      </c>
    </row>
    <row r="456" spans="1:24" x14ac:dyDescent="0.25">
      <c r="A456" s="303">
        <v>2737</v>
      </c>
      <c r="B456" s="297" t="s">
        <v>3425</v>
      </c>
      <c r="C456" s="304">
        <v>43031</v>
      </c>
      <c r="D456" s="292" t="s">
        <v>4040</v>
      </c>
      <c r="E456" s="292" t="s">
        <v>4039</v>
      </c>
      <c r="F456" s="305">
        <v>0</v>
      </c>
      <c r="G456" s="305">
        <v>0</v>
      </c>
      <c r="H456" s="305">
        <v>635.72</v>
      </c>
      <c r="I456" s="173"/>
      <c r="J456" s="173"/>
      <c r="K456" s="173"/>
      <c r="L456" s="173"/>
      <c r="M456" s="173"/>
      <c r="N456" s="173"/>
      <c r="O456" s="173"/>
      <c r="P456" s="173"/>
      <c r="Q456" s="173"/>
      <c r="R456" s="173"/>
      <c r="S456" s="173"/>
      <c r="T456" s="173"/>
      <c r="V456" s="173">
        <f t="shared" si="12"/>
        <v>0</v>
      </c>
      <c r="W456" s="173" t="e">
        <f>IF(#REF!="","",H456)</f>
        <v>#REF!</v>
      </c>
      <c r="X456" s="287" t="str">
        <f t="shared" si="13"/>
        <v/>
      </c>
    </row>
    <row r="457" spans="1:24" x14ac:dyDescent="0.25">
      <c r="A457" s="303">
        <v>2738</v>
      </c>
      <c r="B457" s="297" t="s">
        <v>3425</v>
      </c>
      <c r="C457" s="304">
        <v>42826</v>
      </c>
      <c r="D457" s="292" t="s">
        <v>4041</v>
      </c>
      <c r="E457" s="292" t="s">
        <v>4039</v>
      </c>
      <c r="F457" s="305">
        <v>0</v>
      </c>
      <c r="G457" s="305">
        <v>0</v>
      </c>
      <c r="H457" s="305">
        <v>700.97</v>
      </c>
      <c r="I457" s="173"/>
      <c r="J457" s="173"/>
      <c r="K457" s="173"/>
      <c r="L457" s="173"/>
      <c r="M457" s="173"/>
      <c r="N457" s="173"/>
      <c r="O457" s="173"/>
      <c r="P457" s="173"/>
      <c r="Q457" s="173"/>
      <c r="R457" s="173"/>
      <c r="S457" s="173"/>
      <c r="T457" s="173"/>
      <c r="V457" s="173">
        <f t="shared" si="12"/>
        <v>0</v>
      </c>
      <c r="W457" s="173" t="e">
        <f>IF(#REF!="","",H457)</f>
        <v>#REF!</v>
      </c>
      <c r="X457" s="287" t="str">
        <f t="shared" si="13"/>
        <v/>
      </c>
    </row>
    <row r="458" spans="1:24" x14ac:dyDescent="0.25">
      <c r="A458" s="303">
        <v>2739</v>
      </c>
      <c r="B458" s="297" t="s">
        <v>3425</v>
      </c>
      <c r="C458" s="304">
        <v>42915</v>
      </c>
      <c r="D458" s="292" t="s">
        <v>4042</v>
      </c>
      <c r="E458" s="292" t="s">
        <v>4039</v>
      </c>
      <c r="F458" s="305">
        <v>1.999999999998181E-2</v>
      </c>
      <c r="G458" s="305">
        <v>1.999999999998181E-2</v>
      </c>
      <c r="H458" s="305">
        <v>237.98</v>
      </c>
      <c r="I458" s="173"/>
      <c r="J458" s="173"/>
      <c r="K458" s="173"/>
      <c r="L458" s="173"/>
      <c r="M458" s="173"/>
      <c r="N458" s="173"/>
      <c r="O458" s="173"/>
      <c r="P458" s="173"/>
      <c r="Q458" s="173"/>
      <c r="R458" s="173"/>
      <c r="S458" s="173"/>
      <c r="T458" s="173"/>
      <c r="V458" s="173">
        <f t="shared" si="12"/>
        <v>0</v>
      </c>
      <c r="W458" s="173" t="e">
        <f>IF(#REF!="","",H458)</f>
        <v>#REF!</v>
      </c>
      <c r="X458" s="287" t="str">
        <f t="shared" si="13"/>
        <v/>
      </c>
    </row>
    <row r="459" spans="1:24" x14ac:dyDescent="0.25">
      <c r="A459" s="303">
        <v>2740</v>
      </c>
      <c r="B459" s="297" t="s">
        <v>3425</v>
      </c>
      <c r="C459" s="304">
        <v>42998</v>
      </c>
      <c r="D459" s="292" t="s">
        <v>4043</v>
      </c>
      <c r="E459" s="292" t="s">
        <v>4044</v>
      </c>
      <c r="F459" s="305">
        <v>0</v>
      </c>
      <c r="G459" s="305">
        <v>0</v>
      </c>
      <c r="H459" s="305">
        <v>131.99</v>
      </c>
      <c r="I459" s="173"/>
      <c r="J459" s="173"/>
      <c r="K459" s="173"/>
      <c r="L459" s="173"/>
      <c r="M459" s="173"/>
      <c r="N459" s="173"/>
      <c r="O459" s="173"/>
      <c r="P459" s="173"/>
      <c r="Q459" s="173"/>
      <c r="R459" s="173"/>
      <c r="S459" s="173"/>
      <c r="T459" s="173"/>
      <c r="V459" s="173">
        <f t="shared" si="12"/>
        <v>0</v>
      </c>
      <c r="W459" s="173" t="e">
        <f>IF(#REF!="","",H459)</f>
        <v>#REF!</v>
      </c>
      <c r="X459" s="287" t="str">
        <f t="shared" si="13"/>
        <v/>
      </c>
    </row>
    <row r="460" spans="1:24" x14ac:dyDescent="0.25">
      <c r="A460" s="303">
        <v>2741</v>
      </c>
      <c r="B460" s="297" t="s">
        <v>3425</v>
      </c>
      <c r="C460" s="304">
        <v>43110</v>
      </c>
      <c r="D460" s="292" t="s">
        <v>4045</v>
      </c>
      <c r="E460" s="292" t="s">
        <v>4044</v>
      </c>
      <c r="F460" s="305">
        <v>5.6843418860808015E-14</v>
      </c>
      <c r="G460" s="305">
        <v>5.6843418860808015E-14</v>
      </c>
      <c r="H460" s="305">
        <v>363.72</v>
      </c>
      <c r="I460" s="173"/>
      <c r="J460" s="173"/>
      <c r="K460" s="173"/>
      <c r="L460" s="173"/>
      <c r="M460" s="173"/>
      <c r="N460" s="173"/>
      <c r="O460" s="173"/>
      <c r="P460" s="173"/>
      <c r="Q460" s="173"/>
      <c r="R460" s="173"/>
      <c r="S460" s="173"/>
      <c r="T460" s="173"/>
      <c r="V460" s="173">
        <f t="shared" si="12"/>
        <v>0</v>
      </c>
      <c r="W460" s="173" t="e">
        <f>IF(#REF!="","",H460)</f>
        <v>#REF!</v>
      </c>
      <c r="X460" s="287" t="str">
        <f t="shared" si="13"/>
        <v/>
      </c>
    </row>
    <row r="461" spans="1:24" x14ac:dyDescent="0.25">
      <c r="A461" s="303">
        <v>2742</v>
      </c>
      <c r="B461" s="297" t="s">
        <v>3425</v>
      </c>
      <c r="C461" s="304">
        <v>42941</v>
      </c>
      <c r="D461" s="292" t="s">
        <v>4046</v>
      </c>
      <c r="E461" s="292" t="s">
        <v>4044</v>
      </c>
      <c r="F461" s="305">
        <v>0</v>
      </c>
      <c r="G461" s="305">
        <v>0</v>
      </c>
      <c r="H461" s="305">
        <v>319.06</v>
      </c>
      <c r="I461" s="173"/>
      <c r="J461" s="173"/>
      <c r="K461" s="173"/>
      <c r="L461" s="173"/>
      <c r="M461" s="173"/>
      <c r="N461" s="173"/>
      <c r="O461" s="173"/>
      <c r="P461" s="173"/>
      <c r="Q461" s="173"/>
      <c r="R461" s="173"/>
      <c r="S461" s="173"/>
      <c r="T461" s="173"/>
      <c r="V461" s="173">
        <f t="shared" si="12"/>
        <v>0</v>
      </c>
      <c r="W461" s="173" t="e">
        <f>IF(#REF!="","",H461)</f>
        <v>#REF!</v>
      </c>
      <c r="X461" s="287" t="str">
        <f t="shared" si="13"/>
        <v/>
      </c>
    </row>
    <row r="462" spans="1:24" x14ac:dyDescent="0.25">
      <c r="A462" s="303">
        <v>2743</v>
      </c>
      <c r="B462" s="297" t="s">
        <v>3425</v>
      </c>
      <c r="C462" s="304">
        <v>43023</v>
      </c>
      <c r="D462" s="292" t="s">
        <v>4047</v>
      </c>
      <c r="E462" s="292" t="s">
        <v>4044</v>
      </c>
      <c r="F462" s="305">
        <v>0</v>
      </c>
      <c r="G462" s="305">
        <v>0</v>
      </c>
      <c r="H462" s="305">
        <v>121.5</v>
      </c>
      <c r="I462" s="173"/>
      <c r="J462" s="173"/>
      <c r="K462" s="173"/>
      <c r="L462" s="173"/>
      <c r="M462" s="173"/>
      <c r="N462" s="173"/>
      <c r="O462" s="173"/>
      <c r="P462" s="173"/>
      <c r="Q462" s="173"/>
      <c r="R462" s="173"/>
      <c r="S462" s="173"/>
      <c r="T462" s="173"/>
      <c r="V462" s="173">
        <f t="shared" ref="V462:V525" si="14">SUM(I462:U462)</f>
        <v>0</v>
      </c>
      <c r="W462" s="173" t="e">
        <f>IF(#REF!="","",H462)</f>
        <v>#REF!</v>
      </c>
      <c r="X462" s="287" t="str">
        <f t="shared" ref="X462:X525" si="15">IFERROR(V462-W462,"")</f>
        <v/>
      </c>
    </row>
    <row r="463" spans="1:24" x14ac:dyDescent="0.25">
      <c r="A463" s="303">
        <v>2744</v>
      </c>
      <c r="B463" s="297" t="s">
        <v>3425</v>
      </c>
      <c r="C463" s="304">
        <v>42767</v>
      </c>
      <c r="D463" s="292" t="s">
        <v>4048</v>
      </c>
      <c r="E463" s="292" t="s">
        <v>4044</v>
      </c>
      <c r="F463" s="305">
        <v>0</v>
      </c>
      <c r="G463" s="305">
        <v>0</v>
      </c>
      <c r="H463" s="305">
        <v>368.27</v>
      </c>
      <c r="I463" s="173"/>
      <c r="J463" s="173"/>
      <c r="K463" s="173"/>
      <c r="L463" s="173"/>
      <c r="M463" s="173"/>
      <c r="N463" s="173"/>
      <c r="O463" s="173"/>
      <c r="P463" s="173"/>
      <c r="Q463" s="173"/>
      <c r="R463" s="173"/>
      <c r="S463" s="173"/>
      <c r="T463" s="173"/>
      <c r="V463" s="173">
        <f t="shared" si="14"/>
        <v>0</v>
      </c>
      <c r="W463" s="173" t="e">
        <f>IF(#REF!="","",H463)</f>
        <v>#REF!</v>
      </c>
      <c r="X463" s="287" t="str">
        <f t="shared" si="15"/>
        <v/>
      </c>
    </row>
    <row r="464" spans="1:24" x14ac:dyDescent="0.25">
      <c r="A464" s="303">
        <v>2745</v>
      </c>
      <c r="B464" s="297" t="s">
        <v>3425</v>
      </c>
      <c r="C464" s="304">
        <v>42972</v>
      </c>
      <c r="D464" s="292" t="s">
        <v>4049</v>
      </c>
      <c r="E464" s="292" t="s">
        <v>4044</v>
      </c>
      <c r="F464" s="305">
        <v>9.9999999999909051E-3</v>
      </c>
      <c r="G464" s="305">
        <v>9.9999999999909051E-3</v>
      </c>
      <c r="H464" s="305">
        <v>305.21999999999997</v>
      </c>
      <c r="I464" s="173"/>
      <c r="J464" s="173"/>
      <c r="K464" s="173"/>
      <c r="L464" s="173"/>
      <c r="M464" s="173"/>
      <c r="N464" s="173"/>
      <c r="O464" s="173"/>
      <c r="P464" s="173"/>
      <c r="Q464" s="173"/>
      <c r="R464" s="173"/>
      <c r="S464" s="173"/>
      <c r="T464" s="173"/>
      <c r="V464" s="173">
        <f t="shared" si="14"/>
        <v>0</v>
      </c>
      <c r="W464" s="173" t="e">
        <f>IF(#REF!="","",H464)</f>
        <v>#REF!</v>
      </c>
      <c r="X464" s="287" t="str">
        <f t="shared" si="15"/>
        <v/>
      </c>
    </row>
    <row r="465" spans="1:24" x14ac:dyDescent="0.25">
      <c r="A465" s="303">
        <v>2746</v>
      </c>
      <c r="B465" s="297" t="s">
        <v>3425</v>
      </c>
      <c r="C465" s="304">
        <v>43015</v>
      </c>
      <c r="D465" s="292" t="s">
        <v>4050</v>
      </c>
      <c r="E465" s="292" t="s">
        <v>4051</v>
      </c>
      <c r="F465" s="305">
        <v>2.8421709430404007E-14</v>
      </c>
      <c r="G465" s="305">
        <v>2.8421709430404007E-14</v>
      </c>
      <c r="H465" s="305">
        <v>150.85999999999999</v>
      </c>
      <c r="I465" s="173"/>
      <c r="J465" s="173"/>
      <c r="K465" s="173"/>
      <c r="L465" s="173"/>
      <c r="M465" s="173"/>
      <c r="N465" s="173"/>
      <c r="O465" s="173"/>
      <c r="P465" s="173"/>
      <c r="Q465" s="173"/>
      <c r="R465" s="173"/>
      <c r="S465" s="173"/>
      <c r="T465" s="173"/>
      <c r="V465" s="173">
        <f t="shared" si="14"/>
        <v>0</v>
      </c>
      <c r="W465" s="173" t="e">
        <f>IF(#REF!="","",H465)</f>
        <v>#REF!</v>
      </c>
      <c r="X465" s="287" t="str">
        <f t="shared" si="15"/>
        <v/>
      </c>
    </row>
    <row r="466" spans="1:24" x14ac:dyDescent="0.25">
      <c r="A466" s="303">
        <v>2747</v>
      </c>
      <c r="B466" s="297" t="s">
        <v>3425</v>
      </c>
      <c r="C466" s="304">
        <v>42903</v>
      </c>
      <c r="D466" s="292" t="s">
        <v>4052</v>
      </c>
      <c r="E466" s="292" t="s">
        <v>4053</v>
      </c>
      <c r="F466" s="305">
        <v>-2.8421709430404007E-14</v>
      </c>
      <c r="G466" s="305">
        <v>-2.8421709430404007E-14</v>
      </c>
      <c r="H466" s="305">
        <v>170.8</v>
      </c>
      <c r="I466" s="173"/>
      <c r="J466" s="173"/>
      <c r="K466" s="173"/>
      <c r="L466" s="173"/>
      <c r="M466" s="173"/>
      <c r="N466" s="173"/>
      <c r="O466" s="173"/>
      <c r="P466" s="173"/>
      <c r="Q466" s="173"/>
      <c r="R466" s="173"/>
      <c r="S466" s="173"/>
      <c r="T466" s="173"/>
      <c r="V466" s="173">
        <f t="shared" si="14"/>
        <v>0</v>
      </c>
      <c r="W466" s="173" t="e">
        <f>IF(#REF!="","",H466)</f>
        <v>#REF!</v>
      </c>
      <c r="X466" s="287" t="str">
        <f t="shared" si="15"/>
        <v/>
      </c>
    </row>
    <row r="467" spans="1:24" x14ac:dyDescent="0.25">
      <c r="A467" s="303">
        <v>2748</v>
      </c>
      <c r="B467" s="297" t="s">
        <v>3425</v>
      </c>
      <c r="C467" s="304">
        <v>42892</v>
      </c>
      <c r="D467" s="292" t="s">
        <v>4054</v>
      </c>
      <c r="E467" s="292" t="s">
        <v>4053</v>
      </c>
      <c r="F467" s="305">
        <v>0</v>
      </c>
      <c r="G467" s="305">
        <v>0</v>
      </c>
      <c r="H467" s="305">
        <v>305.18</v>
      </c>
      <c r="I467" s="173"/>
      <c r="J467" s="173"/>
      <c r="K467" s="173"/>
      <c r="L467" s="173"/>
      <c r="M467" s="173"/>
      <c r="N467" s="173"/>
      <c r="O467" s="173"/>
      <c r="P467" s="173"/>
      <c r="Q467" s="173"/>
      <c r="R467" s="173"/>
      <c r="S467" s="173"/>
      <c r="T467" s="173"/>
      <c r="V467" s="173">
        <f t="shared" si="14"/>
        <v>0</v>
      </c>
      <c r="W467" s="173" t="e">
        <f>IF(#REF!="","",H467)</f>
        <v>#REF!</v>
      </c>
      <c r="X467" s="287" t="str">
        <f t="shared" si="15"/>
        <v/>
      </c>
    </row>
    <row r="468" spans="1:24" x14ac:dyDescent="0.25">
      <c r="A468" s="303">
        <v>2749</v>
      </c>
      <c r="B468" s="297" t="s">
        <v>3425</v>
      </c>
      <c r="C468" s="304">
        <v>42926</v>
      </c>
      <c r="D468" s="292" t="s">
        <v>4055</v>
      </c>
      <c r="E468" s="292" t="s">
        <v>4053</v>
      </c>
      <c r="F468" s="305">
        <v>0</v>
      </c>
      <c r="G468" s="305">
        <v>0</v>
      </c>
      <c r="H468" s="305">
        <v>165.6</v>
      </c>
      <c r="I468" s="173"/>
      <c r="J468" s="173"/>
      <c r="K468" s="173"/>
      <c r="L468" s="173"/>
      <c r="M468" s="173"/>
      <c r="N468" s="173"/>
      <c r="O468" s="173"/>
      <c r="P468" s="173"/>
      <c r="Q468" s="173"/>
      <c r="R468" s="173"/>
      <c r="S468" s="173"/>
      <c r="T468" s="173"/>
      <c r="V468" s="173">
        <f t="shared" si="14"/>
        <v>0</v>
      </c>
      <c r="W468" s="173" t="e">
        <f>IF(#REF!="","",H468)</f>
        <v>#REF!</v>
      </c>
      <c r="X468" s="287" t="str">
        <f t="shared" si="15"/>
        <v/>
      </c>
    </row>
    <row r="469" spans="1:24" x14ac:dyDescent="0.25">
      <c r="A469" s="303">
        <v>2750</v>
      </c>
      <c r="B469" s="297" t="s">
        <v>3425</v>
      </c>
      <c r="C469" s="304">
        <v>42960</v>
      </c>
      <c r="D469" s="292" t="s">
        <v>4056</v>
      </c>
      <c r="E469" s="292" t="s">
        <v>4053</v>
      </c>
      <c r="F469" s="305">
        <v>1.9999999999996021E-2</v>
      </c>
      <c r="G469" s="305">
        <v>1.9999999999996021E-2</v>
      </c>
      <c r="H469" s="305">
        <v>95.36</v>
      </c>
      <c r="I469" s="173"/>
      <c r="J469" s="173"/>
      <c r="K469" s="173"/>
      <c r="L469" s="173"/>
      <c r="M469" s="173"/>
      <c r="N469" s="173"/>
      <c r="O469" s="173"/>
      <c r="P469" s="173"/>
      <c r="Q469" s="173"/>
      <c r="R469" s="173"/>
      <c r="S469" s="173"/>
      <c r="T469" s="173"/>
      <c r="V469" s="173">
        <f t="shared" si="14"/>
        <v>0</v>
      </c>
      <c r="W469" s="173" t="e">
        <f>IF(#REF!="","",H469)</f>
        <v>#REF!</v>
      </c>
      <c r="X469" s="287" t="str">
        <f t="shared" si="15"/>
        <v/>
      </c>
    </row>
    <row r="470" spans="1:24" x14ac:dyDescent="0.25">
      <c r="A470" s="303">
        <v>2751</v>
      </c>
      <c r="B470" s="297" t="s">
        <v>3425</v>
      </c>
      <c r="C470" s="304">
        <v>43059</v>
      </c>
      <c r="D470" s="292" t="s">
        <v>4057</v>
      </c>
      <c r="E470" s="292" t="s">
        <v>4053</v>
      </c>
      <c r="F470" s="305">
        <v>2.8421709430404007E-14</v>
      </c>
      <c r="G470" s="305">
        <v>2.8421709430404007E-14</v>
      </c>
      <c r="H470" s="305">
        <v>183.95</v>
      </c>
      <c r="I470" s="173"/>
      <c r="J470" s="173"/>
      <c r="K470" s="173"/>
      <c r="L470" s="173"/>
      <c r="M470" s="173"/>
      <c r="N470" s="173"/>
      <c r="O470" s="173"/>
      <c r="P470" s="173"/>
      <c r="Q470" s="173"/>
      <c r="R470" s="173"/>
      <c r="S470" s="173"/>
      <c r="T470" s="173"/>
      <c r="V470" s="173">
        <f t="shared" si="14"/>
        <v>0</v>
      </c>
      <c r="W470" s="173" t="e">
        <f>IF(#REF!="","",H470)</f>
        <v>#REF!</v>
      </c>
      <c r="X470" s="287" t="str">
        <f t="shared" si="15"/>
        <v/>
      </c>
    </row>
    <row r="471" spans="1:24" x14ac:dyDescent="0.25">
      <c r="A471" s="303">
        <v>2752</v>
      </c>
      <c r="B471" s="297" t="s">
        <v>3425</v>
      </c>
      <c r="C471" s="304">
        <v>43104</v>
      </c>
      <c r="D471" s="292" t="s">
        <v>4058</v>
      </c>
      <c r="E471" s="292" t="s">
        <v>4053</v>
      </c>
      <c r="F471" s="305">
        <v>0</v>
      </c>
      <c r="G471" s="305">
        <v>0</v>
      </c>
      <c r="H471" s="305">
        <v>152.59</v>
      </c>
      <c r="I471" s="173"/>
      <c r="J471" s="173"/>
      <c r="K471" s="173"/>
      <c r="L471" s="173"/>
      <c r="M471" s="173"/>
      <c r="N471" s="173"/>
      <c r="O471" s="173"/>
      <c r="P471" s="173"/>
      <c r="Q471" s="173"/>
      <c r="R471" s="173"/>
      <c r="S471" s="173"/>
      <c r="T471" s="173"/>
      <c r="V471" s="173">
        <f t="shared" si="14"/>
        <v>0</v>
      </c>
      <c r="W471" s="173" t="e">
        <f>IF(#REF!="","",H471)</f>
        <v>#REF!</v>
      </c>
      <c r="X471" s="287" t="str">
        <f t="shared" si="15"/>
        <v/>
      </c>
    </row>
    <row r="472" spans="1:24" x14ac:dyDescent="0.25">
      <c r="A472" s="303">
        <v>2753</v>
      </c>
      <c r="B472" s="297" t="s">
        <v>3425</v>
      </c>
      <c r="C472" s="304">
        <v>43070</v>
      </c>
      <c r="D472" s="292" t="s">
        <v>4059</v>
      </c>
      <c r="E472" s="292" t="s">
        <v>4060</v>
      </c>
      <c r="F472" s="305">
        <v>0</v>
      </c>
      <c r="G472" s="305">
        <v>0</v>
      </c>
      <c r="H472" s="305">
        <v>295.99</v>
      </c>
      <c r="I472" s="173"/>
      <c r="J472" s="173"/>
      <c r="K472" s="173"/>
      <c r="L472" s="173"/>
      <c r="M472" s="173"/>
      <c r="N472" s="173"/>
      <c r="O472" s="173"/>
      <c r="P472" s="173"/>
      <c r="Q472" s="173"/>
      <c r="R472" s="173"/>
      <c r="S472" s="173"/>
      <c r="T472" s="173"/>
      <c r="V472" s="173">
        <f t="shared" si="14"/>
        <v>0</v>
      </c>
      <c r="W472" s="173" t="e">
        <f>IF(#REF!="","",H472)</f>
        <v>#REF!</v>
      </c>
      <c r="X472" s="287" t="str">
        <f t="shared" si="15"/>
        <v/>
      </c>
    </row>
    <row r="473" spans="1:24" x14ac:dyDescent="0.25">
      <c r="A473" s="303">
        <v>2754</v>
      </c>
      <c r="B473" s="297" t="s">
        <v>3425</v>
      </c>
      <c r="C473" s="304">
        <v>42849</v>
      </c>
      <c r="D473" s="292" t="s">
        <v>4061</v>
      </c>
      <c r="E473" s="292" t="s">
        <v>4062</v>
      </c>
      <c r="F473" s="305">
        <v>0</v>
      </c>
      <c r="G473" s="305">
        <v>0</v>
      </c>
      <c r="H473" s="305">
        <v>677.47</v>
      </c>
      <c r="I473" s="173"/>
      <c r="J473" s="173"/>
      <c r="K473" s="173"/>
      <c r="L473" s="173"/>
      <c r="M473" s="173"/>
      <c r="N473" s="173"/>
      <c r="O473" s="173"/>
      <c r="P473" s="173"/>
      <c r="Q473" s="173"/>
      <c r="R473" s="173"/>
      <c r="S473" s="173"/>
      <c r="T473" s="173"/>
      <c r="V473" s="173">
        <f t="shared" si="14"/>
        <v>0</v>
      </c>
      <c r="W473" s="173" t="e">
        <f>IF(#REF!="","",H473)</f>
        <v>#REF!</v>
      </c>
      <c r="X473" s="287" t="str">
        <f t="shared" si="15"/>
        <v/>
      </c>
    </row>
    <row r="474" spans="1:24" x14ac:dyDescent="0.25">
      <c r="A474" s="303">
        <v>2755</v>
      </c>
      <c r="B474" s="297" t="s">
        <v>3425</v>
      </c>
      <c r="C474" s="304">
        <v>42982</v>
      </c>
      <c r="D474" s="292" t="s">
        <v>4063</v>
      </c>
      <c r="E474" s="292" t="s">
        <v>4062</v>
      </c>
      <c r="F474" s="305">
        <v>0</v>
      </c>
      <c r="G474" s="305">
        <v>0</v>
      </c>
      <c r="H474" s="305">
        <v>268.37</v>
      </c>
      <c r="I474" s="173"/>
      <c r="J474" s="173"/>
      <c r="K474" s="173"/>
      <c r="L474" s="173"/>
      <c r="M474" s="173"/>
      <c r="N474" s="173"/>
      <c r="O474" s="173"/>
      <c r="P474" s="173"/>
      <c r="Q474" s="173"/>
      <c r="R474" s="173"/>
      <c r="S474" s="173"/>
      <c r="T474" s="173"/>
      <c r="V474" s="173">
        <f t="shared" si="14"/>
        <v>0</v>
      </c>
      <c r="W474" s="173" t="e">
        <f>IF(#REF!="","",H474)</f>
        <v>#REF!</v>
      </c>
      <c r="X474" s="287" t="str">
        <f t="shared" si="15"/>
        <v/>
      </c>
    </row>
    <row r="475" spans="1:24" x14ac:dyDescent="0.25">
      <c r="A475" s="303">
        <v>2756</v>
      </c>
      <c r="B475" s="297" t="s">
        <v>3425</v>
      </c>
      <c r="C475" s="304">
        <v>43138</v>
      </c>
      <c r="D475" s="292" t="s">
        <v>4064</v>
      </c>
      <c r="E475" s="292" t="s">
        <v>4062</v>
      </c>
      <c r="F475" s="305">
        <v>0</v>
      </c>
      <c r="G475" s="305">
        <v>0</v>
      </c>
      <c r="H475" s="305">
        <v>236.95</v>
      </c>
      <c r="I475" s="173"/>
      <c r="J475" s="173"/>
      <c r="K475" s="173"/>
      <c r="L475" s="173"/>
      <c r="M475" s="173"/>
      <c r="N475" s="173"/>
      <c r="O475" s="173"/>
      <c r="P475" s="173"/>
      <c r="Q475" s="173"/>
      <c r="R475" s="173"/>
      <c r="S475" s="173"/>
      <c r="T475" s="173"/>
      <c r="V475" s="173">
        <f t="shared" si="14"/>
        <v>0</v>
      </c>
      <c r="W475" s="173" t="e">
        <f>IF(#REF!="","",H475)</f>
        <v>#REF!</v>
      </c>
      <c r="X475" s="287" t="str">
        <f t="shared" si="15"/>
        <v/>
      </c>
    </row>
    <row r="476" spans="1:24" x14ac:dyDescent="0.25">
      <c r="A476" s="303">
        <v>2757</v>
      </c>
      <c r="B476" s="297" t="s">
        <v>3425</v>
      </c>
      <c r="C476" s="304">
        <v>42802</v>
      </c>
      <c r="D476" s="292" t="s">
        <v>4065</v>
      </c>
      <c r="E476" s="292" t="s">
        <v>4066</v>
      </c>
      <c r="F476" s="305">
        <v>0</v>
      </c>
      <c r="G476" s="305">
        <v>0</v>
      </c>
      <c r="H476" s="305">
        <v>249.19</v>
      </c>
      <c r="I476" s="173"/>
      <c r="J476" s="173"/>
      <c r="K476" s="173"/>
      <c r="L476" s="173"/>
      <c r="M476" s="173"/>
      <c r="N476" s="173"/>
      <c r="O476" s="173"/>
      <c r="P476" s="173"/>
      <c r="Q476" s="173"/>
      <c r="R476" s="173"/>
      <c r="S476" s="173"/>
      <c r="T476" s="173"/>
      <c r="V476" s="173">
        <f t="shared" si="14"/>
        <v>0</v>
      </c>
      <c r="W476" s="173" t="e">
        <f>IF(#REF!="","",H476)</f>
        <v>#REF!</v>
      </c>
      <c r="X476" s="287" t="str">
        <f t="shared" si="15"/>
        <v/>
      </c>
    </row>
    <row r="477" spans="1:24" x14ac:dyDescent="0.25">
      <c r="A477" s="303">
        <v>2758</v>
      </c>
      <c r="B477" s="297" t="s">
        <v>3425</v>
      </c>
      <c r="C477" s="304">
        <v>42866</v>
      </c>
      <c r="D477" s="292" t="s">
        <v>4067</v>
      </c>
      <c r="E477" s="292" t="s">
        <v>4068</v>
      </c>
      <c r="F477" s="305">
        <v>0</v>
      </c>
      <c r="G477" s="305">
        <v>0</v>
      </c>
      <c r="H477" s="305">
        <v>286.12</v>
      </c>
      <c r="I477" s="173"/>
      <c r="J477" s="173"/>
      <c r="K477" s="173"/>
      <c r="L477" s="173"/>
      <c r="M477" s="173"/>
      <c r="N477" s="173"/>
      <c r="O477" s="173"/>
      <c r="P477" s="173"/>
      <c r="Q477" s="173"/>
      <c r="R477" s="173"/>
      <c r="S477" s="173"/>
      <c r="T477" s="173"/>
      <c r="V477" s="173">
        <f t="shared" si="14"/>
        <v>0</v>
      </c>
      <c r="W477" s="173" t="e">
        <f>IF(#REF!="","",H477)</f>
        <v>#REF!</v>
      </c>
      <c r="X477" s="287" t="str">
        <f t="shared" si="15"/>
        <v/>
      </c>
    </row>
    <row r="478" spans="1:24" x14ac:dyDescent="0.25">
      <c r="A478" s="303">
        <v>2759</v>
      </c>
      <c r="B478" s="297" t="s">
        <v>3425</v>
      </c>
      <c r="C478" s="304">
        <v>42925</v>
      </c>
      <c r="D478" s="292" t="s">
        <v>4069</v>
      </c>
      <c r="E478" s="292" t="s">
        <v>4070</v>
      </c>
      <c r="F478" s="305">
        <v>0</v>
      </c>
      <c r="G478" s="305">
        <v>0</v>
      </c>
      <c r="H478" s="305">
        <v>624.24</v>
      </c>
      <c r="I478" s="173"/>
      <c r="J478" s="173"/>
      <c r="K478" s="173"/>
      <c r="L478" s="173"/>
      <c r="M478" s="173"/>
      <c r="N478" s="173"/>
      <c r="O478" s="173"/>
      <c r="P478" s="173"/>
      <c r="Q478" s="173"/>
      <c r="R478" s="173"/>
      <c r="S478" s="173"/>
      <c r="T478" s="173"/>
      <c r="V478" s="173">
        <f t="shared" si="14"/>
        <v>0</v>
      </c>
      <c r="W478" s="173" t="e">
        <f>IF(#REF!="","",H478)</f>
        <v>#REF!</v>
      </c>
      <c r="X478" s="287" t="str">
        <f t="shared" si="15"/>
        <v/>
      </c>
    </row>
    <row r="479" spans="1:24" x14ac:dyDescent="0.25">
      <c r="A479" s="303">
        <v>2760</v>
      </c>
      <c r="B479" s="297" t="s">
        <v>3425</v>
      </c>
      <c r="C479" s="304">
        <v>42993</v>
      </c>
      <c r="D479" s="292" t="s">
        <v>4071</v>
      </c>
      <c r="E479" s="292" t="s">
        <v>4072</v>
      </c>
      <c r="F479" s="305">
        <v>0</v>
      </c>
      <c r="G479" s="305">
        <v>0</v>
      </c>
      <c r="H479" s="305">
        <v>693.6</v>
      </c>
      <c r="I479" s="173"/>
      <c r="J479" s="173"/>
      <c r="K479" s="173"/>
      <c r="L479" s="173"/>
      <c r="M479" s="173"/>
      <c r="N479" s="173"/>
      <c r="O479" s="173"/>
      <c r="P479" s="173"/>
      <c r="Q479" s="173"/>
      <c r="R479" s="173"/>
      <c r="S479" s="173"/>
      <c r="T479" s="173"/>
      <c r="V479" s="173">
        <f t="shared" si="14"/>
        <v>0</v>
      </c>
      <c r="W479" s="173" t="e">
        <f>IF(#REF!="","",H479)</f>
        <v>#REF!</v>
      </c>
      <c r="X479" s="287" t="str">
        <f t="shared" si="15"/>
        <v/>
      </c>
    </row>
    <row r="480" spans="1:24" x14ac:dyDescent="0.25">
      <c r="A480" s="303">
        <v>2764</v>
      </c>
      <c r="B480" s="297" t="s">
        <v>3425</v>
      </c>
      <c r="C480" s="304">
        <v>43090</v>
      </c>
      <c r="D480" s="292" t="s">
        <v>4073</v>
      </c>
      <c r="E480" s="292" t="s">
        <v>4074</v>
      </c>
      <c r="F480" s="305">
        <v>0</v>
      </c>
      <c r="G480" s="305">
        <v>0</v>
      </c>
      <c r="H480" s="305">
        <v>2053.75</v>
      </c>
      <c r="I480" s="173"/>
      <c r="J480" s="173"/>
      <c r="K480" s="173"/>
      <c r="L480" s="173"/>
      <c r="M480" s="173"/>
      <c r="N480" s="173"/>
      <c r="O480" s="173"/>
      <c r="P480" s="173"/>
      <c r="Q480" s="173"/>
      <c r="R480" s="173"/>
      <c r="S480" s="173"/>
      <c r="T480" s="173"/>
      <c r="V480" s="173">
        <f t="shared" si="14"/>
        <v>0</v>
      </c>
      <c r="W480" s="173" t="e">
        <f>IF(#REF!="","",H480)</f>
        <v>#REF!</v>
      </c>
      <c r="X480" s="287" t="str">
        <f t="shared" si="15"/>
        <v/>
      </c>
    </row>
    <row r="481" spans="1:24" x14ac:dyDescent="0.25">
      <c r="A481" s="303">
        <v>2765</v>
      </c>
      <c r="B481" s="297" t="s">
        <v>3425</v>
      </c>
      <c r="C481" s="304">
        <v>42823</v>
      </c>
      <c r="D481" s="292" t="s">
        <v>4075</v>
      </c>
      <c r="E481" s="292" t="s">
        <v>4074</v>
      </c>
      <c r="F481" s="305">
        <v>0</v>
      </c>
      <c r="G481" s="305">
        <v>0</v>
      </c>
      <c r="H481" s="305">
        <v>1500</v>
      </c>
      <c r="I481" s="173"/>
      <c r="J481" s="173"/>
      <c r="K481" s="173"/>
      <c r="L481" s="173"/>
      <c r="M481" s="173"/>
      <c r="N481" s="173"/>
      <c r="O481" s="173"/>
      <c r="P481" s="173"/>
      <c r="Q481" s="173"/>
      <c r="R481" s="173"/>
      <c r="S481" s="173"/>
      <c r="T481" s="173"/>
      <c r="V481" s="173">
        <f t="shared" si="14"/>
        <v>0</v>
      </c>
      <c r="W481" s="173" t="e">
        <f>IF(#REF!="","",H481)</f>
        <v>#REF!</v>
      </c>
      <c r="X481" s="287" t="str">
        <f t="shared" si="15"/>
        <v/>
      </c>
    </row>
    <row r="482" spans="1:24" x14ac:dyDescent="0.25">
      <c r="A482" s="303">
        <v>2766</v>
      </c>
      <c r="B482" s="297" t="s">
        <v>3425</v>
      </c>
      <c r="C482" s="304">
        <v>42948</v>
      </c>
      <c r="D482" s="292" t="s">
        <v>4076</v>
      </c>
      <c r="E482" s="292" t="s">
        <v>4077</v>
      </c>
      <c r="F482" s="305">
        <v>0</v>
      </c>
      <c r="G482" s="305">
        <v>0</v>
      </c>
      <c r="H482" s="305">
        <v>206</v>
      </c>
      <c r="I482" s="173"/>
      <c r="J482" s="173"/>
      <c r="K482" s="173"/>
      <c r="L482" s="173"/>
      <c r="M482" s="173"/>
      <c r="N482" s="173"/>
      <c r="O482" s="173"/>
      <c r="P482" s="173"/>
      <c r="Q482" s="173"/>
      <c r="R482" s="173"/>
      <c r="S482" s="173"/>
      <c r="T482" s="173"/>
      <c r="V482" s="173">
        <f t="shared" si="14"/>
        <v>0</v>
      </c>
      <c r="W482" s="173" t="e">
        <f>IF(#REF!="","",H482)</f>
        <v>#REF!</v>
      </c>
      <c r="X482" s="287" t="str">
        <f t="shared" si="15"/>
        <v/>
      </c>
    </row>
    <row r="483" spans="1:24" x14ac:dyDescent="0.25">
      <c r="A483" s="303">
        <v>2767</v>
      </c>
      <c r="B483" s="297" t="s">
        <v>3425</v>
      </c>
      <c r="C483" s="304">
        <v>42959</v>
      </c>
      <c r="D483" s="292" t="s">
        <v>4078</v>
      </c>
      <c r="E483" s="292" t="s">
        <v>4077</v>
      </c>
      <c r="F483" s="305">
        <v>-2.8421709430404007E-14</v>
      </c>
      <c r="G483" s="305">
        <v>-2.8421709430404007E-14</v>
      </c>
      <c r="H483" s="305">
        <v>152.29000000000002</v>
      </c>
      <c r="I483" s="173"/>
      <c r="J483" s="173"/>
      <c r="K483" s="173"/>
      <c r="L483" s="173"/>
      <c r="M483" s="173"/>
      <c r="N483" s="173"/>
      <c r="O483" s="173"/>
      <c r="P483" s="173"/>
      <c r="Q483" s="173"/>
      <c r="R483" s="173"/>
      <c r="S483" s="173"/>
      <c r="T483" s="173"/>
      <c r="V483" s="173">
        <f t="shared" si="14"/>
        <v>0</v>
      </c>
      <c r="W483" s="173" t="e">
        <f>IF(#REF!="","",H483)</f>
        <v>#REF!</v>
      </c>
      <c r="X483" s="287" t="str">
        <f t="shared" si="15"/>
        <v/>
      </c>
    </row>
    <row r="484" spans="1:24" x14ac:dyDescent="0.25">
      <c r="A484" s="303">
        <v>2768</v>
      </c>
      <c r="B484" s="297" t="s">
        <v>3425</v>
      </c>
      <c r="C484" s="304">
        <v>42873</v>
      </c>
      <c r="D484" s="292" t="s">
        <v>4079</v>
      </c>
      <c r="E484" s="292" t="s">
        <v>4080</v>
      </c>
      <c r="F484" s="305">
        <v>-2.8421709430404007E-14</v>
      </c>
      <c r="G484" s="305">
        <v>-2.8421709430404007E-14</v>
      </c>
      <c r="H484" s="305">
        <v>226.28000000000003</v>
      </c>
      <c r="I484" s="173"/>
      <c r="J484" s="173"/>
      <c r="K484" s="173"/>
      <c r="L484" s="173"/>
      <c r="M484" s="173"/>
      <c r="N484" s="173"/>
      <c r="O484" s="173"/>
      <c r="P484" s="173"/>
      <c r="Q484" s="173"/>
      <c r="R484" s="173"/>
      <c r="S484" s="173"/>
      <c r="T484" s="173"/>
      <c r="V484" s="173">
        <f t="shared" si="14"/>
        <v>0</v>
      </c>
      <c r="W484" s="173" t="e">
        <f>IF(#REF!="","",H484)</f>
        <v>#REF!</v>
      </c>
      <c r="X484" s="287" t="str">
        <f t="shared" si="15"/>
        <v/>
      </c>
    </row>
    <row r="485" spans="1:24" x14ac:dyDescent="0.25">
      <c r="A485" s="303">
        <v>2769</v>
      </c>
      <c r="B485" s="297" t="s">
        <v>3425</v>
      </c>
      <c r="C485" s="304">
        <v>43034</v>
      </c>
      <c r="D485" s="292" t="s">
        <v>4081</v>
      </c>
      <c r="E485" s="292" t="s">
        <v>4082</v>
      </c>
      <c r="F485" s="305">
        <v>2.8421709430404007E-14</v>
      </c>
      <c r="G485" s="305">
        <v>2.8421709430404007E-14</v>
      </c>
      <c r="H485" s="305">
        <v>176</v>
      </c>
      <c r="I485" s="173"/>
      <c r="J485" s="173"/>
      <c r="K485" s="173"/>
      <c r="L485" s="173"/>
      <c r="M485" s="173"/>
      <c r="N485" s="173"/>
      <c r="O485" s="173"/>
      <c r="P485" s="173"/>
      <c r="Q485" s="173"/>
      <c r="R485" s="173"/>
      <c r="S485" s="173"/>
      <c r="T485" s="173"/>
      <c r="V485" s="173">
        <f t="shared" si="14"/>
        <v>0</v>
      </c>
      <c r="W485" s="173" t="e">
        <f>IF(#REF!="","",H485)</f>
        <v>#REF!</v>
      </c>
      <c r="X485" s="287" t="str">
        <f t="shared" si="15"/>
        <v/>
      </c>
    </row>
    <row r="486" spans="1:24" x14ac:dyDescent="0.25">
      <c r="A486" s="303">
        <v>2770</v>
      </c>
      <c r="B486" s="297" t="s">
        <v>3425</v>
      </c>
      <c r="C486" s="304">
        <v>42789</v>
      </c>
      <c r="D486" s="292" t="s">
        <v>4083</v>
      </c>
      <c r="E486" s="292" t="s">
        <v>4084</v>
      </c>
      <c r="F486" s="305">
        <v>-5.6843418860808015E-14</v>
      </c>
      <c r="G486" s="305">
        <v>-5.6843418860808015E-14</v>
      </c>
      <c r="H486" s="305">
        <v>468.18</v>
      </c>
      <c r="I486" s="173"/>
      <c r="J486" s="173"/>
      <c r="K486" s="173"/>
      <c r="L486" s="173"/>
      <c r="M486" s="173"/>
      <c r="N486" s="173"/>
      <c r="O486" s="173"/>
      <c r="P486" s="173"/>
      <c r="Q486" s="173"/>
      <c r="R486" s="173"/>
      <c r="S486" s="173"/>
      <c r="T486" s="173"/>
      <c r="V486" s="173">
        <f t="shared" si="14"/>
        <v>0</v>
      </c>
      <c r="W486" s="173" t="e">
        <f>IF(#REF!="","",H486)</f>
        <v>#REF!</v>
      </c>
      <c r="X486" s="287" t="str">
        <f t="shared" si="15"/>
        <v/>
      </c>
    </row>
    <row r="487" spans="1:24" x14ac:dyDescent="0.25">
      <c r="A487" s="303">
        <v>2771</v>
      </c>
      <c r="B487" s="297" t="s">
        <v>3425</v>
      </c>
      <c r="C487" s="304">
        <v>42993</v>
      </c>
      <c r="D487" s="292" t="s">
        <v>4085</v>
      </c>
      <c r="E487" s="292" t="s">
        <v>4086</v>
      </c>
      <c r="F487" s="305">
        <v>1.0000000000047748E-2</v>
      </c>
      <c r="G487" s="305">
        <v>1.0000000000047748E-2</v>
      </c>
      <c r="H487" s="305">
        <v>322.90999999999997</v>
      </c>
      <c r="I487" s="173"/>
      <c r="J487" s="173"/>
      <c r="K487" s="173"/>
      <c r="L487" s="173"/>
      <c r="M487" s="173"/>
      <c r="N487" s="173"/>
      <c r="O487" s="173"/>
      <c r="P487" s="173"/>
      <c r="Q487" s="173"/>
      <c r="R487" s="173"/>
      <c r="S487" s="173"/>
      <c r="T487" s="173"/>
      <c r="V487" s="173">
        <f t="shared" si="14"/>
        <v>0</v>
      </c>
      <c r="W487" s="173" t="e">
        <f>IF(#REF!="","",H487)</f>
        <v>#REF!</v>
      </c>
      <c r="X487" s="287" t="str">
        <f t="shared" si="15"/>
        <v/>
      </c>
    </row>
    <row r="488" spans="1:24" x14ac:dyDescent="0.25">
      <c r="A488" s="303">
        <v>2772</v>
      </c>
      <c r="B488" s="297" t="s">
        <v>3425</v>
      </c>
      <c r="C488" s="304">
        <v>42853</v>
      </c>
      <c r="D488" s="292" t="s">
        <v>4087</v>
      </c>
      <c r="E488" s="292" t="s">
        <v>4088</v>
      </c>
      <c r="F488" s="305">
        <v>0</v>
      </c>
      <c r="G488" s="305">
        <v>0</v>
      </c>
      <c r="H488" s="305">
        <v>191.95</v>
      </c>
      <c r="I488" s="173"/>
      <c r="J488" s="173"/>
      <c r="K488" s="173"/>
      <c r="L488" s="173"/>
      <c r="M488" s="173"/>
      <c r="N488" s="173"/>
      <c r="O488" s="173"/>
      <c r="P488" s="173"/>
      <c r="Q488" s="173"/>
      <c r="R488" s="173"/>
      <c r="S488" s="173"/>
      <c r="T488" s="173"/>
      <c r="V488" s="173">
        <f t="shared" si="14"/>
        <v>0</v>
      </c>
      <c r="W488" s="173" t="e">
        <f>IF(#REF!="","",H488)</f>
        <v>#REF!</v>
      </c>
      <c r="X488" s="287" t="str">
        <f t="shared" si="15"/>
        <v/>
      </c>
    </row>
    <row r="489" spans="1:24" x14ac:dyDescent="0.25">
      <c r="A489" s="303">
        <v>2773</v>
      </c>
      <c r="B489" s="297" t="s">
        <v>3425</v>
      </c>
      <c r="C489" s="304">
        <v>42911</v>
      </c>
      <c r="D489" s="292" t="s">
        <v>4089</v>
      </c>
      <c r="E489" s="292" t="s">
        <v>4090</v>
      </c>
      <c r="F489" s="305">
        <v>0</v>
      </c>
      <c r="G489" s="305">
        <v>0</v>
      </c>
      <c r="H489" s="305">
        <v>1290.96</v>
      </c>
      <c r="I489" s="173"/>
      <c r="J489" s="173"/>
      <c r="K489" s="173"/>
      <c r="L489" s="173"/>
      <c r="M489" s="173"/>
      <c r="N489" s="173"/>
      <c r="O489" s="173"/>
      <c r="P489" s="173"/>
      <c r="Q489" s="173"/>
      <c r="R489" s="173"/>
      <c r="S489" s="173"/>
      <c r="T489" s="173"/>
      <c r="V489" s="173">
        <f t="shared" si="14"/>
        <v>0</v>
      </c>
      <c r="W489" s="173" t="e">
        <f>IF(#REF!="","",H489)</f>
        <v>#REF!</v>
      </c>
      <c r="X489" s="287" t="str">
        <f t="shared" si="15"/>
        <v/>
      </c>
    </row>
    <row r="490" spans="1:24" x14ac:dyDescent="0.25">
      <c r="A490" s="303">
        <v>2774</v>
      </c>
      <c r="B490" s="297" t="s">
        <v>3425</v>
      </c>
      <c r="C490" s="304">
        <v>42899</v>
      </c>
      <c r="D490" s="292" t="s">
        <v>4091</v>
      </c>
      <c r="E490" s="292" t="s">
        <v>4092</v>
      </c>
      <c r="F490" s="305">
        <v>0</v>
      </c>
      <c r="G490" s="305">
        <v>0</v>
      </c>
      <c r="H490" s="305">
        <v>83.93</v>
      </c>
      <c r="I490" s="173"/>
      <c r="J490" s="173"/>
      <c r="K490" s="173"/>
      <c r="L490" s="173"/>
      <c r="M490" s="173"/>
      <c r="N490" s="173"/>
      <c r="O490" s="173"/>
      <c r="P490" s="173"/>
      <c r="Q490" s="173"/>
      <c r="R490" s="173"/>
      <c r="S490" s="173"/>
      <c r="T490" s="173"/>
      <c r="V490" s="173">
        <f t="shared" si="14"/>
        <v>0</v>
      </c>
      <c r="W490" s="173" t="e">
        <f>IF(#REF!="","",H490)</f>
        <v>#REF!</v>
      </c>
      <c r="X490" s="287" t="str">
        <f t="shared" si="15"/>
        <v/>
      </c>
    </row>
    <row r="491" spans="1:24" x14ac:dyDescent="0.25">
      <c r="A491" s="303">
        <v>2775</v>
      </c>
      <c r="B491" s="297" t="s">
        <v>3425</v>
      </c>
      <c r="C491" s="304">
        <v>43055</v>
      </c>
      <c r="D491" s="292" t="s">
        <v>4093</v>
      </c>
      <c r="E491" s="292" t="s">
        <v>4094</v>
      </c>
      <c r="F491" s="305">
        <v>-2.8421709430404007E-14</v>
      </c>
      <c r="G491" s="305">
        <v>-2.8421709430404007E-14</v>
      </c>
      <c r="H491" s="305">
        <v>139.42000000000002</v>
      </c>
      <c r="I491" s="173"/>
      <c r="J491" s="173"/>
      <c r="K491" s="173"/>
      <c r="L491" s="173"/>
      <c r="M491" s="173"/>
      <c r="N491" s="173"/>
      <c r="O491" s="173"/>
      <c r="P491" s="173"/>
      <c r="Q491" s="173"/>
      <c r="R491" s="173"/>
      <c r="S491" s="173"/>
      <c r="T491" s="173"/>
      <c r="V491" s="173">
        <f t="shared" si="14"/>
        <v>0</v>
      </c>
      <c r="W491" s="173" t="e">
        <f>IF(#REF!="","",H491)</f>
        <v>#REF!</v>
      </c>
      <c r="X491" s="287" t="str">
        <f t="shared" si="15"/>
        <v/>
      </c>
    </row>
    <row r="492" spans="1:24" x14ac:dyDescent="0.25">
      <c r="A492" s="303">
        <v>2776</v>
      </c>
      <c r="B492" s="297" t="s">
        <v>3425</v>
      </c>
      <c r="C492" s="304">
        <v>42975</v>
      </c>
      <c r="D492" s="292" t="s">
        <v>4095</v>
      </c>
      <c r="E492" s="292" t="s">
        <v>4096</v>
      </c>
      <c r="F492" s="305">
        <v>0</v>
      </c>
      <c r="G492" s="305">
        <v>0</v>
      </c>
      <c r="H492" s="305">
        <v>180.64</v>
      </c>
      <c r="I492" s="173"/>
      <c r="J492" s="173"/>
      <c r="K492" s="173"/>
      <c r="L492" s="173"/>
      <c r="M492" s="173"/>
      <c r="N492" s="173"/>
      <c r="O492" s="173"/>
      <c r="P492" s="173"/>
      <c r="Q492" s="173"/>
      <c r="R492" s="173"/>
      <c r="S492" s="173"/>
      <c r="T492" s="173"/>
      <c r="V492" s="173">
        <f t="shared" si="14"/>
        <v>0</v>
      </c>
      <c r="W492" s="173" t="e">
        <f>IF(#REF!="","",H492)</f>
        <v>#REF!</v>
      </c>
      <c r="X492" s="287" t="str">
        <f t="shared" si="15"/>
        <v/>
      </c>
    </row>
    <row r="493" spans="1:24" x14ac:dyDescent="0.25">
      <c r="A493" s="303">
        <v>2777</v>
      </c>
      <c r="B493" s="297" t="s">
        <v>3425</v>
      </c>
      <c r="C493" s="304">
        <v>43048</v>
      </c>
      <c r="D493" s="292" t="s">
        <v>4097</v>
      </c>
      <c r="E493" s="292" t="s">
        <v>4096</v>
      </c>
      <c r="F493" s="305">
        <v>0</v>
      </c>
      <c r="G493" s="305">
        <v>0</v>
      </c>
      <c r="H493" s="305">
        <v>180.64</v>
      </c>
      <c r="I493" s="173"/>
      <c r="J493" s="173"/>
      <c r="K493" s="173"/>
      <c r="L493" s="173"/>
      <c r="M493" s="173"/>
      <c r="N493" s="173"/>
      <c r="O493" s="173"/>
      <c r="P493" s="173"/>
      <c r="Q493" s="173"/>
      <c r="R493" s="173"/>
      <c r="S493" s="173"/>
      <c r="T493" s="173"/>
      <c r="V493" s="173">
        <f t="shared" si="14"/>
        <v>0</v>
      </c>
      <c r="W493" s="173" t="e">
        <f>IF(#REF!="","",H493)</f>
        <v>#REF!</v>
      </c>
      <c r="X493" s="287" t="str">
        <f t="shared" si="15"/>
        <v/>
      </c>
    </row>
    <row r="494" spans="1:24" x14ac:dyDescent="0.25">
      <c r="A494" s="303">
        <v>2778</v>
      </c>
      <c r="B494" s="297" t="s">
        <v>3425</v>
      </c>
      <c r="C494" s="304">
        <v>42979</v>
      </c>
      <c r="D494" s="292" t="s">
        <v>4098</v>
      </c>
      <c r="E494" s="292" t="s">
        <v>4096</v>
      </c>
      <c r="F494" s="305">
        <v>2.8421709430404007E-14</v>
      </c>
      <c r="G494" s="305">
        <v>2.8421709430404007E-14</v>
      </c>
      <c r="H494" s="305">
        <v>144.47999999999999</v>
      </c>
      <c r="I494" s="173"/>
      <c r="J494" s="173"/>
      <c r="K494" s="173"/>
      <c r="L494" s="173"/>
      <c r="M494" s="173"/>
      <c r="N494" s="173"/>
      <c r="O494" s="173"/>
      <c r="P494" s="173"/>
      <c r="Q494" s="173"/>
      <c r="R494" s="173"/>
      <c r="S494" s="173"/>
      <c r="T494" s="173"/>
      <c r="V494" s="173">
        <f t="shared" si="14"/>
        <v>0</v>
      </c>
      <c r="W494" s="173" t="e">
        <f>IF(#REF!="","",H494)</f>
        <v>#REF!</v>
      </c>
      <c r="X494" s="287" t="str">
        <f t="shared" si="15"/>
        <v/>
      </c>
    </row>
    <row r="495" spans="1:24" x14ac:dyDescent="0.25">
      <c r="A495" s="303">
        <v>2779</v>
      </c>
      <c r="B495" s="297" t="s">
        <v>3425</v>
      </c>
      <c r="C495" s="304">
        <v>43062</v>
      </c>
      <c r="D495" s="292" t="s">
        <v>4099</v>
      </c>
      <c r="E495" s="292" t="s">
        <v>4096</v>
      </c>
      <c r="F495" s="305">
        <v>2.8421709430404007E-14</v>
      </c>
      <c r="G495" s="305">
        <v>2.8421709430404007E-14</v>
      </c>
      <c r="H495" s="305">
        <v>144.47999999999999</v>
      </c>
      <c r="I495" s="173"/>
      <c r="J495" s="173"/>
      <c r="K495" s="173"/>
      <c r="L495" s="173"/>
      <c r="M495" s="173"/>
      <c r="N495" s="173"/>
      <c r="O495" s="173"/>
      <c r="P495" s="173"/>
      <c r="Q495" s="173"/>
      <c r="R495" s="173"/>
      <c r="S495" s="173"/>
      <c r="T495" s="173"/>
      <c r="V495" s="173">
        <f t="shared" si="14"/>
        <v>0</v>
      </c>
      <c r="W495" s="173" t="e">
        <f>IF(#REF!="","",H495)</f>
        <v>#REF!</v>
      </c>
      <c r="X495" s="287" t="str">
        <f t="shared" si="15"/>
        <v/>
      </c>
    </row>
    <row r="496" spans="1:24" x14ac:dyDescent="0.25">
      <c r="A496" s="303">
        <v>2780</v>
      </c>
      <c r="B496" s="297" t="s">
        <v>3425</v>
      </c>
      <c r="C496" s="304">
        <v>43038</v>
      </c>
      <c r="D496" s="292" t="s">
        <v>4100</v>
      </c>
      <c r="E496" s="292" t="s">
        <v>4101</v>
      </c>
      <c r="F496" s="305">
        <v>0</v>
      </c>
      <c r="G496" s="305">
        <v>0</v>
      </c>
      <c r="H496" s="305">
        <v>390.16</v>
      </c>
      <c r="I496" s="173"/>
      <c r="J496" s="173"/>
      <c r="K496" s="173"/>
      <c r="L496" s="173"/>
      <c r="M496" s="173"/>
      <c r="N496" s="173"/>
      <c r="O496" s="173"/>
      <c r="P496" s="173"/>
      <c r="Q496" s="173"/>
      <c r="R496" s="173"/>
      <c r="S496" s="173"/>
      <c r="T496" s="173"/>
      <c r="V496" s="173">
        <f t="shared" si="14"/>
        <v>0</v>
      </c>
      <c r="W496" s="173" t="e">
        <f>IF(#REF!="","",H496)</f>
        <v>#REF!</v>
      </c>
      <c r="X496" s="287" t="str">
        <f t="shared" si="15"/>
        <v/>
      </c>
    </row>
    <row r="497" spans="1:24" x14ac:dyDescent="0.25">
      <c r="A497" s="303">
        <v>2781</v>
      </c>
      <c r="B497" s="297" t="s">
        <v>3425</v>
      </c>
      <c r="C497" s="304">
        <v>43123</v>
      </c>
      <c r="D497" s="292" t="s">
        <v>4102</v>
      </c>
      <c r="E497" s="292" t="s">
        <v>4103</v>
      </c>
      <c r="F497" s="305">
        <v>0</v>
      </c>
      <c r="G497" s="305">
        <v>0</v>
      </c>
      <c r="H497" s="305">
        <v>104.04</v>
      </c>
      <c r="I497" s="173"/>
      <c r="J497" s="173"/>
      <c r="K497" s="173"/>
      <c r="L497" s="173"/>
      <c r="M497" s="173"/>
      <c r="N497" s="173"/>
      <c r="O497" s="173"/>
      <c r="P497" s="173"/>
      <c r="Q497" s="173"/>
      <c r="R497" s="173"/>
      <c r="S497" s="173"/>
      <c r="T497" s="173"/>
      <c r="V497" s="173">
        <f t="shared" si="14"/>
        <v>0</v>
      </c>
      <c r="W497" s="173" t="e">
        <f>IF(#REF!="","",H497)</f>
        <v>#REF!</v>
      </c>
      <c r="X497" s="287" t="str">
        <f t="shared" si="15"/>
        <v/>
      </c>
    </row>
    <row r="498" spans="1:24" x14ac:dyDescent="0.25">
      <c r="A498" s="303">
        <v>2782</v>
      </c>
      <c r="B498" s="297" t="s">
        <v>3425</v>
      </c>
      <c r="C498" s="304">
        <v>42961</v>
      </c>
      <c r="D498" s="292" t="s">
        <v>4104</v>
      </c>
      <c r="E498" s="292" t="s">
        <v>4105</v>
      </c>
      <c r="F498" s="305">
        <v>5.6843418860808015E-14</v>
      </c>
      <c r="G498" s="305">
        <v>5.6843418860808015E-14</v>
      </c>
      <c r="H498" s="305">
        <v>360.66999999999996</v>
      </c>
      <c r="I498" s="173"/>
      <c r="J498" s="173"/>
      <c r="K498" s="173"/>
      <c r="L498" s="173"/>
      <c r="M498" s="173"/>
      <c r="N498" s="173"/>
      <c r="O498" s="173"/>
      <c r="P498" s="173"/>
      <c r="Q498" s="173"/>
      <c r="R498" s="173"/>
      <c r="S498" s="173"/>
      <c r="T498" s="173"/>
      <c r="V498" s="173">
        <f t="shared" si="14"/>
        <v>0</v>
      </c>
      <c r="W498" s="173" t="e">
        <f>IF(#REF!="","",H498)</f>
        <v>#REF!</v>
      </c>
      <c r="X498" s="287" t="str">
        <f t="shared" si="15"/>
        <v/>
      </c>
    </row>
    <row r="499" spans="1:24" x14ac:dyDescent="0.25">
      <c r="A499" s="303">
        <v>2783</v>
      </c>
      <c r="B499" s="297" t="s">
        <v>3425</v>
      </c>
      <c r="C499" s="304">
        <v>42985</v>
      </c>
      <c r="D499" s="292" t="s">
        <v>4106</v>
      </c>
      <c r="E499" s="292" t="s">
        <v>4107</v>
      </c>
      <c r="F499" s="305">
        <v>0</v>
      </c>
      <c r="G499" s="305">
        <v>0</v>
      </c>
      <c r="H499" s="305">
        <v>1010.1</v>
      </c>
      <c r="I499" s="173"/>
      <c r="J499" s="173"/>
      <c r="K499" s="173"/>
      <c r="L499" s="173"/>
      <c r="M499" s="173"/>
      <c r="N499" s="173"/>
      <c r="O499" s="173"/>
      <c r="P499" s="173"/>
      <c r="Q499" s="173"/>
      <c r="R499" s="173"/>
      <c r="S499" s="173"/>
      <c r="T499" s="173"/>
      <c r="V499" s="173">
        <f t="shared" si="14"/>
        <v>0</v>
      </c>
      <c r="W499" s="173" t="e">
        <f>IF(#REF!="","",H499)</f>
        <v>#REF!</v>
      </c>
      <c r="X499" s="287" t="str">
        <f t="shared" si="15"/>
        <v/>
      </c>
    </row>
    <row r="500" spans="1:24" x14ac:dyDescent="0.25">
      <c r="A500" s="303">
        <v>2784</v>
      </c>
      <c r="B500" s="297" t="s">
        <v>3425</v>
      </c>
      <c r="C500" s="304">
        <v>43045</v>
      </c>
      <c r="D500" s="292" t="s">
        <v>4108</v>
      </c>
      <c r="E500" s="292" t="s">
        <v>4109</v>
      </c>
      <c r="F500" s="305">
        <v>0</v>
      </c>
      <c r="G500" s="305">
        <v>0</v>
      </c>
      <c r="H500" s="305">
        <v>1418.71</v>
      </c>
      <c r="I500" s="173"/>
      <c r="J500" s="173"/>
      <c r="K500" s="173"/>
      <c r="L500" s="173"/>
      <c r="M500" s="173"/>
      <c r="N500" s="173"/>
      <c r="O500" s="173"/>
      <c r="P500" s="173"/>
      <c r="Q500" s="173"/>
      <c r="R500" s="173"/>
      <c r="S500" s="173"/>
      <c r="T500" s="173"/>
      <c r="V500" s="173">
        <f t="shared" si="14"/>
        <v>0</v>
      </c>
      <c r="W500" s="173" t="e">
        <f>IF(#REF!="","",H500)</f>
        <v>#REF!</v>
      </c>
      <c r="X500" s="287" t="str">
        <f t="shared" si="15"/>
        <v/>
      </c>
    </row>
    <row r="501" spans="1:24" x14ac:dyDescent="0.25">
      <c r="A501" s="303">
        <v>2796</v>
      </c>
      <c r="B501" s="297" t="s">
        <v>3425</v>
      </c>
      <c r="C501" s="304">
        <v>42936</v>
      </c>
      <c r="D501" s="292" t="s">
        <v>4110</v>
      </c>
      <c r="E501" s="292" t="s">
        <v>4111</v>
      </c>
      <c r="F501" s="305">
        <v>50.920000000000016</v>
      </c>
      <c r="G501" s="305">
        <v>50.920000000000016</v>
      </c>
      <c r="H501" s="305">
        <v>187.2</v>
      </c>
      <c r="I501" s="173"/>
      <c r="J501" s="173"/>
      <c r="K501" s="173"/>
      <c r="L501" s="173"/>
      <c r="M501" s="173"/>
      <c r="N501" s="173"/>
      <c r="O501" s="173"/>
      <c r="P501" s="173"/>
      <c r="Q501" s="173"/>
      <c r="R501" s="173"/>
      <c r="S501" s="173"/>
      <c r="T501" s="173"/>
      <c r="V501" s="173">
        <f t="shared" si="14"/>
        <v>0</v>
      </c>
      <c r="W501" s="173" t="e">
        <f>IF(#REF!="","",H501)</f>
        <v>#REF!</v>
      </c>
      <c r="X501" s="287" t="str">
        <f t="shared" si="15"/>
        <v/>
      </c>
    </row>
    <row r="502" spans="1:24" x14ac:dyDescent="0.25">
      <c r="A502" s="303">
        <v>2797</v>
      </c>
      <c r="B502" s="297" t="s">
        <v>3425</v>
      </c>
      <c r="C502" s="304">
        <v>42835</v>
      </c>
      <c r="D502" s="292" t="s">
        <v>4112</v>
      </c>
      <c r="E502" s="292" t="s">
        <v>4113</v>
      </c>
      <c r="F502" s="305">
        <v>0</v>
      </c>
      <c r="G502" s="305">
        <v>0</v>
      </c>
      <c r="H502" s="305">
        <v>715.45</v>
      </c>
      <c r="I502" s="173"/>
      <c r="J502" s="173"/>
      <c r="K502" s="173"/>
      <c r="L502" s="173"/>
      <c r="M502" s="173"/>
      <c r="N502" s="173"/>
      <c r="O502" s="173"/>
      <c r="P502" s="173"/>
      <c r="Q502" s="173"/>
      <c r="R502" s="173"/>
      <c r="S502" s="173"/>
      <c r="T502" s="173"/>
      <c r="V502" s="173">
        <f t="shared" si="14"/>
        <v>0</v>
      </c>
      <c r="W502" s="173" t="e">
        <f>IF(#REF!="","",H502)</f>
        <v>#REF!</v>
      </c>
      <c r="X502" s="287" t="str">
        <f t="shared" si="15"/>
        <v/>
      </c>
    </row>
    <row r="503" spans="1:24" x14ac:dyDescent="0.25">
      <c r="A503" s="303">
        <v>2798</v>
      </c>
      <c r="B503" s="297" t="s">
        <v>3425</v>
      </c>
      <c r="C503" s="304">
        <v>42896</v>
      </c>
      <c r="D503" s="292" t="s">
        <v>4114</v>
      </c>
      <c r="E503" s="292" t="s">
        <v>4115</v>
      </c>
      <c r="F503" s="305">
        <v>5.6843418860808015E-14</v>
      </c>
      <c r="G503" s="305">
        <v>5.6843418860808015E-14</v>
      </c>
      <c r="H503" s="305">
        <v>455.16999999999996</v>
      </c>
      <c r="I503" s="173"/>
      <c r="J503" s="173"/>
      <c r="K503" s="173"/>
      <c r="L503" s="173"/>
      <c r="M503" s="173"/>
      <c r="N503" s="173"/>
      <c r="O503" s="173"/>
      <c r="P503" s="173"/>
      <c r="Q503" s="173"/>
      <c r="R503" s="173"/>
      <c r="S503" s="173"/>
      <c r="T503" s="173"/>
      <c r="V503" s="173">
        <f t="shared" si="14"/>
        <v>0</v>
      </c>
      <c r="W503" s="173" t="e">
        <f>IF(#REF!="","",H503)</f>
        <v>#REF!</v>
      </c>
      <c r="X503" s="287" t="str">
        <f t="shared" si="15"/>
        <v/>
      </c>
    </row>
    <row r="504" spans="1:24" x14ac:dyDescent="0.25">
      <c r="A504" s="303">
        <v>2799</v>
      </c>
      <c r="B504" s="297" t="s">
        <v>3425</v>
      </c>
      <c r="C504" s="304">
        <v>43029</v>
      </c>
      <c r="D504" s="292" t="s">
        <v>4116</v>
      </c>
      <c r="E504" s="292" t="s">
        <v>4115</v>
      </c>
      <c r="F504" s="305">
        <v>0</v>
      </c>
      <c r="G504" s="305">
        <v>0</v>
      </c>
      <c r="H504" s="305">
        <v>487.68999999999994</v>
      </c>
      <c r="I504" s="173"/>
      <c r="J504" s="173"/>
      <c r="K504" s="173"/>
      <c r="L504" s="173"/>
      <c r="M504" s="173"/>
      <c r="N504" s="173"/>
      <c r="O504" s="173"/>
      <c r="P504" s="173"/>
      <c r="Q504" s="173"/>
      <c r="R504" s="173"/>
      <c r="S504" s="173"/>
      <c r="T504" s="173"/>
      <c r="V504" s="173">
        <f t="shared" si="14"/>
        <v>0</v>
      </c>
      <c r="W504" s="173" t="e">
        <f>IF(#REF!="","",H504)</f>
        <v>#REF!</v>
      </c>
      <c r="X504" s="287" t="str">
        <f t="shared" si="15"/>
        <v/>
      </c>
    </row>
    <row r="505" spans="1:24" x14ac:dyDescent="0.25">
      <c r="A505" s="303">
        <v>2800</v>
      </c>
      <c r="B505" s="297" t="s">
        <v>3425</v>
      </c>
      <c r="C505" s="304">
        <v>42796</v>
      </c>
      <c r="D505" s="292" t="s">
        <v>4117</v>
      </c>
      <c r="E505" s="292" t="s">
        <v>4118</v>
      </c>
      <c r="F505" s="305">
        <v>0</v>
      </c>
      <c r="G505" s="305">
        <v>0</v>
      </c>
      <c r="H505" s="305">
        <v>433.5</v>
      </c>
      <c r="I505" s="173"/>
      <c r="J505" s="173"/>
      <c r="K505" s="173"/>
      <c r="L505" s="173"/>
      <c r="M505" s="173"/>
      <c r="N505" s="173"/>
      <c r="O505" s="173"/>
      <c r="P505" s="173"/>
      <c r="Q505" s="173"/>
      <c r="R505" s="173"/>
      <c r="S505" s="173"/>
      <c r="T505" s="173"/>
      <c r="V505" s="173">
        <f t="shared" si="14"/>
        <v>0</v>
      </c>
      <c r="W505" s="173" t="e">
        <f>IF(#REF!="","",H505)</f>
        <v>#REF!</v>
      </c>
      <c r="X505" s="287" t="str">
        <f t="shared" si="15"/>
        <v/>
      </c>
    </row>
    <row r="506" spans="1:24" x14ac:dyDescent="0.25">
      <c r="A506" s="303">
        <v>2801</v>
      </c>
      <c r="B506" s="297" t="s">
        <v>3425</v>
      </c>
      <c r="C506" s="304">
        <v>42940</v>
      </c>
      <c r="D506" s="292" t="s">
        <v>4119</v>
      </c>
      <c r="E506" s="292" t="s">
        <v>4118</v>
      </c>
      <c r="F506" s="305">
        <v>0</v>
      </c>
      <c r="G506" s="305">
        <v>0</v>
      </c>
      <c r="H506" s="305">
        <v>1040.4000000000001</v>
      </c>
      <c r="I506" s="173"/>
      <c r="J506" s="173"/>
      <c r="K506" s="173"/>
      <c r="L506" s="173"/>
      <c r="M506" s="173"/>
      <c r="N506" s="173"/>
      <c r="O506" s="173"/>
      <c r="P506" s="173"/>
      <c r="Q506" s="173"/>
      <c r="R506" s="173"/>
      <c r="S506" s="173"/>
      <c r="T506" s="173"/>
      <c r="V506" s="173">
        <f t="shared" si="14"/>
        <v>0</v>
      </c>
      <c r="W506" s="173" t="e">
        <f>IF(#REF!="","",H506)</f>
        <v>#REF!</v>
      </c>
      <c r="X506" s="287" t="str">
        <f t="shared" si="15"/>
        <v/>
      </c>
    </row>
    <row r="507" spans="1:24" x14ac:dyDescent="0.25">
      <c r="A507" s="303">
        <v>2802</v>
      </c>
      <c r="B507" s="297" t="s">
        <v>3425</v>
      </c>
      <c r="C507" s="304">
        <v>43096</v>
      </c>
      <c r="D507" s="292" t="s">
        <v>4120</v>
      </c>
      <c r="E507" s="292" t="s">
        <v>4121</v>
      </c>
      <c r="F507" s="305">
        <v>0</v>
      </c>
      <c r="G507" s="305">
        <v>0</v>
      </c>
      <c r="H507" s="305">
        <v>256.98</v>
      </c>
      <c r="I507" s="173"/>
      <c r="J507" s="173"/>
      <c r="K507" s="173"/>
      <c r="L507" s="173"/>
      <c r="M507" s="173"/>
      <c r="N507" s="173"/>
      <c r="O507" s="173"/>
      <c r="P507" s="173"/>
      <c r="Q507" s="173"/>
      <c r="R507" s="173"/>
      <c r="S507" s="173"/>
      <c r="T507" s="173"/>
      <c r="V507" s="173">
        <f t="shared" si="14"/>
        <v>0</v>
      </c>
      <c r="W507" s="173" t="e">
        <f>IF(#REF!="","",H507)</f>
        <v>#REF!</v>
      </c>
      <c r="X507" s="287" t="str">
        <f t="shared" si="15"/>
        <v/>
      </c>
    </row>
    <row r="508" spans="1:24" x14ac:dyDescent="0.25">
      <c r="A508" s="303">
        <v>2803</v>
      </c>
      <c r="B508" s="297" t="s">
        <v>3425</v>
      </c>
      <c r="C508" s="304">
        <v>42939</v>
      </c>
      <c r="D508" s="292" t="s">
        <v>4122</v>
      </c>
      <c r="E508" s="292" t="s">
        <v>4123</v>
      </c>
      <c r="F508" s="305">
        <v>-2.8421709430404007E-14</v>
      </c>
      <c r="G508" s="305">
        <v>-2.8421709430404007E-14</v>
      </c>
      <c r="H508" s="305">
        <v>216.53000000000003</v>
      </c>
      <c r="I508" s="173"/>
      <c r="J508" s="173"/>
      <c r="K508" s="173"/>
      <c r="L508" s="173"/>
      <c r="M508" s="173"/>
      <c r="N508" s="173"/>
      <c r="O508" s="173"/>
      <c r="P508" s="173"/>
      <c r="Q508" s="173"/>
      <c r="R508" s="173"/>
      <c r="S508" s="173"/>
      <c r="T508" s="173"/>
      <c r="V508" s="173">
        <f t="shared" si="14"/>
        <v>0</v>
      </c>
      <c r="W508" s="173" t="e">
        <f>IF(#REF!="","",H508)</f>
        <v>#REF!</v>
      </c>
      <c r="X508" s="287" t="str">
        <f t="shared" si="15"/>
        <v/>
      </c>
    </row>
    <row r="509" spans="1:24" x14ac:dyDescent="0.25">
      <c r="A509" s="303">
        <v>2804</v>
      </c>
      <c r="B509" s="297" t="s">
        <v>3425</v>
      </c>
      <c r="C509" s="304">
        <v>43007</v>
      </c>
      <c r="D509" s="292" t="s">
        <v>4124</v>
      </c>
      <c r="E509" s="292" t="s">
        <v>4125</v>
      </c>
      <c r="F509" s="305">
        <v>1.4210854715202004E-14</v>
      </c>
      <c r="G509" s="305">
        <v>1.4210854715202004E-14</v>
      </c>
      <c r="H509" s="305">
        <v>111.92</v>
      </c>
      <c r="I509" s="173"/>
      <c r="J509" s="173"/>
      <c r="K509" s="173"/>
      <c r="L509" s="173"/>
      <c r="M509" s="173"/>
      <c r="N509" s="173"/>
      <c r="O509" s="173"/>
      <c r="P509" s="173"/>
      <c r="Q509" s="173"/>
      <c r="R509" s="173"/>
      <c r="S509" s="173"/>
      <c r="T509" s="173"/>
      <c r="V509" s="173">
        <f t="shared" si="14"/>
        <v>0</v>
      </c>
      <c r="W509" s="173" t="e">
        <f>IF(#REF!="","",H509)</f>
        <v>#REF!</v>
      </c>
      <c r="X509" s="287" t="str">
        <f t="shared" si="15"/>
        <v/>
      </c>
    </row>
    <row r="510" spans="1:24" x14ac:dyDescent="0.25">
      <c r="A510" s="303">
        <v>2805</v>
      </c>
      <c r="B510" s="297" t="s">
        <v>3425</v>
      </c>
      <c r="C510" s="304">
        <v>42805</v>
      </c>
      <c r="D510" s="292" t="s">
        <v>4126</v>
      </c>
      <c r="E510" s="292" t="s">
        <v>4127</v>
      </c>
      <c r="F510" s="305">
        <v>-2.8421709430404007E-14</v>
      </c>
      <c r="G510" s="305">
        <v>-2.8421709430404007E-14</v>
      </c>
      <c r="H510" s="305">
        <v>165.42</v>
      </c>
      <c r="I510" s="173"/>
      <c r="J510" s="173"/>
      <c r="K510" s="173"/>
      <c r="L510" s="173"/>
      <c r="M510" s="173"/>
      <c r="N510" s="173"/>
      <c r="O510" s="173"/>
      <c r="P510" s="173"/>
      <c r="Q510" s="173"/>
      <c r="R510" s="173"/>
      <c r="S510" s="173"/>
      <c r="T510" s="173"/>
      <c r="V510" s="173">
        <f t="shared" si="14"/>
        <v>0</v>
      </c>
      <c r="W510" s="173" t="e">
        <f>IF(#REF!="","",H510)</f>
        <v>#REF!</v>
      </c>
      <c r="X510" s="287" t="str">
        <f t="shared" si="15"/>
        <v/>
      </c>
    </row>
    <row r="511" spans="1:24" x14ac:dyDescent="0.25">
      <c r="A511" s="303">
        <v>2806</v>
      </c>
      <c r="B511" s="297" t="s">
        <v>3425</v>
      </c>
      <c r="C511" s="304">
        <v>42910</v>
      </c>
      <c r="D511" s="292" t="s">
        <v>4128</v>
      </c>
      <c r="E511" s="292" t="s">
        <v>4129</v>
      </c>
      <c r="F511" s="305">
        <v>0</v>
      </c>
      <c r="G511" s="305">
        <v>0</v>
      </c>
      <c r="H511" s="305">
        <v>115.52000000000001</v>
      </c>
      <c r="I511" s="173"/>
      <c r="J511" s="173"/>
      <c r="K511" s="173"/>
      <c r="L511" s="173"/>
      <c r="M511" s="173"/>
      <c r="N511" s="173"/>
      <c r="O511" s="173"/>
      <c r="P511" s="173"/>
      <c r="Q511" s="173"/>
      <c r="R511" s="173"/>
      <c r="S511" s="173"/>
      <c r="T511" s="173"/>
      <c r="V511" s="173">
        <f t="shared" si="14"/>
        <v>0</v>
      </c>
      <c r="W511" s="173" t="e">
        <f>IF(#REF!="","",H511)</f>
        <v>#REF!</v>
      </c>
      <c r="X511" s="287" t="str">
        <f t="shared" si="15"/>
        <v/>
      </c>
    </row>
    <row r="512" spans="1:24" x14ac:dyDescent="0.25">
      <c r="A512" s="303">
        <v>2807</v>
      </c>
      <c r="B512" s="297" t="s">
        <v>3425</v>
      </c>
      <c r="C512" s="304">
        <v>43099</v>
      </c>
      <c r="D512" s="292" t="s">
        <v>4130</v>
      </c>
      <c r="E512" s="292" t="s">
        <v>4131</v>
      </c>
      <c r="F512" s="305">
        <v>0</v>
      </c>
      <c r="G512" s="305">
        <v>0</v>
      </c>
      <c r="H512" s="305">
        <v>79.91</v>
      </c>
      <c r="I512" s="173"/>
      <c r="J512" s="173"/>
      <c r="K512" s="173"/>
      <c r="L512" s="173"/>
      <c r="M512" s="173"/>
      <c r="N512" s="173"/>
      <c r="O512" s="173"/>
      <c r="P512" s="173"/>
      <c r="Q512" s="173"/>
      <c r="R512" s="173"/>
      <c r="S512" s="173"/>
      <c r="T512" s="173"/>
      <c r="V512" s="173">
        <f t="shared" si="14"/>
        <v>0</v>
      </c>
      <c r="W512" s="173" t="e">
        <f>IF(#REF!="","",H512)</f>
        <v>#REF!</v>
      </c>
      <c r="X512" s="287" t="str">
        <f t="shared" si="15"/>
        <v/>
      </c>
    </row>
    <row r="513" spans="1:24" x14ac:dyDescent="0.25">
      <c r="A513" s="303">
        <v>2808</v>
      </c>
      <c r="B513" s="297" t="s">
        <v>3425</v>
      </c>
      <c r="C513" s="304">
        <v>43126</v>
      </c>
      <c r="D513" s="292" t="s">
        <v>4132</v>
      </c>
      <c r="E513" s="292" t="s">
        <v>4133</v>
      </c>
      <c r="F513" s="305">
        <v>1.4210854715202004E-14</v>
      </c>
      <c r="G513" s="305">
        <v>1.4210854715202004E-14</v>
      </c>
      <c r="H513" s="305">
        <v>113.72</v>
      </c>
      <c r="I513" s="173"/>
      <c r="J513" s="173"/>
      <c r="K513" s="173"/>
      <c r="L513" s="173"/>
      <c r="M513" s="173"/>
      <c r="N513" s="173"/>
      <c r="O513" s="173"/>
      <c r="P513" s="173"/>
      <c r="Q513" s="173"/>
      <c r="R513" s="173"/>
      <c r="S513" s="173"/>
      <c r="T513" s="173"/>
      <c r="V513" s="173">
        <f t="shared" si="14"/>
        <v>0</v>
      </c>
      <c r="W513" s="173" t="e">
        <f>IF(#REF!="","",H513)</f>
        <v>#REF!</v>
      </c>
      <c r="X513" s="287" t="str">
        <f t="shared" si="15"/>
        <v/>
      </c>
    </row>
    <row r="514" spans="1:24" x14ac:dyDescent="0.25">
      <c r="A514" s="303">
        <v>2809</v>
      </c>
      <c r="B514" s="297" t="s">
        <v>3425</v>
      </c>
      <c r="C514" s="304">
        <v>43102</v>
      </c>
      <c r="D514" s="292" t="s">
        <v>4134</v>
      </c>
      <c r="E514" s="292" t="s">
        <v>4135</v>
      </c>
      <c r="F514" s="305">
        <v>0</v>
      </c>
      <c r="G514" s="305">
        <v>0</v>
      </c>
      <c r="H514" s="305">
        <v>734.71</v>
      </c>
      <c r="I514" s="173"/>
      <c r="J514" s="173"/>
      <c r="K514" s="173"/>
      <c r="L514" s="173"/>
      <c r="M514" s="173"/>
      <c r="N514" s="173"/>
      <c r="O514" s="173"/>
      <c r="P514" s="173"/>
      <c r="Q514" s="173"/>
      <c r="R514" s="173"/>
      <c r="S514" s="173"/>
      <c r="T514" s="173"/>
      <c r="V514" s="173">
        <f t="shared" si="14"/>
        <v>0</v>
      </c>
      <c r="W514" s="173" t="e">
        <f>IF(#REF!="","",H514)</f>
        <v>#REF!</v>
      </c>
      <c r="X514" s="287" t="str">
        <f t="shared" si="15"/>
        <v/>
      </c>
    </row>
    <row r="515" spans="1:24" x14ac:dyDescent="0.25">
      <c r="A515" s="303">
        <v>2810</v>
      </c>
      <c r="B515" s="297" t="s">
        <v>3425</v>
      </c>
      <c r="C515" s="304">
        <v>43026</v>
      </c>
      <c r="D515" s="292" t="s">
        <v>4136</v>
      </c>
      <c r="E515" s="292" t="s">
        <v>4137</v>
      </c>
      <c r="F515" s="305">
        <v>0</v>
      </c>
      <c r="G515" s="305">
        <v>0</v>
      </c>
      <c r="H515" s="305">
        <v>334.03</v>
      </c>
      <c r="I515" s="173"/>
      <c r="J515" s="173"/>
      <c r="K515" s="173"/>
      <c r="L515" s="173"/>
      <c r="M515" s="173"/>
      <c r="N515" s="173"/>
      <c r="O515" s="173"/>
      <c r="P515" s="173"/>
      <c r="Q515" s="173"/>
      <c r="R515" s="173"/>
      <c r="S515" s="173"/>
      <c r="T515" s="173"/>
      <c r="V515" s="173">
        <f t="shared" si="14"/>
        <v>0</v>
      </c>
      <c r="W515" s="173" t="e">
        <f>IF(#REF!="","",H515)</f>
        <v>#REF!</v>
      </c>
      <c r="X515" s="287" t="str">
        <f t="shared" si="15"/>
        <v/>
      </c>
    </row>
    <row r="516" spans="1:24" x14ac:dyDescent="0.25">
      <c r="A516" s="303">
        <v>2811</v>
      </c>
      <c r="B516" s="297" t="s">
        <v>3425</v>
      </c>
      <c r="C516" s="304">
        <v>42811</v>
      </c>
      <c r="D516" s="292" t="s">
        <v>4138</v>
      </c>
      <c r="E516" s="292" t="s">
        <v>4137</v>
      </c>
      <c r="F516" s="305">
        <v>0</v>
      </c>
      <c r="G516" s="305">
        <v>0</v>
      </c>
      <c r="H516" s="305">
        <v>334.03</v>
      </c>
      <c r="I516" s="173"/>
      <c r="J516" s="173"/>
      <c r="K516" s="173"/>
      <c r="L516" s="173"/>
      <c r="M516" s="173"/>
      <c r="N516" s="173"/>
      <c r="O516" s="173"/>
      <c r="P516" s="173"/>
      <c r="Q516" s="173"/>
      <c r="R516" s="173"/>
      <c r="S516" s="173"/>
      <c r="T516" s="173"/>
      <c r="V516" s="173">
        <f t="shared" si="14"/>
        <v>0</v>
      </c>
      <c r="W516" s="173" t="e">
        <f>IF(#REF!="","",H516)</f>
        <v>#REF!</v>
      </c>
      <c r="X516" s="287" t="str">
        <f t="shared" si="15"/>
        <v/>
      </c>
    </row>
    <row r="517" spans="1:24" x14ac:dyDescent="0.25">
      <c r="A517" s="303">
        <v>2812</v>
      </c>
      <c r="B517" s="297" t="s">
        <v>3425</v>
      </c>
      <c r="C517" s="304">
        <v>42942</v>
      </c>
      <c r="D517" s="292" t="s">
        <v>4139</v>
      </c>
      <c r="E517" s="292" t="s">
        <v>4140</v>
      </c>
      <c r="F517" s="305">
        <v>-1.4210854715202004E-14</v>
      </c>
      <c r="G517" s="305">
        <v>-1.4210854715202004E-14</v>
      </c>
      <c r="H517" s="305">
        <v>124.12</v>
      </c>
      <c r="I517" s="173"/>
      <c r="J517" s="173"/>
      <c r="K517" s="173"/>
      <c r="L517" s="173"/>
      <c r="M517" s="173"/>
      <c r="N517" s="173"/>
      <c r="O517" s="173"/>
      <c r="P517" s="173"/>
      <c r="Q517" s="173"/>
      <c r="R517" s="173"/>
      <c r="S517" s="173"/>
      <c r="T517" s="173"/>
      <c r="V517" s="173">
        <f t="shared" si="14"/>
        <v>0</v>
      </c>
      <c r="W517" s="173" t="e">
        <f>IF(#REF!="","",H517)</f>
        <v>#REF!</v>
      </c>
      <c r="X517" s="287" t="str">
        <f t="shared" si="15"/>
        <v/>
      </c>
    </row>
    <row r="518" spans="1:24" x14ac:dyDescent="0.25">
      <c r="A518" s="303">
        <v>2813</v>
      </c>
      <c r="B518" s="297" t="s">
        <v>3425</v>
      </c>
      <c r="C518" s="304">
        <v>42923</v>
      </c>
      <c r="D518" s="292" t="s">
        <v>4141</v>
      </c>
      <c r="E518" s="292" t="s">
        <v>4142</v>
      </c>
      <c r="F518" s="305">
        <v>0</v>
      </c>
      <c r="G518" s="305">
        <v>0</v>
      </c>
      <c r="H518" s="305">
        <v>141.76</v>
      </c>
      <c r="I518" s="173"/>
      <c r="J518" s="173"/>
      <c r="K518" s="173"/>
      <c r="L518" s="173"/>
      <c r="M518" s="173"/>
      <c r="N518" s="173"/>
      <c r="O518" s="173"/>
      <c r="P518" s="173"/>
      <c r="Q518" s="173"/>
      <c r="R518" s="173"/>
      <c r="S518" s="173"/>
      <c r="T518" s="173"/>
      <c r="V518" s="173">
        <f t="shared" si="14"/>
        <v>0</v>
      </c>
      <c r="W518" s="173" t="e">
        <f>IF(#REF!="","",H518)</f>
        <v>#REF!</v>
      </c>
      <c r="X518" s="287" t="str">
        <f t="shared" si="15"/>
        <v/>
      </c>
    </row>
    <row r="519" spans="1:24" x14ac:dyDescent="0.25">
      <c r="A519" s="303">
        <v>2814</v>
      </c>
      <c r="B519" s="297" t="s">
        <v>3425</v>
      </c>
      <c r="C519" s="304">
        <v>42857</v>
      </c>
      <c r="D519" s="292" t="s">
        <v>4143</v>
      </c>
      <c r="E519" s="292" t="s">
        <v>4144</v>
      </c>
      <c r="F519" s="305">
        <v>0</v>
      </c>
      <c r="G519" s="305">
        <v>0</v>
      </c>
      <c r="H519" s="305">
        <v>573.61</v>
      </c>
      <c r="I519" s="173"/>
      <c r="J519" s="173"/>
      <c r="K519" s="173"/>
      <c r="L519" s="173"/>
      <c r="M519" s="173"/>
      <c r="N519" s="173"/>
      <c r="O519" s="173"/>
      <c r="P519" s="173"/>
      <c r="Q519" s="173"/>
      <c r="R519" s="173"/>
      <c r="S519" s="173"/>
      <c r="T519" s="173"/>
      <c r="V519" s="173">
        <f t="shared" si="14"/>
        <v>0</v>
      </c>
      <c r="W519" s="173" t="e">
        <f>IF(#REF!="","",H519)</f>
        <v>#REF!</v>
      </c>
      <c r="X519" s="287" t="str">
        <f t="shared" si="15"/>
        <v/>
      </c>
    </row>
    <row r="520" spans="1:24" x14ac:dyDescent="0.25">
      <c r="A520" s="303">
        <v>2815</v>
      </c>
      <c r="B520" s="297" t="s">
        <v>3425</v>
      </c>
      <c r="C520" s="304">
        <v>42841</v>
      </c>
      <c r="D520" s="292" t="s">
        <v>4145</v>
      </c>
      <c r="E520" s="292" t="s">
        <v>4144</v>
      </c>
      <c r="F520" s="305">
        <v>-5.6843418860808015E-14</v>
      </c>
      <c r="G520" s="305">
        <v>-5.6843418860808015E-14</v>
      </c>
      <c r="H520" s="305">
        <v>392.58000000000004</v>
      </c>
      <c r="I520" s="173"/>
      <c r="J520" s="173"/>
      <c r="K520" s="173"/>
      <c r="L520" s="173"/>
      <c r="M520" s="173"/>
      <c r="N520" s="173"/>
      <c r="O520" s="173"/>
      <c r="P520" s="173"/>
      <c r="Q520" s="173"/>
      <c r="R520" s="173"/>
      <c r="S520" s="173"/>
      <c r="T520" s="173"/>
      <c r="V520" s="173">
        <f t="shared" si="14"/>
        <v>0</v>
      </c>
      <c r="W520" s="173" t="e">
        <f>IF(#REF!="","",H520)</f>
        <v>#REF!</v>
      </c>
      <c r="X520" s="287" t="str">
        <f t="shared" si="15"/>
        <v/>
      </c>
    </row>
    <row r="521" spans="1:24" x14ac:dyDescent="0.25">
      <c r="A521" s="303">
        <v>2816</v>
      </c>
      <c r="B521" s="297" t="s">
        <v>3425</v>
      </c>
      <c r="C521" s="304">
        <v>43104</v>
      </c>
      <c r="D521" s="292" t="s">
        <v>4146</v>
      </c>
      <c r="E521" s="292" t="s">
        <v>4144</v>
      </c>
      <c r="F521" s="305">
        <v>0</v>
      </c>
      <c r="G521" s="305">
        <v>0</v>
      </c>
      <c r="H521" s="305">
        <v>89.22</v>
      </c>
      <c r="I521" s="173"/>
      <c r="J521" s="173"/>
      <c r="K521" s="173"/>
      <c r="L521" s="173"/>
      <c r="M521" s="173"/>
      <c r="N521" s="173"/>
      <c r="O521" s="173"/>
      <c r="P521" s="173"/>
      <c r="Q521" s="173"/>
      <c r="R521" s="173"/>
      <c r="S521" s="173"/>
      <c r="T521" s="173"/>
      <c r="V521" s="173">
        <f t="shared" si="14"/>
        <v>0</v>
      </c>
      <c r="W521" s="173" t="e">
        <f>IF(#REF!="","",H521)</f>
        <v>#REF!</v>
      </c>
      <c r="X521" s="287" t="str">
        <f t="shared" si="15"/>
        <v/>
      </c>
    </row>
    <row r="522" spans="1:24" x14ac:dyDescent="0.25">
      <c r="A522" s="303">
        <v>2817</v>
      </c>
      <c r="B522" s="297" t="s">
        <v>3425</v>
      </c>
      <c r="C522" s="304">
        <v>42986</v>
      </c>
      <c r="D522" s="292" t="s">
        <v>4147</v>
      </c>
      <c r="E522" s="292" t="s">
        <v>4144</v>
      </c>
      <c r="F522" s="305">
        <v>0</v>
      </c>
      <c r="G522" s="305">
        <v>0</v>
      </c>
      <c r="H522" s="305">
        <v>89.22</v>
      </c>
      <c r="I522" s="173"/>
      <c r="J522" s="173"/>
      <c r="K522" s="173"/>
      <c r="L522" s="173"/>
      <c r="M522" s="173"/>
      <c r="N522" s="173"/>
      <c r="O522" s="173"/>
      <c r="P522" s="173"/>
      <c r="Q522" s="173"/>
      <c r="R522" s="173"/>
      <c r="S522" s="173"/>
      <c r="T522" s="173"/>
      <c r="V522" s="173">
        <f t="shared" si="14"/>
        <v>0</v>
      </c>
      <c r="W522" s="173" t="e">
        <f>IF(#REF!="","",H522)</f>
        <v>#REF!</v>
      </c>
      <c r="X522" s="287" t="str">
        <f t="shared" si="15"/>
        <v/>
      </c>
    </row>
    <row r="523" spans="1:24" x14ac:dyDescent="0.25">
      <c r="A523" s="303">
        <v>2818</v>
      </c>
      <c r="B523" s="297" t="s">
        <v>3425</v>
      </c>
      <c r="C523" s="304">
        <v>43119</v>
      </c>
      <c r="D523" s="292" t="s">
        <v>4148</v>
      </c>
      <c r="E523" s="292" t="s">
        <v>4149</v>
      </c>
      <c r="F523" s="305">
        <v>0</v>
      </c>
      <c r="G523" s="305">
        <v>0</v>
      </c>
      <c r="H523" s="305">
        <v>1023.3</v>
      </c>
      <c r="I523" s="173"/>
      <c r="J523" s="173"/>
      <c r="K523" s="173"/>
      <c r="L523" s="173"/>
      <c r="M523" s="173"/>
      <c r="N523" s="173"/>
      <c r="O523" s="173"/>
      <c r="P523" s="173"/>
      <c r="Q523" s="173"/>
      <c r="R523" s="173"/>
      <c r="S523" s="173"/>
      <c r="T523" s="173"/>
      <c r="V523" s="173">
        <f t="shared" si="14"/>
        <v>0</v>
      </c>
      <c r="W523" s="173" t="e">
        <f>IF(#REF!="","",H523)</f>
        <v>#REF!</v>
      </c>
      <c r="X523" s="287" t="str">
        <f t="shared" si="15"/>
        <v/>
      </c>
    </row>
    <row r="524" spans="1:24" x14ac:dyDescent="0.25">
      <c r="A524" s="303">
        <v>2819</v>
      </c>
      <c r="B524" s="297" t="s">
        <v>3425</v>
      </c>
      <c r="C524" s="304">
        <v>43113</v>
      </c>
      <c r="D524" s="292" t="s">
        <v>4150</v>
      </c>
      <c r="E524" s="292" t="s">
        <v>4149</v>
      </c>
      <c r="F524" s="305">
        <v>0</v>
      </c>
      <c r="G524" s="305">
        <v>0</v>
      </c>
      <c r="H524" s="305">
        <v>442.18</v>
      </c>
      <c r="I524" s="173"/>
      <c r="J524" s="173"/>
      <c r="K524" s="173"/>
      <c r="L524" s="173"/>
      <c r="M524" s="173"/>
      <c r="N524" s="173"/>
      <c r="O524" s="173"/>
      <c r="P524" s="173"/>
      <c r="Q524" s="173"/>
      <c r="R524" s="173"/>
      <c r="S524" s="173"/>
      <c r="T524" s="173"/>
      <c r="V524" s="173">
        <f t="shared" si="14"/>
        <v>0</v>
      </c>
      <c r="W524" s="173" t="e">
        <f>IF(#REF!="","",H524)</f>
        <v>#REF!</v>
      </c>
      <c r="X524" s="287" t="str">
        <f t="shared" si="15"/>
        <v/>
      </c>
    </row>
    <row r="525" spans="1:24" x14ac:dyDescent="0.25">
      <c r="A525" s="303">
        <v>2820</v>
      </c>
      <c r="B525" s="297" t="s">
        <v>3425</v>
      </c>
      <c r="C525" s="304">
        <v>43006</v>
      </c>
      <c r="D525" s="292" t="s">
        <v>4151</v>
      </c>
      <c r="E525" s="292" t="s">
        <v>4152</v>
      </c>
      <c r="F525" s="305">
        <v>0</v>
      </c>
      <c r="G525" s="305">
        <v>0</v>
      </c>
      <c r="H525" s="305">
        <v>173.4</v>
      </c>
      <c r="I525" s="173"/>
      <c r="J525" s="173"/>
      <c r="K525" s="173"/>
      <c r="L525" s="173"/>
      <c r="M525" s="173"/>
      <c r="N525" s="173"/>
      <c r="O525" s="173"/>
      <c r="P525" s="173"/>
      <c r="Q525" s="173"/>
      <c r="R525" s="173"/>
      <c r="S525" s="173"/>
      <c r="T525" s="173"/>
      <c r="V525" s="173">
        <f t="shared" si="14"/>
        <v>0</v>
      </c>
      <c r="W525" s="173" t="e">
        <f>IF(#REF!="","",H525)</f>
        <v>#REF!</v>
      </c>
      <c r="X525" s="287" t="str">
        <f t="shared" si="15"/>
        <v/>
      </c>
    </row>
    <row r="526" spans="1:24" x14ac:dyDescent="0.25">
      <c r="A526" s="303">
        <v>2821</v>
      </c>
      <c r="B526" s="297" t="s">
        <v>3425</v>
      </c>
      <c r="C526" s="304">
        <v>42875</v>
      </c>
      <c r="D526" s="292" t="s">
        <v>4153</v>
      </c>
      <c r="E526" s="292" t="s">
        <v>4154</v>
      </c>
      <c r="F526" s="305">
        <v>-5.6843418860808015E-14</v>
      </c>
      <c r="G526" s="305">
        <v>-5.6843418860808015E-14</v>
      </c>
      <c r="H526" s="305">
        <v>468.18</v>
      </c>
      <c r="I526" s="173"/>
      <c r="J526" s="173"/>
      <c r="K526" s="173"/>
      <c r="L526" s="173"/>
      <c r="M526" s="173"/>
      <c r="N526" s="173"/>
      <c r="O526" s="173"/>
      <c r="P526" s="173"/>
      <c r="Q526" s="173"/>
      <c r="R526" s="173"/>
      <c r="S526" s="173"/>
      <c r="T526" s="173"/>
      <c r="V526" s="173">
        <f t="shared" ref="V526:V589" si="16">SUM(I526:U526)</f>
        <v>0</v>
      </c>
      <c r="W526" s="173" t="e">
        <f>IF(#REF!="","",H526)</f>
        <v>#REF!</v>
      </c>
      <c r="X526" s="287" t="str">
        <f t="shared" ref="X526:X589" si="17">IFERROR(V526-W526,"")</f>
        <v/>
      </c>
    </row>
    <row r="527" spans="1:24" x14ac:dyDescent="0.25">
      <c r="A527" s="303">
        <v>2822</v>
      </c>
      <c r="B527" s="297" t="s">
        <v>3425</v>
      </c>
      <c r="C527" s="304">
        <v>42779</v>
      </c>
      <c r="D527" s="292" t="s">
        <v>4155</v>
      </c>
      <c r="E527" s="292" t="s">
        <v>4156</v>
      </c>
      <c r="F527" s="305">
        <v>5.6843418860808015E-14</v>
      </c>
      <c r="G527" s="305">
        <v>5.6843418860808015E-14</v>
      </c>
      <c r="H527" s="305">
        <v>303.45999999999998</v>
      </c>
      <c r="I527" s="173"/>
      <c r="J527" s="173"/>
      <c r="K527" s="173"/>
      <c r="L527" s="173"/>
      <c r="M527" s="173"/>
      <c r="N527" s="173"/>
      <c r="O527" s="173"/>
      <c r="P527" s="173"/>
      <c r="Q527" s="173"/>
      <c r="R527" s="173"/>
      <c r="S527" s="173"/>
      <c r="T527" s="173"/>
      <c r="V527" s="173">
        <f t="shared" si="16"/>
        <v>0</v>
      </c>
      <c r="W527" s="173" t="e">
        <f>IF(#REF!="","",H527)</f>
        <v>#REF!</v>
      </c>
      <c r="X527" s="287" t="str">
        <f t="shared" si="17"/>
        <v/>
      </c>
    </row>
    <row r="528" spans="1:24" x14ac:dyDescent="0.25">
      <c r="A528" s="303">
        <v>2823</v>
      </c>
      <c r="B528" s="297" t="s">
        <v>3425</v>
      </c>
      <c r="C528" s="304">
        <v>42921</v>
      </c>
      <c r="D528" s="292" t="s">
        <v>4157</v>
      </c>
      <c r="E528" s="292" t="s">
        <v>4156</v>
      </c>
      <c r="F528" s="305">
        <v>5.6843418860808015E-14</v>
      </c>
      <c r="G528" s="305">
        <v>5.6843418860808015E-14</v>
      </c>
      <c r="H528" s="305">
        <v>329.46</v>
      </c>
      <c r="I528" s="173"/>
      <c r="J528" s="173"/>
      <c r="K528" s="173"/>
      <c r="L528" s="173"/>
      <c r="M528" s="173"/>
      <c r="N528" s="173"/>
      <c r="O528" s="173"/>
      <c r="P528" s="173"/>
      <c r="Q528" s="173"/>
      <c r="R528" s="173"/>
      <c r="S528" s="173"/>
      <c r="T528" s="173"/>
      <c r="V528" s="173">
        <f t="shared" si="16"/>
        <v>0</v>
      </c>
      <c r="W528" s="173" t="e">
        <f>IF(#REF!="","",H528)</f>
        <v>#REF!</v>
      </c>
      <c r="X528" s="287" t="str">
        <f t="shared" si="17"/>
        <v/>
      </c>
    </row>
    <row r="529" spans="1:24" x14ac:dyDescent="0.25">
      <c r="A529" s="303">
        <v>3106</v>
      </c>
      <c r="B529" s="297" t="s">
        <v>3425</v>
      </c>
      <c r="C529" s="304">
        <v>42966</v>
      </c>
      <c r="D529" s="292" t="s">
        <v>4158</v>
      </c>
      <c r="E529" s="292" t="s">
        <v>4159</v>
      </c>
      <c r="F529" s="305">
        <v>-7.1054273576010019E-15</v>
      </c>
      <c r="G529" s="305">
        <v>-7.1054273576010019E-15</v>
      </c>
      <c r="H529" s="305">
        <v>58.52</v>
      </c>
      <c r="I529" s="173"/>
      <c r="J529" s="173"/>
      <c r="K529" s="173"/>
      <c r="L529" s="173"/>
      <c r="M529" s="173"/>
      <c r="N529" s="173"/>
      <c r="O529" s="173"/>
      <c r="P529" s="173"/>
      <c r="Q529" s="173"/>
      <c r="R529" s="173"/>
      <c r="S529" s="173"/>
      <c r="T529" s="173"/>
      <c r="V529" s="173">
        <f t="shared" si="16"/>
        <v>0</v>
      </c>
      <c r="W529" s="173" t="e">
        <f>IF(#REF!="","",H529)</f>
        <v>#REF!</v>
      </c>
      <c r="X529" s="287" t="str">
        <f t="shared" si="17"/>
        <v/>
      </c>
    </row>
    <row r="530" spans="1:24" x14ac:dyDescent="0.25">
      <c r="A530" s="303">
        <v>3107</v>
      </c>
      <c r="B530" s="297" t="s">
        <v>3425</v>
      </c>
      <c r="C530" s="304">
        <v>42874</v>
      </c>
      <c r="D530" s="292" t="s">
        <v>4160</v>
      </c>
      <c r="E530" s="292" t="s">
        <v>4159</v>
      </c>
      <c r="F530" s="305">
        <v>-1.4210854715202004E-14</v>
      </c>
      <c r="G530" s="305">
        <v>-1.4210854715202004E-14</v>
      </c>
      <c r="H530" s="305">
        <v>117.05</v>
      </c>
      <c r="I530" s="173"/>
      <c r="J530" s="173"/>
      <c r="K530" s="173"/>
      <c r="L530" s="173"/>
      <c r="M530" s="173"/>
      <c r="N530" s="173"/>
      <c r="O530" s="173"/>
      <c r="P530" s="173"/>
      <c r="Q530" s="173"/>
      <c r="R530" s="173"/>
      <c r="S530" s="173"/>
      <c r="T530" s="173"/>
      <c r="V530" s="173">
        <f t="shared" si="16"/>
        <v>0</v>
      </c>
      <c r="W530" s="173" t="e">
        <f>IF(#REF!="","",H530)</f>
        <v>#REF!</v>
      </c>
      <c r="X530" s="287" t="str">
        <f t="shared" si="17"/>
        <v/>
      </c>
    </row>
    <row r="531" spans="1:24" x14ac:dyDescent="0.25">
      <c r="A531" s="303">
        <v>3108</v>
      </c>
      <c r="B531" s="297" t="s">
        <v>3425</v>
      </c>
      <c r="C531" s="304">
        <v>42796</v>
      </c>
      <c r="D531" s="292" t="s">
        <v>4161</v>
      </c>
      <c r="E531" s="292" t="s">
        <v>3845</v>
      </c>
      <c r="F531" s="305">
        <v>-2.8421709430404007E-14</v>
      </c>
      <c r="G531" s="305">
        <v>-2.8421709430404007E-14</v>
      </c>
      <c r="H531" s="305">
        <v>190.74</v>
      </c>
      <c r="I531" s="173"/>
      <c r="J531" s="173"/>
      <c r="K531" s="173"/>
      <c r="L531" s="173"/>
      <c r="M531" s="173"/>
      <c r="N531" s="173"/>
      <c r="O531" s="173"/>
      <c r="P531" s="173"/>
      <c r="Q531" s="173"/>
      <c r="R531" s="173"/>
      <c r="S531" s="173"/>
      <c r="T531" s="173"/>
      <c r="V531" s="173">
        <f t="shared" si="16"/>
        <v>0</v>
      </c>
      <c r="W531" s="173" t="e">
        <f>IF(#REF!="","",H531)</f>
        <v>#REF!</v>
      </c>
      <c r="X531" s="287" t="str">
        <f t="shared" si="17"/>
        <v/>
      </c>
    </row>
    <row r="532" spans="1:24" x14ac:dyDescent="0.25">
      <c r="A532" s="303">
        <v>3109</v>
      </c>
      <c r="B532" s="297" t="s">
        <v>3425</v>
      </c>
      <c r="C532" s="304">
        <v>42996</v>
      </c>
      <c r="D532" s="292" t="s">
        <v>4162</v>
      </c>
      <c r="E532" s="292" t="s">
        <v>3845</v>
      </c>
      <c r="F532" s="305">
        <v>1.1368683772161603E-13</v>
      </c>
      <c r="G532" s="305">
        <v>1.1368683772161603E-13</v>
      </c>
      <c r="H532" s="305">
        <v>774.44</v>
      </c>
      <c r="I532" s="173"/>
      <c r="J532" s="173"/>
      <c r="K532" s="173"/>
      <c r="L532" s="173"/>
      <c r="M532" s="173"/>
      <c r="N532" s="173"/>
      <c r="O532" s="173"/>
      <c r="P532" s="173"/>
      <c r="Q532" s="173"/>
      <c r="R532" s="173"/>
      <c r="S532" s="173"/>
      <c r="T532" s="173"/>
      <c r="V532" s="173">
        <f t="shared" si="16"/>
        <v>0</v>
      </c>
      <c r="W532" s="173" t="e">
        <f>IF(#REF!="","",H532)</f>
        <v>#REF!</v>
      </c>
      <c r="X532" s="287" t="str">
        <f t="shared" si="17"/>
        <v/>
      </c>
    </row>
    <row r="533" spans="1:24" x14ac:dyDescent="0.25">
      <c r="A533" s="303">
        <v>3110</v>
      </c>
      <c r="B533" s="297" t="s">
        <v>3425</v>
      </c>
      <c r="C533" s="304">
        <v>43065</v>
      </c>
      <c r="D533" s="292" t="s">
        <v>4163</v>
      </c>
      <c r="E533" s="292" t="s">
        <v>3845</v>
      </c>
      <c r="F533" s="305">
        <v>5.6843418860808015E-14</v>
      </c>
      <c r="G533" s="305">
        <v>5.6843418860808015E-14</v>
      </c>
      <c r="H533" s="305">
        <v>487.3</v>
      </c>
      <c r="I533" s="173"/>
      <c r="J533" s="173"/>
      <c r="K533" s="173"/>
      <c r="L533" s="173"/>
      <c r="M533" s="173"/>
      <c r="N533" s="173"/>
      <c r="O533" s="173"/>
      <c r="P533" s="173"/>
      <c r="Q533" s="173"/>
      <c r="R533" s="173"/>
      <c r="S533" s="173"/>
      <c r="T533" s="173"/>
      <c r="V533" s="173">
        <f t="shared" si="16"/>
        <v>0</v>
      </c>
      <c r="W533" s="173" t="e">
        <f>IF(#REF!="","",H533)</f>
        <v>#REF!</v>
      </c>
      <c r="X533" s="287" t="str">
        <f t="shared" si="17"/>
        <v/>
      </c>
    </row>
    <row r="534" spans="1:24" x14ac:dyDescent="0.25">
      <c r="A534" s="303">
        <v>3111</v>
      </c>
      <c r="B534" s="297" t="s">
        <v>3425</v>
      </c>
      <c r="C534" s="304">
        <v>43001</v>
      </c>
      <c r="D534" s="292" t="s">
        <v>4164</v>
      </c>
      <c r="E534" s="292" t="s">
        <v>3845</v>
      </c>
      <c r="F534" s="305">
        <v>0</v>
      </c>
      <c r="G534" s="305">
        <v>0</v>
      </c>
      <c r="H534" s="305">
        <v>836.35</v>
      </c>
      <c r="I534" s="173"/>
      <c r="J534" s="173"/>
      <c r="K534" s="173"/>
      <c r="L534" s="173"/>
      <c r="M534" s="173"/>
      <c r="N534" s="173"/>
      <c r="O534" s="173"/>
      <c r="P534" s="173"/>
      <c r="Q534" s="173"/>
      <c r="R534" s="173"/>
      <c r="S534" s="173"/>
      <c r="T534" s="173"/>
      <c r="V534" s="173">
        <f t="shared" si="16"/>
        <v>0</v>
      </c>
      <c r="W534" s="173" t="e">
        <f>IF(#REF!="","",H534)</f>
        <v>#REF!</v>
      </c>
      <c r="X534" s="287" t="str">
        <f t="shared" si="17"/>
        <v/>
      </c>
    </row>
    <row r="535" spans="1:24" x14ac:dyDescent="0.25">
      <c r="A535" s="303">
        <v>3112</v>
      </c>
      <c r="B535" s="297" t="s">
        <v>3425</v>
      </c>
      <c r="C535" s="304">
        <v>42852</v>
      </c>
      <c r="D535" s="292" t="s">
        <v>4165</v>
      </c>
      <c r="E535" s="292" t="s">
        <v>3845</v>
      </c>
      <c r="F535" s="305">
        <v>1.1368683772161603E-13</v>
      </c>
      <c r="G535" s="305">
        <v>1.1368683772161603E-13</v>
      </c>
      <c r="H535" s="305">
        <v>691.33999999999992</v>
      </c>
      <c r="I535" s="173"/>
      <c r="J535" s="173"/>
      <c r="K535" s="173"/>
      <c r="L535" s="173"/>
      <c r="M535" s="173"/>
      <c r="N535" s="173"/>
      <c r="O535" s="173"/>
      <c r="P535" s="173"/>
      <c r="Q535" s="173"/>
      <c r="R535" s="173"/>
      <c r="S535" s="173"/>
      <c r="T535" s="173"/>
      <c r="V535" s="173">
        <f t="shared" si="16"/>
        <v>0</v>
      </c>
      <c r="W535" s="173" t="e">
        <f>IF(#REF!="","",H535)</f>
        <v>#REF!</v>
      </c>
      <c r="X535" s="287" t="str">
        <f t="shared" si="17"/>
        <v/>
      </c>
    </row>
    <row r="536" spans="1:24" x14ac:dyDescent="0.25">
      <c r="A536" s="303">
        <v>3113</v>
      </c>
      <c r="B536" s="297" t="s">
        <v>3425</v>
      </c>
      <c r="C536" s="304">
        <v>42815</v>
      </c>
      <c r="D536" s="292" t="s">
        <v>4166</v>
      </c>
      <c r="E536" s="292" t="s">
        <v>3845</v>
      </c>
      <c r="F536" s="305">
        <v>0</v>
      </c>
      <c r="G536" s="305">
        <v>0</v>
      </c>
      <c r="H536" s="305">
        <v>314.71999999999997</v>
      </c>
      <c r="I536" s="173"/>
      <c r="J536" s="173"/>
      <c r="K536" s="173"/>
      <c r="L536" s="173"/>
      <c r="M536" s="173"/>
      <c r="N536" s="173"/>
      <c r="O536" s="173"/>
      <c r="P536" s="173"/>
      <c r="Q536" s="173"/>
      <c r="R536" s="173"/>
      <c r="S536" s="173"/>
      <c r="T536" s="173"/>
      <c r="V536" s="173">
        <f t="shared" si="16"/>
        <v>0</v>
      </c>
      <c r="W536" s="173" t="e">
        <f>IF(#REF!="","",H536)</f>
        <v>#REF!</v>
      </c>
      <c r="X536" s="287" t="str">
        <f t="shared" si="17"/>
        <v/>
      </c>
    </row>
    <row r="537" spans="1:24" x14ac:dyDescent="0.25">
      <c r="A537" s="303">
        <v>3114</v>
      </c>
      <c r="B537" s="297" t="s">
        <v>3425</v>
      </c>
      <c r="C537" s="304">
        <v>42838</v>
      </c>
      <c r="D537" s="292" t="s">
        <v>4167</v>
      </c>
      <c r="E537" s="292" t="s">
        <v>3845</v>
      </c>
      <c r="F537" s="305">
        <v>0</v>
      </c>
      <c r="G537" s="305">
        <v>0</v>
      </c>
      <c r="H537" s="305">
        <v>68.5</v>
      </c>
      <c r="I537" s="173"/>
      <c r="J537" s="173"/>
      <c r="K537" s="173"/>
      <c r="L537" s="173"/>
      <c r="M537" s="173"/>
      <c r="N537" s="173"/>
      <c r="O537" s="173"/>
      <c r="P537" s="173"/>
      <c r="Q537" s="173"/>
      <c r="R537" s="173"/>
      <c r="S537" s="173"/>
      <c r="T537" s="173"/>
      <c r="V537" s="173">
        <f t="shared" si="16"/>
        <v>0</v>
      </c>
      <c r="W537" s="173" t="e">
        <f>IF(#REF!="","",H537)</f>
        <v>#REF!</v>
      </c>
      <c r="X537" s="287" t="str">
        <f t="shared" si="17"/>
        <v/>
      </c>
    </row>
    <row r="538" spans="1:24" x14ac:dyDescent="0.25">
      <c r="A538" s="303">
        <v>3115</v>
      </c>
      <c r="B538" s="297" t="s">
        <v>3425</v>
      </c>
      <c r="C538" s="304">
        <v>42995</v>
      </c>
      <c r="D538" s="292" t="s">
        <v>4168</v>
      </c>
      <c r="E538" s="292" t="s">
        <v>3845</v>
      </c>
      <c r="F538" s="305">
        <v>-1.1368683772161603E-13</v>
      </c>
      <c r="G538" s="305">
        <v>-1.1368683772161603E-13</v>
      </c>
      <c r="H538" s="305">
        <v>1006.6200000000001</v>
      </c>
      <c r="I538" s="173"/>
      <c r="J538" s="173"/>
      <c r="K538" s="173"/>
      <c r="L538" s="173"/>
      <c r="M538" s="173"/>
      <c r="N538" s="173"/>
      <c r="O538" s="173"/>
      <c r="P538" s="173"/>
      <c r="Q538" s="173"/>
      <c r="R538" s="173"/>
      <c r="S538" s="173"/>
      <c r="T538" s="173"/>
      <c r="V538" s="173">
        <f t="shared" si="16"/>
        <v>0</v>
      </c>
      <c r="W538" s="173" t="e">
        <f>IF(#REF!="","",H538)</f>
        <v>#REF!</v>
      </c>
      <c r="X538" s="287" t="str">
        <f t="shared" si="17"/>
        <v/>
      </c>
    </row>
    <row r="539" spans="1:24" x14ac:dyDescent="0.25">
      <c r="A539" s="303">
        <v>3116</v>
      </c>
      <c r="B539" s="297" t="s">
        <v>3425</v>
      </c>
      <c r="C539" s="304">
        <v>42837</v>
      </c>
      <c r="D539" s="292" t="s">
        <v>4169</v>
      </c>
      <c r="E539" s="292" t="s">
        <v>3845</v>
      </c>
      <c r="F539" s="305">
        <v>0</v>
      </c>
      <c r="G539" s="305">
        <v>0</v>
      </c>
      <c r="H539" s="305">
        <v>606.79999999999995</v>
      </c>
      <c r="I539" s="173"/>
      <c r="J539" s="173"/>
      <c r="K539" s="173"/>
      <c r="L539" s="173"/>
      <c r="M539" s="173"/>
      <c r="N539" s="173"/>
      <c r="O539" s="173"/>
      <c r="P539" s="173"/>
      <c r="Q539" s="173"/>
      <c r="R539" s="173"/>
      <c r="S539" s="173"/>
      <c r="T539" s="173"/>
      <c r="V539" s="173">
        <f t="shared" si="16"/>
        <v>0</v>
      </c>
      <c r="W539" s="173" t="e">
        <f>IF(#REF!="","",H539)</f>
        <v>#REF!</v>
      </c>
      <c r="X539" s="287" t="str">
        <f t="shared" si="17"/>
        <v/>
      </c>
    </row>
    <row r="540" spans="1:24" x14ac:dyDescent="0.25">
      <c r="A540" s="303">
        <v>3117</v>
      </c>
      <c r="B540" s="297" t="s">
        <v>3425</v>
      </c>
      <c r="C540" s="304">
        <v>42826</v>
      </c>
      <c r="D540" s="292" t="s">
        <v>4170</v>
      </c>
      <c r="E540" s="292" t="s">
        <v>3845</v>
      </c>
      <c r="F540" s="305">
        <v>0</v>
      </c>
      <c r="G540" s="305">
        <v>0</v>
      </c>
      <c r="H540" s="305">
        <v>1101.96</v>
      </c>
      <c r="I540" s="173"/>
      <c r="J540" s="173"/>
      <c r="K540" s="173"/>
      <c r="L540" s="173"/>
      <c r="M540" s="173"/>
      <c r="N540" s="173"/>
      <c r="O540" s="173"/>
      <c r="P540" s="173"/>
      <c r="Q540" s="173"/>
      <c r="R540" s="173"/>
      <c r="S540" s="173"/>
      <c r="T540" s="173"/>
      <c r="V540" s="173">
        <f t="shared" si="16"/>
        <v>0</v>
      </c>
      <c r="W540" s="173" t="e">
        <f>IF(#REF!="","",H540)</f>
        <v>#REF!</v>
      </c>
      <c r="X540" s="287" t="str">
        <f t="shared" si="17"/>
        <v/>
      </c>
    </row>
    <row r="541" spans="1:24" x14ac:dyDescent="0.25">
      <c r="A541" s="303">
        <v>3118</v>
      </c>
      <c r="B541" s="297" t="s">
        <v>3425</v>
      </c>
      <c r="C541" s="304">
        <v>43009</v>
      </c>
      <c r="D541" s="292" t="s">
        <v>4171</v>
      </c>
      <c r="E541" s="292" t="s">
        <v>3845</v>
      </c>
      <c r="F541" s="305">
        <v>0</v>
      </c>
      <c r="G541" s="305">
        <v>0</v>
      </c>
      <c r="H541" s="305">
        <v>821.4799999999999</v>
      </c>
      <c r="I541" s="173"/>
      <c r="J541" s="173"/>
      <c r="K541" s="173"/>
      <c r="L541" s="173"/>
      <c r="M541" s="173"/>
      <c r="N541" s="173"/>
      <c r="O541" s="173"/>
      <c r="P541" s="173"/>
      <c r="Q541" s="173"/>
      <c r="R541" s="173"/>
      <c r="S541" s="173"/>
      <c r="T541" s="173"/>
      <c r="V541" s="173">
        <f t="shared" si="16"/>
        <v>0</v>
      </c>
      <c r="W541" s="173" t="e">
        <f>IF(#REF!="","",H541)</f>
        <v>#REF!</v>
      </c>
      <c r="X541" s="287" t="str">
        <f t="shared" si="17"/>
        <v/>
      </c>
    </row>
    <row r="542" spans="1:24" x14ac:dyDescent="0.25">
      <c r="A542" s="303">
        <v>3119</v>
      </c>
      <c r="B542" s="297" t="s">
        <v>3425</v>
      </c>
      <c r="C542" s="304">
        <v>42965</v>
      </c>
      <c r="D542" s="292" t="s">
        <v>4172</v>
      </c>
      <c r="E542" s="292" t="s">
        <v>3845</v>
      </c>
      <c r="F542" s="305">
        <v>1.1368683772161603E-13</v>
      </c>
      <c r="G542" s="305">
        <v>1.1368683772161603E-13</v>
      </c>
      <c r="H542" s="305">
        <v>534.93999999999994</v>
      </c>
      <c r="I542" s="173"/>
      <c r="J542" s="173"/>
      <c r="K542" s="173"/>
      <c r="L542" s="173"/>
      <c r="M542" s="173"/>
      <c r="N542" s="173"/>
      <c r="O542" s="173"/>
      <c r="P542" s="173"/>
      <c r="Q542" s="173"/>
      <c r="R542" s="173"/>
      <c r="S542" s="173"/>
      <c r="T542" s="173"/>
      <c r="V542" s="173">
        <f t="shared" si="16"/>
        <v>0</v>
      </c>
      <c r="W542" s="173" t="e">
        <f>IF(#REF!="","",H542)</f>
        <v>#REF!</v>
      </c>
      <c r="X542" s="287" t="str">
        <f t="shared" si="17"/>
        <v/>
      </c>
    </row>
    <row r="543" spans="1:24" x14ac:dyDescent="0.25">
      <c r="A543" s="303">
        <v>3120</v>
      </c>
      <c r="B543" s="297" t="s">
        <v>3425</v>
      </c>
      <c r="C543" s="304">
        <v>42943</v>
      </c>
      <c r="D543" s="292" t="s">
        <v>4173</v>
      </c>
      <c r="E543" s="292" t="s">
        <v>3845</v>
      </c>
      <c r="F543" s="305">
        <v>0</v>
      </c>
      <c r="G543" s="305">
        <v>0</v>
      </c>
      <c r="H543" s="305">
        <v>774.23</v>
      </c>
      <c r="I543" s="173"/>
      <c r="J543" s="173"/>
      <c r="K543" s="173"/>
      <c r="L543" s="173"/>
      <c r="M543" s="173"/>
      <c r="N543" s="173"/>
      <c r="O543" s="173"/>
      <c r="P543" s="173"/>
      <c r="Q543" s="173"/>
      <c r="R543" s="173"/>
      <c r="S543" s="173"/>
      <c r="T543" s="173"/>
      <c r="V543" s="173">
        <f t="shared" si="16"/>
        <v>0</v>
      </c>
      <c r="W543" s="173" t="e">
        <f>IF(#REF!="","",H543)</f>
        <v>#REF!</v>
      </c>
      <c r="X543" s="287" t="str">
        <f t="shared" si="17"/>
        <v/>
      </c>
    </row>
    <row r="544" spans="1:24" x14ac:dyDescent="0.25">
      <c r="A544" s="303">
        <v>3121</v>
      </c>
      <c r="B544" s="297" t="s">
        <v>3425</v>
      </c>
      <c r="C544" s="304">
        <v>42832</v>
      </c>
      <c r="D544" s="292" t="s">
        <v>4174</v>
      </c>
      <c r="E544" s="292" t="s">
        <v>3845</v>
      </c>
      <c r="F544" s="305">
        <v>0</v>
      </c>
      <c r="G544" s="305">
        <v>0</v>
      </c>
      <c r="H544" s="305">
        <v>343.76</v>
      </c>
      <c r="I544" s="173"/>
      <c r="J544" s="173"/>
      <c r="K544" s="173"/>
      <c r="L544" s="173"/>
      <c r="M544" s="173"/>
      <c r="N544" s="173"/>
      <c r="O544" s="173"/>
      <c r="P544" s="173"/>
      <c r="Q544" s="173"/>
      <c r="R544" s="173"/>
      <c r="S544" s="173"/>
      <c r="T544" s="173"/>
      <c r="V544" s="173">
        <f t="shared" si="16"/>
        <v>0</v>
      </c>
      <c r="W544" s="173" t="e">
        <f>IF(#REF!="","",H544)</f>
        <v>#REF!</v>
      </c>
      <c r="X544" s="287" t="str">
        <f t="shared" si="17"/>
        <v/>
      </c>
    </row>
    <row r="545" spans="1:24" x14ac:dyDescent="0.25">
      <c r="A545" s="303">
        <v>3122</v>
      </c>
      <c r="B545" s="297" t="s">
        <v>3425</v>
      </c>
      <c r="C545" s="304">
        <v>42781</v>
      </c>
      <c r="D545" s="292" t="s">
        <v>4175</v>
      </c>
      <c r="E545" s="292" t="s">
        <v>3845</v>
      </c>
      <c r="F545" s="305">
        <v>0</v>
      </c>
      <c r="G545" s="305">
        <v>0</v>
      </c>
      <c r="H545" s="305">
        <v>763.82</v>
      </c>
      <c r="I545" s="173"/>
      <c r="J545" s="173"/>
      <c r="K545" s="173"/>
      <c r="L545" s="173"/>
      <c r="M545" s="173"/>
      <c r="N545" s="173"/>
      <c r="O545" s="173"/>
      <c r="P545" s="173"/>
      <c r="Q545" s="173"/>
      <c r="R545" s="173"/>
      <c r="S545" s="173"/>
      <c r="T545" s="173"/>
      <c r="V545" s="173">
        <f t="shared" si="16"/>
        <v>0</v>
      </c>
      <c r="W545" s="173" t="e">
        <f>IF(#REF!="","",H545)</f>
        <v>#REF!</v>
      </c>
      <c r="X545" s="287" t="str">
        <f t="shared" si="17"/>
        <v/>
      </c>
    </row>
    <row r="546" spans="1:24" x14ac:dyDescent="0.25">
      <c r="A546" s="303">
        <v>3123</v>
      </c>
      <c r="B546" s="297" t="s">
        <v>3425</v>
      </c>
      <c r="C546" s="304">
        <v>42922</v>
      </c>
      <c r="D546" s="292" t="s">
        <v>4176</v>
      </c>
      <c r="E546" s="292" t="s">
        <v>4177</v>
      </c>
      <c r="F546" s="305">
        <v>1.4210854715202004E-14</v>
      </c>
      <c r="G546" s="305">
        <v>1.4210854715202004E-14</v>
      </c>
      <c r="H546" s="305">
        <v>118.85999999999999</v>
      </c>
      <c r="I546" s="173"/>
      <c r="J546" s="173"/>
      <c r="K546" s="173"/>
      <c r="L546" s="173"/>
      <c r="M546" s="173"/>
      <c r="N546" s="173"/>
      <c r="O546" s="173"/>
      <c r="P546" s="173"/>
      <c r="Q546" s="173"/>
      <c r="R546" s="173"/>
      <c r="S546" s="173"/>
      <c r="T546" s="173"/>
      <c r="V546" s="173">
        <f t="shared" si="16"/>
        <v>0</v>
      </c>
      <c r="W546" s="173" t="e">
        <f>IF(#REF!="","",H546)</f>
        <v>#REF!</v>
      </c>
      <c r="X546" s="287" t="str">
        <f t="shared" si="17"/>
        <v/>
      </c>
    </row>
    <row r="547" spans="1:24" x14ac:dyDescent="0.25">
      <c r="A547" s="303">
        <v>3124</v>
      </c>
      <c r="B547" s="297" t="s">
        <v>3425</v>
      </c>
      <c r="C547" s="304">
        <v>42990</v>
      </c>
      <c r="D547" s="292" t="s">
        <v>4178</v>
      </c>
      <c r="E547" s="292" t="s">
        <v>4179</v>
      </c>
      <c r="F547" s="305">
        <v>0</v>
      </c>
      <c r="G547" s="305">
        <v>0</v>
      </c>
      <c r="H547" s="305">
        <v>101.7</v>
      </c>
      <c r="I547" s="173"/>
      <c r="J547" s="173"/>
      <c r="K547" s="173"/>
      <c r="L547" s="173"/>
      <c r="M547" s="173"/>
      <c r="N547" s="173"/>
      <c r="O547" s="173"/>
      <c r="P547" s="173"/>
      <c r="Q547" s="173"/>
      <c r="R547" s="173"/>
      <c r="S547" s="173"/>
      <c r="T547" s="173"/>
      <c r="V547" s="173">
        <f t="shared" si="16"/>
        <v>0</v>
      </c>
      <c r="W547" s="173" t="e">
        <f>IF(#REF!="","",H547)</f>
        <v>#REF!</v>
      </c>
      <c r="X547" s="287" t="str">
        <f t="shared" si="17"/>
        <v/>
      </c>
    </row>
    <row r="548" spans="1:24" x14ac:dyDescent="0.25">
      <c r="A548" s="303">
        <v>3125</v>
      </c>
      <c r="B548" s="297" t="s">
        <v>3425</v>
      </c>
      <c r="C548" s="304">
        <v>43002</v>
      </c>
      <c r="D548" s="292" t="s">
        <v>4180</v>
      </c>
      <c r="E548" s="292" t="s">
        <v>4181</v>
      </c>
      <c r="F548" s="305">
        <v>-2.8421709430404007E-14</v>
      </c>
      <c r="G548" s="305">
        <v>-2.8421709430404007E-14</v>
      </c>
      <c r="H548" s="305">
        <v>152.68</v>
      </c>
      <c r="I548" s="173"/>
      <c r="J548" s="173"/>
      <c r="K548" s="173"/>
      <c r="L548" s="173"/>
      <c r="M548" s="173"/>
      <c r="N548" s="173"/>
      <c r="O548" s="173"/>
      <c r="P548" s="173"/>
      <c r="Q548" s="173"/>
      <c r="R548" s="173"/>
      <c r="S548" s="173"/>
      <c r="T548" s="173"/>
      <c r="V548" s="173">
        <f t="shared" si="16"/>
        <v>0</v>
      </c>
      <c r="W548" s="173" t="e">
        <f>IF(#REF!="","",H548)</f>
        <v>#REF!</v>
      </c>
      <c r="X548" s="287" t="str">
        <f t="shared" si="17"/>
        <v/>
      </c>
    </row>
    <row r="549" spans="1:24" x14ac:dyDescent="0.25">
      <c r="A549" s="303">
        <v>3126</v>
      </c>
      <c r="B549" s="297" t="s">
        <v>3425</v>
      </c>
      <c r="C549" s="304">
        <v>42812</v>
      </c>
      <c r="D549" s="292" t="s">
        <v>4182</v>
      </c>
      <c r="E549" s="292" t="s">
        <v>4183</v>
      </c>
      <c r="F549" s="305">
        <v>-9.0949470177292824E-13</v>
      </c>
      <c r="G549" s="305">
        <v>-9.0949470177292824E-13</v>
      </c>
      <c r="H549" s="305">
        <v>5602.94</v>
      </c>
      <c r="I549" s="173"/>
      <c r="J549" s="173"/>
      <c r="K549" s="173"/>
      <c r="L549" s="173"/>
      <c r="M549" s="173"/>
      <c r="N549" s="173"/>
      <c r="O549" s="173"/>
      <c r="P549" s="173"/>
      <c r="Q549" s="173"/>
      <c r="R549" s="173"/>
      <c r="S549" s="173"/>
      <c r="T549" s="173"/>
      <c r="V549" s="173">
        <f t="shared" si="16"/>
        <v>0</v>
      </c>
      <c r="W549" s="173" t="e">
        <f>IF(#REF!="","",H549)</f>
        <v>#REF!</v>
      </c>
      <c r="X549" s="287" t="str">
        <f t="shared" si="17"/>
        <v/>
      </c>
    </row>
    <row r="550" spans="1:24" x14ac:dyDescent="0.25">
      <c r="A550" s="303">
        <v>3127</v>
      </c>
      <c r="B550" s="297" t="s">
        <v>3425</v>
      </c>
      <c r="C550" s="304">
        <v>42945</v>
      </c>
      <c r="D550" s="292" t="s">
        <v>4184</v>
      </c>
      <c r="E550" s="292" t="s">
        <v>3847</v>
      </c>
      <c r="F550" s="305">
        <v>0</v>
      </c>
      <c r="G550" s="305">
        <v>0</v>
      </c>
      <c r="H550" s="305">
        <v>1734</v>
      </c>
      <c r="I550" s="173"/>
      <c r="J550" s="173"/>
      <c r="K550" s="173"/>
      <c r="L550" s="173"/>
      <c r="M550" s="173"/>
      <c r="N550" s="173"/>
      <c r="O550" s="173"/>
      <c r="P550" s="173"/>
      <c r="Q550" s="173"/>
      <c r="R550" s="173"/>
      <c r="S550" s="173"/>
      <c r="T550" s="173"/>
      <c r="V550" s="173">
        <f t="shared" si="16"/>
        <v>0</v>
      </c>
      <c r="W550" s="173" t="e">
        <f>IF(#REF!="","",H550)</f>
        <v>#REF!</v>
      </c>
      <c r="X550" s="287" t="str">
        <f t="shared" si="17"/>
        <v/>
      </c>
    </row>
    <row r="551" spans="1:24" x14ac:dyDescent="0.25">
      <c r="A551" s="303">
        <v>3128</v>
      </c>
      <c r="B551" s="297" t="s">
        <v>3425</v>
      </c>
      <c r="C551" s="304">
        <v>43021</v>
      </c>
      <c r="D551" s="292" t="s">
        <v>4185</v>
      </c>
      <c r="E551" s="292" t="s">
        <v>3847</v>
      </c>
      <c r="F551" s="305">
        <v>0</v>
      </c>
      <c r="G551" s="305">
        <v>0</v>
      </c>
      <c r="H551" s="305">
        <v>151.12</v>
      </c>
      <c r="I551" s="173"/>
      <c r="J551" s="173"/>
      <c r="K551" s="173"/>
      <c r="L551" s="173"/>
      <c r="M551" s="173"/>
      <c r="N551" s="173"/>
      <c r="O551" s="173"/>
      <c r="P551" s="173"/>
      <c r="Q551" s="173"/>
      <c r="R551" s="173"/>
      <c r="S551" s="173"/>
      <c r="T551" s="173"/>
      <c r="V551" s="173">
        <f t="shared" si="16"/>
        <v>0</v>
      </c>
      <c r="W551" s="173" t="e">
        <f>IF(#REF!="","",H551)</f>
        <v>#REF!</v>
      </c>
      <c r="X551" s="287" t="str">
        <f t="shared" si="17"/>
        <v/>
      </c>
    </row>
    <row r="552" spans="1:24" x14ac:dyDescent="0.25">
      <c r="A552" s="303">
        <v>3129</v>
      </c>
      <c r="B552" s="297" t="s">
        <v>3425</v>
      </c>
      <c r="C552" s="304">
        <v>43049</v>
      </c>
      <c r="D552" s="292" t="s">
        <v>4186</v>
      </c>
      <c r="E552" s="292" t="s">
        <v>3847</v>
      </c>
      <c r="F552" s="305">
        <v>0</v>
      </c>
      <c r="G552" s="305">
        <v>0</v>
      </c>
      <c r="H552" s="305">
        <v>520.20000000000005</v>
      </c>
      <c r="I552" s="173"/>
      <c r="J552" s="173"/>
      <c r="K552" s="173"/>
      <c r="L552" s="173"/>
      <c r="M552" s="173"/>
      <c r="N552" s="173"/>
      <c r="O552" s="173"/>
      <c r="P552" s="173"/>
      <c r="Q552" s="173"/>
      <c r="R552" s="173"/>
      <c r="S552" s="173"/>
      <c r="T552" s="173"/>
      <c r="V552" s="173">
        <f t="shared" si="16"/>
        <v>0</v>
      </c>
      <c r="W552" s="173" t="e">
        <f>IF(#REF!="","",H552)</f>
        <v>#REF!</v>
      </c>
      <c r="X552" s="287" t="str">
        <f t="shared" si="17"/>
        <v/>
      </c>
    </row>
    <row r="553" spans="1:24" x14ac:dyDescent="0.25">
      <c r="A553" s="303">
        <v>3130</v>
      </c>
      <c r="B553" s="297" t="s">
        <v>3425</v>
      </c>
      <c r="C553" s="304">
        <v>42958</v>
      </c>
      <c r="D553" s="292" t="s">
        <v>4187</v>
      </c>
      <c r="E553" s="292" t="s">
        <v>3847</v>
      </c>
      <c r="F553" s="305">
        <v>0</v>
      </c>
      <c r="G553" s="305">
        <v>0</v>
      </c>
      <c r="H553" s="305">
        <v>1118.56</v>
      </c>
      <c r="I553" s="173"/>
      <c r="J553" s="173"/>
      <c r="K553" s="173"/>
      <c r="L553" s="173"/>
      <c r="M553" s="173"/>
      <c r="N553" s="173"/>
      <c r="O553" s="173"/>
      <c r="P553" s="173"/>
      <c r="Q553" s="173"/>
      <c r="R553" s="173"/>
      <c r="S553" s="173"/>
      <c r="T553" s="173"/>
      <c r="V553" s="173">
        <f t="shared" si="16"/>
        <v>0</v>
      </c>
      <c r="W553" s="173" t="e">
        <f>IF(#REF!="","",H553)</f>
        <v>#REF!</v>
      </c>
      <c r="X553" s="287" t="str">
        <f t="shared" si="17"/>
        <v/>
      </c>
    </row>
    <row r="554" spans="1:24" x14ac:dyDescent="0.25">
      <c r="A554" s="303">
        <v>3131</v>
      </c>
      <c r="B554" s="297" t="s">
        <v>3425</v>
      </c>
      <c r="C554" s="304">
        <v>42929</v>
      </c>
      <c r="D554" s="292" t="s">
        <v>4188</v>
      </c>
      <c r="E554" s="292" t="s">
        <v>3847</v>
      </c>
      <c r="F554" s="305">
        <v>-2.2737367544323206E-13</v>
      </c>
      <c r="G554" s="305">
        <v>-2.2737367544323206E-13</v>
      </c>
      <c r="H554" s="305">
        <v>1872.72</v>
      </c>
      <c r="I554" s="173"/>
      <c r="J554" s="173"/>
      <c r="K554" s="173"/>
      <c r="L554" s="173"/>
      <c r="M554" s="173"/>
      <c r="N554" s="173"/>
      <c r="O554" s="173"/>
      <c r="P554" s="173"/>
      <c r="Q554" s="173"/>
      <c r="R554" s="173"/>
      <c r="S554" s="173"/>
      <c r="T554" s="173"/>
      <c r="V554" s="173">
        <f t="shared" si="16"/>
        <v>0</v>
      </c>
      <c r="W554" s="173" t="e">
        <f>IF(#REF!="","",H554)</f>
        <v>#REF!</v>
      </c>
      <c r="X554" s="287" t="str">
        <f t="shared" si="17"/>
        <v/>
      </c>
    </row>
    <row r="555" spans="1:24" x14ac:dyDescent="0.25">
      <c r="A555" s="303">
        <v>3132</v>
      </c>
      <c r="B555" s="297" t="s">
        <v>3425</v>
      </c>
      <c r="C555" s="304">
        <v>43046</v>
      </c>
      <c r="D555" s="292" t="s">
        <v>4189</v>
      </c>
      <c r="E555" s="292" t="s">
        <v>3847</v>
      </c>
      <c r="F555" s="305">
        <v>0</v>
      </c>
      <c r="G555" s="305">
        <v>0</v>
      </c>
      <c r="H555" s="305">
        <v>293.87</v>
      </c>
      <c r="I555" s="173"/>
      <c r="J555" s="173"/>
      <c r="K555" s="173"/>
      <c r="L555" s="173"/>
      <c r="M555" s="173"/>
      <c r="N555" s="173"/>
      <c r="O555" s="173"/>
      <c r="P555" s="173"/>
      <c r="Q555" s="173"/>
      <c r="R555" s="173"/>
      <c r="S555" s="173"/>
      <c r="T555" s="173"/>
      <c r="V555" s="173">
        <f t="shared" si="16"/>
        <v>0</v>
      </c>
      <c r="W555" s="173" t="e">
        <f>IF(#REF!="","",H555)</f>
        <v>#REF!</v>
      </c>
      <c r="X555" s="287" t="str">
        <f t="shared" si="17"/>
        <v/>
      </c>
    </row>
    <row r="556" spans="1:24" x14ac:dyDescent="0.25">
      <c r="A556" s="303">
        <v>3133</v>
      </c>
      <c r="B556" s="297" t="s">
        <v>3425</v>
      </c>
      <c r="C556" s="304">
        <v>42873</v>
      </c>
      <c r="D556" s="292" t="s">
        <v>4190</v>
      </c>
      <c r="E556" s="292" t="s">
        <v>3847</v>
      </c>
      <c r="F556" s="305">
        <v>0</v>
      </c>
      <c r="G556" s="305">
        <v>0</v>
      </c>
      <c r="H556" s="305">
        <v>267.04000000000002</v>
      </c>
      <c r="I556" s="173"/>
      <c r="J556" s="173"/>
      <c r="K556" s="173"/>
      <c r="L556" s="173"/>
      <c r="M556" s="173"/>
      <c r="N556" s="173"/>
      <c r="O556" s="173"/>
      <c r="P556" s="173"/>
      <c r="Q556" s="173"/>
      <c r="R556" s="173"/>
      <c r="S556" s="173"/>
      <c r="T556" s="173"/>
      <c r="V556" s="173">
        <f t="shared" si="16"/>
        <v>0</v>
      </c>
      <c r="W556" s="173" t="e">
        <f>IF(#REF!="","",H556)</f>
        <v>#REF!</v>
      </c>
      <c r="X556" s="287" t="str">
        <f t="shared" si="17"/>
        <v/>
      </c>
    </row>
    <row r="557" spans="1:24" x14ac:dyDescent="0.25">
      <c r="A557" s="303">
        <v>3134</v>
      </c>
      <c r="B557" s="297" t="s">
        <v>3425</v>
      </c>
      <c r="C557" s="304">
        <v>42798</v>
      </c>
      <c r="D557" s="292" t="s">
        <v>4191</v>
      </c>
      <c r="E557" s="292" t="s">
        <v>3847</v>
      </c>
      <c r="F557" s="305">
        <v>0</v>
      </c>
      <c r="G557" s="305">
        <v>0</v>
      </c>
      <c r="H557" s="305">
        <v>188.32</v>
      </c>
      <c r="I557" s="173"/>
      <c r="J557" s="173"/>
      <c r="K557" s="173"/>
      <c r="L557" s="173"/>
      <c r="M557" s="173"/>
      <c r="N557" s="173"/>
      <c r="O557" s="173"/>
      <c r="P557" s="173"/>
      <c r="Q557" s="173"/>
      <c r="R557" s="173"/>
      <c r="S557" s="173"/>
      <c r="T557" s="173"/>
      <c r="V557" s="173">
        <f t="shared" si="16"/>
        <v>0</v>
      </c>
      <c r="W557" s="173" t="e">
        <f>IF(#REF!="","",H557)</f>
        <v>#REF!</v>
      </c>
      <c r="X557" s="287" t="str">
        <f t="shared" si="17"/>
        <v/>
      </c>
    </row>
    <row r="558" spans="1:24" x14ac:dyDescent="0.25">
      <c r="A558" s="303">
        <v>3135</v>
      </c>
      <c r="B558" s="297" t="s">
        <v>3425</v>
      </c>
      <c r="C558" s="304">
        <v>43046</v>
      </c>
      <c r="D558" s="292" t="s">
        <v>4192</v>
      </c>
      <c r="E558" s="292" t="s">
        <v>3847</v>
      </c>
      <c r="F558" s="305">
        <v>0</v>
      </c>
      <c r="G558" s="305">
        <v>0</v>
      </c>
      <c r="H558" s="305">
        <v>158.82999999999998</v>
      </c>
      <c r="I558" s="173"/>
      <c r="J558" s="173"/>
      <c r="K558" s="173"/>
      <c r="L558" s="173"/>
      <c r="M558" s="173"/>
      <c r="N558" s="173"/>
      <c r="O558" s="173"/>
      <c r="P558" s="173"/>
      <c r="Q558" s="173"/>
      <c r="R558" s="173"/>
      <c r="S558" s="173"/>
      <c r="T558" s="173"/>
      <c r="V558" s="173">
        <f t="shared" si="16"/>
        <v>0</v>
      </c>
      <c r="W558" s="173" t="e">
        <f>IF(#REF!="","",H558)</f>
        <v>#REF!</v>
      </c>
      <c r="X558" s="287" t="str">
        <f t="shared" si="17"/>
        <v/>
      </c>
    </row>
    <row r="559" spans="1:24" x14ac:dyDescent="0.25">
      <c r="A559" s="303">
        <v>3136</v>
      </c>
      <c r="B559" s="297" t="s">
        <v>3425</v>
      </c>
      <c r="C559" s="304">
        <v>42859</v>
      </c>
      <c r="D559" s="292" t="s">
        <v>4193</v>
      </c>
      <c r="E559" s="292" t="s">
        <v>4194</v>
      </c>
      <c r="F559" s="305">
        <v>1.1368683772161603E-13</v>
      </c>
      <c r="G559" s="305">
        <v>1.1368683772161603E-13</v>
      </c>
      <c r="H559" s="305">
        <v>549.33999999999992</v>
      </c>
      <c r="I559" s="173"/>
      <c r="J559" s="173"/>
      <c r="K559" s="173"/>
      <c r="L559" s="173"/>
      <c r="M559" s="173"/>
      <c r="N559" s="173"/>
      <c r="O559" s="173"/>
      <c r="P559" s="173"/>
      <c r="Q559" s="173"/>
      <c r="R559" s="173"/>
      <c r="S559" s="173"/>
      <c r="T559" s="173"/>
      <c r="V559" s="173">
        <f t="shared" si="16"/>
        <v>0</v>
      </c>
      <c r="W559" s="173" t="e">
        <f>IF(#REF!="","",H559)</f>
        <v>#REF!</v>
      </c>
      <c r="X559" s="287" t="str">
        <f t="shared" si="17"/>
        <v/>
      </c>
    </row>
    <row r="560" spans="1:24" x14ac:dyDescent="0.25">
      <c r="A560" s="303">
        <v>3137</v>
      </c>
      <c r="B560" s="297" t="s">
        <v>3425</v>
      </c>
      <c r="C560" s="304">
        <v>42758</v>
      </c>
      <c r="D560" s="292" t="s">
        <v>4195</v>
      </c>
      <c r="E560" s="292" t="s">
        <v>4194</v>
      </c>
      <c r="F560" s="305">
        <v>2.8421709430404007E-14</v>
      </c>
      <c r="G560" s="305">
        <v>2.8421709430404007E-14</v>
      </c>
      <c r="H560" s="305">
        <v>217.7</v>
      </c>
      <c r="I560" s="173"/>
      <c r="J560" s="173"/>
      <c r="K560" s="173"/>
      <c r="L560" s="173"/>
      <c r="M560" s="173"/>
      <c r="N560" s="173"/>
      <c r="O560" s="173"/>
      <c r="P560" s="173"/>
      <c r="Q560" s="173"/>
      <c r="R560" s="173"/>
      <c r="S560" s="173"/>
      <c r="T560" s="173"/>
      <c r="V560" s="173">
        <f t="shared" si="16"/>
        <v>0</v>
      </c>
      <c r="W560" s="173" t="e">
        <f>IF(#REF!="","",H560)</f>
        <v>#REF!</v>
      </c>
      <c r="X560" s="287" t="str">
        <f t="shared" si="17"/>
        <v/>
      </c>
    </row>
    <row r="561" spans="1:24" x14ac:dyDescent="0.25">
      <c r="A561" s="303">
        <v>3138</v>
      </c>
      <c r="B561" s="297" t="s">
        <v>3425</v>
      </c>
      <c r="C561" s="304">
        <v>42822</v>
      </c>
      <c r="D561" s="292" t="s">
        <v>4196</v>
      </c>
      <c r="E561" s="292" t="s">
        <v>4194</v>
      </c>
      <c r="F561" s="305">
        <v>0</v>
      </c>
      <c r="G561" s="305">
        <v>0</v>
      </c>
      <c r="H561" s="305">
        <v>1091.72</v>
      </c>
      <c r="I561" s="173"/>
      <c r="J561" s="173"/>
      <c r="K561" s="173"/>
      <c r="L561" s="173"/>
      <c r="M561" s="173"/>
      <c r="N561" s="173"/>
      <c r="O561" s="173"/>
      <c r="P561" s="173"/>
      <c r="Q561" s="173"/>
      <c r="R561" s="173"/>
      <c r="S561" s="173"/>
      <c r="T561" s="173"/>
      <c r="V561" s="173">
        <f t="shared" si="16"/>
        <v>0</v>
      </c>
      <c r="W561" s="173" t="e">
        <f>IF(#REF!="","",H561)</f>
        <v>#REF!</v>
      </c>
      <c r="X561" s="287" t="str">
        <f t="shared" si="17"/>
        <v/>
      </c>
    </row>
    <row r="562" spans="1:24" x14ac:dyDescent="0.25">
      <c r="A562" s="303">
        <v>3139</v>
      </c>
      <c r="B562" s="297" t="s">
        <v>3425</v>
      </c>
      <c r="C562" s="304">
        <v>42816</v>
      </c>
      <c r="D562" s="292" t="s">
        <v>4197</v>
      </c>
      <c r="E562" s="292" t="s">
        <v>4194</v>
      </c>
      <c r="F562" s="305">
        <v>0</v>
      </c>
      <c r="G562" s="305">
        <v>0</v>
      </c>
      <c r="H562" s="305">
        <v>230.95999999999998</v>
      </c>
      <c r="I562" s="173"/>
      <c r="J562" s="173"/>
      <c r="K562" s="173"/>
      <c r="L562" s="173"/>
      <c r="M562" s="173"/>
      <c r="N562" s="173"/>
      <c r="O562" s="173"/>
      <c r="P562" s="173"/>
      <c r="Q562" s="173"/>
      <c r="R562" s="173"/>
      <c r="S562" s="173"/>
      <c r="T562" s="173"/>
      <c r="V562" s="173">
        <f t="shared" si="16"/>
        <v>0</v>
      </c>
      <c r="W562" s="173" t="e">
        <f>IF(#REF!="","",H562)</f>
        <v>#REF!</v>
      </c>
      <c r="X562" s="287" t="str">
        <f t="shared" si="17"/>
        <v/>
      </c>
    </row>
    <row r="563" spans="1:24" x14ac:dyDescent="0.25">
      <c r="A563" s="303">
        <v>3140</v>
      </c>
      <c r="B563" s="297" t="s">
        <v>3425</v>
      </c>
      <c r="C563" s="304">
        <v>42876</v>
      </c>
      <c r="D563" s="292" t="s">
        <v>4198</v>
      </c>
      <c r="E563" s="292" t="s">
        <v>4194</v>
      </c>
      <c r="F563" s="305">
        <v>-2.8421709430404007E-14</v>
      </c>
      <c r="G563" s="305">
        <v>-2.8421709430404007E-14</v>
      </c>
      <c r="H563" s="305">
        <v>149.29000000000002</v>
      </c>
      <c r="I563" s="173"/>
      <c r="J563" s="173"/>
      <c r="K563" s="173"/>
      <c r="L563" s="173"/>
      <c r="M563" s="173"/>
      <c r="N563" s="173"/>
      <c r="O563" s="173"/>
      <c r="P563" s="173"/>
      <c r="Q563" s="173"/>
      <c r="R563" s="173"/>
      <c r="S563" s="173"/>
      <c r="T563" s="173"/>
      <c r="V563" s="173">
        <f t="shared" si="16"/>
        <v>0</v>
      </c>
      <c r="W563" s="173" t="e">
        <f>IF(#REF!="","",H563)</f>
        <v>#REF!</v>
      </c>
      <c r="X563" s="287" t="str">
        <f t="shared" si="17"/>
        <v/>
      </c>
    </row>
    <row r="564" spans="1:24" x14ac:dyDescent="0.25">
      <c r="A564" s="303">
        <v>3141</v>
      </c>
      <c r="B564" s="297" t="s">
        <v>3425</v>
      </c>
      <c r="C564" s="304">
        <v>42767</v>
      </c>
      <c r="D564" s="292" t="s">
        <v>4199</v>
      </c>
      <c r="E564" s="292" t="s">
        <v>4194</v>
      </c>
      <c r="F564" s="305">
        <v>-5.6843418860808015E-14</v>
      </c>
      <c r="G564" s="305">
        <v>-5.6843418860808015E-14</v>
      </c>
      <c r="H564" s="305">
        <v>349.28</v>
      </c>
      <c r="I564" s="173"/>
      <c r="J564" s="173"/>
      <c r="K564" s="173"/>
      <c r="L564" s="173"/>
      <c r="M564" s="173"/>
      <c r="N564" s="173"/>
      <c r="O564" s="173"/>
      <c r="P564" s="173"/>
      <c r="Q564" s="173"/>
      <c r="R564" s="173"/>
      <c r="S564" s="173"/>
      <c r="T564" s="173"/>
      <c r="V564" s="173">
        <f t="shared" si="16"/>
        <v>0</v>
      </c>
      <c r="W564" s="173" t="e">
        <f>IF(#REF!="","",H564)</f>
        <v>#REF!</v>
      </c>
      <c r="X564" s="287" t="str">
        <f t="shared" si="17"/>
        <v/>
      </c>
    </row>
    <row r="565" spans="1:24" x14ac:dyDescent="0.25">
      <c r="A565" s="303">
        <v>3142</v>
      </c>
      <c r="B565" s="297" t="s">
        <v>3425</v>
      </c>
      <c r="C565" s="304">
        <v>43011</v>
      </c>
      <c r="D565" s="292" t="s">
        <v>4200</v>
      </c>
      <c r="E565" s="292" t="s">
        <v>4194</v>
      </c>
      <c r="F565" s="305">
        <v>-2.8421709430404007E-14</v>
      </c>
      <c r="G565" s="305">
        <v>-2.8421709430404007E-14</v>
      </c>
      <c r="H565" s="305">
        <v>220.14</v>
      </c>
      <c r="I565" s="173"/>
      <c r="J565" s="173"/>
      <c r="K565" s="173"/>
      <c r="L565" s="173"/>
      <c r="M565" s="173"/>
      <c r="N565" s="173"/>
      <c r="O565" s="173"/>
      <c r="P565" s="173"/>
      <c r="Q565" s="173"/>
      <c r="R565" s="173"/>
      <c r="S565" s="173"/>
      <c r="T565" s="173"/>
      <c r="V565" s="173">
        <f t="shared" si="16"/>
        <v>0</v>
      </c>
      <c r="W565" s="173" t="e">
        <f>IF(#REF!="","",H565)</f>
        <v>#REF!</v>
      </c>
      <c r="X565" s="287" t="str">
        <f t="shared" si="17"/>
        <v/>
      </c>
    </row>
    <row r="566" spans="1:24" x14ac:dyDescent="0.25">
      <c r="A566" s="303">
        <v>3143</v>
      </c>
      <c r="B566" s="297" t="s">
        <v>3425</v>
      </c>
      <c r="C566" s="304">
        <v>43062</v>
      </c>
      <c r="D566" s="292" t="s">
        <v>4201</v>
      </c>
      <c r="E566" s="292" t="s">
        <v>4194</v>
      </c>
      <c r="F566" s="305">
        <v>5.6843418860808015E-14</v>
      </c>
      <c r="G566" s="305">
        <v>5.6843418860808015E-14</v>
      </c>
      <c r="H566" s="305">
        <v>293.14999999999998</v>
      </c>
      <c r="I566" s="173"/>
      <c r="J566" s="173"/>
      <c r="K566" s="173"/>
      <c r="L566" s="173"/>
      <c r="M566" s="173"/>
      <c r="N566" s="173"/>
      <c r="O566" s="173"/>
      <c r="P566" s="173"/>
      <c r="Q566" s="173"/>
      <c r="R566" s="173"/>
      <c r="S566" s="173"/>
      <c r="T566" s="173"/>
      <c r="V566" s="173">
        <f t="shared" si="16"/>
        <v>0</v>
      </c>
      <c r="W566" s="173" t="e">
        <f>IF(#REF!="","",H566)</f>
        <v>#REF!</v>
      </c>
      <c r="X566" s="287" t="str">
        <f t="shared" si="17"/>
        <v/>
      </c>
    </row>
    <row r="567" spans="1:24" x14ac:dyDescent="0.25">
      <c r="A567" s="303">
        <v>3144</v>
      </c>
      <c r="B567" s="297" t="s">
        <v>3425</v>
      </c>
      <c r="C567" s="304">
        <v>42753</v>
      </c>
      <c r="D567" s="292" t="s">
        <v>4202</v>
      </c>
      <c r="E567" s="292" t="s">
        <v>4194</v>
      </c>
      <c r="F567" s="305">
        <v>-2.8421709430404007E-14</v>
      </c>
      <c r="G567" s="305">
        <v>-2.8421709430404007E-14</v>
      </c>
      <c r="H567" s="305">
        <v>234.1</v>
      </c>
      <c r="I567" s="173"/>
      <c r="J567" s="173"/>
      <c r="K567" s="173"/>
      <c r="L567" s="173"/>
      <c r="M567" s="173"/>
      <c r="N567" s="173"/>
      <c r="O567" s="173"/>
      <c r="P567" s="173"/>
      <c r="Q567" s="173"/>
      <c r="R567" s="173"/>
      <c r="S567" s="173"/>
      <c r="T567" s="173"/>
      <c r="V567" s="173">
        <f t="shared" si="16"/>
        <v>0</v>
      </c>
      <c r="W567" s="173" t="e">
        <f>IF(#REF!="","",H567)</f>
        <v>#REF!</v>
      </c>
      <c r="X567" s="287" t="str">
        <f t="shared" si="17"/>
        <v/>
      </c>
    </row>
    <row r="568" spans="1:24" x14ac:dyDescent="0.25">
      <c r="A568" s="303">
        <v>3145</v>
      </c>
      <c r="B568" s="297" t="s">
        <v>3425</v>
      </c>
      <c r="C568" s="304">
        <v>43106</v>
      </c>
      <c r="D568" s="292" t="s">
        <v>4203</v>
      </c>
      <c r="E568" s="292" t="s">
        <v>4194</v>
      </c>
      <c r="F568" s="305">
        <v>2.8421709430404007E-14</v>
      </c>
      <c r="G568" s="305">
        <v>2.8421709430404007E-14</v>
      </c>
      <c r="H568" s="305">
        <v>139.57999999999998</v>
      </c>
      <c r="I568" s="173"/>
      <c r="J568" s="173"/>
      <c r="K568" s="173"/>
      <c r="L568" s="173"/>
      <c r="M568" s="173"/>
      <c r="N568" s="173"/>
      <c r="O568" s="173"/>
      <c r="P568" s="173"/>
      <c r="Q568" s="173"/>
      <c r="R568" s="173"/>
      <c r="S568" s="173"/>
      <c r="T568" s="173"/>
      <c r="V568" s="173">
        <f t="shared" si="16"/>
        <v>0</v>
      </c>
      <c r="W568" s="173" t="e">
        <f>IF(#REF!="","",H568)</f>
        <v>#REF!</v>
      </c>
      <c r="X568" s="287" t="str">
        <f t="shared" si="17"/>
        <v/>
      </c>
    </row>
    <row r="569" spans="1:24" x14ac:dyDescent="0.25">
      <c r="A569" s="303">
        <v>3146</v>
      </c>
      <c r="B569" s="297" t="s">
        <v>3425</v>
      </c>
      <c r="C569" s="304">
        <v>43066</v>
      </c>
      <c r="D569" s="292" t="s">
        <v>4204</v>
      </c>
      <c r="E569" s="292" t="s">
        <v>4194</v>
      </c>
      <c r="F569" s="305">
        <v>2.8421709430404007E-14</v>
      </c>
      <c r="G569" s="305">
        <v>2.8421709430404007E-14</v>
      </c>
      <c r="H569" s="305">
        <v>177.66</v>
      </c>
      <c r="I569" s="173"/>
      <c r="J569" s="173"/>
      <c r="K569" s="173"/>
      <c r="L569" s="173"/>
      <c r="M569" s="173"/>
      <c r="N569" s="173"/>
      <c r="O569" s="173"/>
      <c r="P569" s="173"/>
      <c r="Q569" s="173"/>
      <c r="R569" s="173"/>
      <c r="S569" s="173"/>
      <c r="T569" s="173"/>
      <c r="V569" s="173">
        <f t="shared" si="16"/>
        <v>0</v>
      </c>
      <c r="W569" s="173" t="e">
        <f>IF(#REF!="","",H569)</f>
        <v>#REF!</v>
      </c>
      <c r="X569" s="287" t="str">
        <f t="shared" si="17"/>
        <v/>
      </c>
    </row>
    <row r="570" spans="1:24" x14ac:dyDescent="0.25">
      <c r="A570" s="303">
        <v>3147</v>
      </c>
      <c r="B570" s="297" t="s">
        <v>3425</v>
      </c>
      <c r="C570" s="304">
        <v>43065</v>
      </c>
      <c r="D570" s="292" t="s">
        <v>4205</v>
      </c>
      <c r="E570" s="292" t="s">
        <v>4194</v>
      </c>
      <c r="F570" s="305">
        <v>0</v>
      </c>
      <c r="G570" s="305">
        <v>0</v>
      </c>
      <c r="H570" s="305">
        <v>186.34</v>
      </c>
      <c r="I570" s="173"/>
      <c r="J570" s="173"/>
      <c r="K570" s="173"/>
      <c r="L570" s="173"/>
      <c r="M570" s="173"/>
      <c r="N570" s="173"/>
      <c r="O570" s="173"/>
      <c r="P570" s="173"/>
      <c r="Q570" s="173"/>
      <c r="R570" s="173"/>
      <c r="S570" s="173"/>
      <c r="T570" s="173"/>
      <c r="V570" s="173">
        <f t="shared" si="16"/>
        <v>0</v>
      </c>
      <c r="W570" s="173" t="e">
        <f>IF(#REF!="","",H570)</f>
        <v>#REF!</v>
      </c>
      <c r="X570" s="287" t="str">
        <f t="shared" si="17"/>
        <v/>
      </c>
    </row>
    <row r="571" spans="1:24" x14ac:dyDescent="0.25">
      <c r="A571" s="303">
        <v>3148</v>
      </c>
      <c r="B571" s="297" t="s">
        <v>3425</v>
      </c>
      <c r="C571" s="304">
        <v>42812</v>
      </c>
      <c r="D571" s="292" t="s">
        <v>4206</v>
      </c>
      <c r="E571" s="292" t="s">
        <v>4207</v>
      </c>
      <c r="F571" s="305">
        <v>0</v>
      </c>
      <c r="G571" s="305">
        <v>0</v>
      </c>
      <c r="H571" s="305">
        <v>1269.29</v>
      </c>
      <c r="I571" s="173"/>
      <c r="J571" s="173"/>
      <c r="K571" s="173"/>
      <c r="L571" s="173"/>
      <c r="M571" s="173"/>
      <c r="N571" s="173"/>
      <c r="O571" s="173"/>
      <c r="P571" s="173"/>
      <c r="Q571" s="173"/>
      <c r="R571" s="173"/>
      <c r="S571" s="173"/>
      <c r="T571" s="173"/>
      <c r="V571" s="173">
        <f t="shared" si="16"/>
        <v>0</v>
      </c>
      <c r="W571" s="173" t="e">
        <f>IF(#REF!="","",H571)</f>
        <v>#REF!</v>
      </c>
      <c r="X571" s="287" t="str">
        <f t="shared" si="17"/>
        <v/>
      </c>
    </row>
    <row r="572" spans="1:24" x14ac:dyDescent="0.25">
      <c r="A572" s="303">
        <v>3149</v>
      </c>
      <c r="B572" s="297" t="s">
        <v>3425</v>
      </c>
      <c r="C572" s="304">
        <v>43029</v>
      </c>
      <c r="D572" s="292" t="s">
        <v>4208</v>
      </c>
      <c r="E572" s="292" t="s">
        <v>4207</v>
      </c>
      <c r="F572" s="305">
        <v>2.2737367544323206E-13</v>
      </c>
      <c r="G572" s="305">
        <v>2.2737367544323206E-13</v>
      </c>
      <c r="H572" s="305">
        <v>1274.9299999999998</v>
      </c>
      <c r="I572" s="173"/>
      <c r="J572" s="173"/>
      <c r="K572" s="173"/>
      <c r="L572" s="173"/>
      <c r="M572" s="173"/>
      <c r="N572" s="173"/>
      <c r="O572" s="173"/>
      <c r="P572" s="173"/>
      <c r="Q572" s="173"/>
      <c r="R572" s="173"/>
      <c r="S572" s="173"/>
      <c r="T572" s="173"/>
      <c r="V572" s="173">
        <f t="shared" si="16"/>
        <v>0</v>
      </c>
      <c r="W572" s="173" t="e">
        <f>IF(#REF!="","",H572)</f>
        <v>#REF!</v>
      </c>
      <c r="X572" s="287" t="str">
        <f t="shared" si="17"/>
        <v/>
      </c>
    </row>
    <row r="573" spans="1:24" x14ac:dyDescent="0.25">
      <c r="A573" s="303">
        <v>3150</v>
      </c>
      <c r="B573" s="297" t="s">
        <v>3425</v>
      </c>
      <c r="C573" s="304">
        <v>42970</v>
      </c>
      <c r="D573" s="292" t="s">
        <v>4209</v>
      </c>
      <c r="E573" s="292" t="s">
        <v>4207</v>
      </c>
      <c r="F573" s="305">
        <v>0</v>
      </c>
      <c r="G573" s="305">
        <v>0</v>
      </c>
      <c r="H573" s="305">
        <v>88.72</v>
      </c>
      <c r="I573" s="173"/>
      <c r="J573" s="173"/>
      <c r="K573" s="173"/>
      <c r="L573" s="173"/>
      <c r="M573" s="173"/>
      <c r="N573" s="173"/>
      <c r="O573" s="173"/>
      <c r="P573" s="173"/>
      <c r="Q573" s="173"/>
      <c r="R573" s="173"/>
      <c r="S573" s="173"/>
      <c r="T573" s="173"/>
      <c r="V573" s="173">
        <f t="shared" si="16"/>
        <v>0</v>
      </c>
      <c r="W573" s="173" t="e">
        <f>IF(#REF!="","",H573)</f>
        <v>#REF!</v>
      </c>
      <c r="X573" s="287" t="str">
        <f t="shared" si="17"/>
        <v/>
      </c>
    </row>
    <row r="574" spans="1:24" x14ac:dyDescent="0.25">
      <c r="A574" s="303">
        <v>3151</v>
      </c>
      <c r="B574" s="297" t="s">
        <v>3425</v>
      </c>
      <c r="C574" s="304">
        <v>42846</v>
      </c>
      <c r="D574" s="292" t="s">
        <v>4210</v>
      </c>
      <c r="E574" s="292" t="s">
        <v>4207</v>
      </c>
      <c r="F574" s="305">
        <v>0</v>
      </c>
      <c r="G574" s="305">
        <v>0</v>
      </c>
      <c r="H574" s="305">
        <v>86.7</v>
      </c>
      <c r="I574" s="173"/>
      <c r="J574" s="173"/>
      <c r="K574" s="173"/>
      <c r="L574" s="173"/>
      <c r="M574" s="173"/>
      <c r="N574" s="173"/>
      <c r="O574" s="173"/>
      <c r="P574" s="173"/>
      <c r="Q574" s="173"/>
      <c r="R574" s="173"/>
      <c r="S574" s="173"/>
      <c r="T574" s="173"/>
      <c r="V574" s="173">
        <f t="shared" si="16"/>
        <v>0</v>
      </c>
      <c r="W574" s="173" t="e">
        <f>IF(#REF!="","",H574)</f>
        <v>#REF!</v>
      </c>
      <c r="X574" s="287" t="str">
        <f t="shared" si="17"/>
        <v/>
      </c>
    </row>
    <row r="575" spans="1:24" x14ac:dyDescent="0.25">
      <c r="A575" s="303">
        <v>3152</v>
      </c>
      <c r="B575" s="297" t="s">
        <v>3425</v>
      </c>
      <c r="C575" s="304">
        <v>42958</v>
      </c>
      <c r="D575" s="292" t="s">
        <v>4211</v>
      </c>
      <c r="E575" s="292" t="s">
        <v>4207</v>
      </c>
      <c r="F575" s="305">
        <v>2.8421709430404007E-14</v>
      </c>
      <c r="G575" s="305">
        <v>2.8421709430404007E-14</v>
      </c>
      <c r="H575" s="305">
        <v>225.66</v>
      </c>
      <c r="I575" s="173"/>
      <c r="J575" s="173"/>
      <c r="K575" s="173"/>
      <c r="L575" s="173"/>
      <c r="M575" s="173"/>
      <c r="N575" s="173"/>
      <c r="O575" s="173"/>
      <c r="P575" s="173"/>
      <c r="Q575" s="173"/>
      <c r="R575" s="173"/>
      <c r="S575" s="173"/>
      <c r="T575" s="173"/>
      <c r="V575" s="173">
        <f t="shared" si="16"/>
        <v>0</v>
      </c>
      <c r="W575" s="173" t="e">
        <f>IF(#REF!="","",H575)</f>
        <v>#REF!</v>
      </c>
      <c r="X575" s="287" t="str">
        <f t="shared" si="17"/>
        <v/>
      </c>
    </row>
    <row r="576" spans="1:24" x14ac:dyDescent="0.25">
      <c r="A576" s="303">
        <v>3153</v>
      </c>
      <c r="B576" s="297" t="s">
        <v>3425</v>
      </c>
      <c r="C576" s="304">
        <v>42852</v>
      </c>
      <c r="D576" s="292" t="s">
        <v>4212</v>
      </c>
      <c r="E576" s="292" t="s">
        <v>4207</v>
      </c>
      <c r="F576" s="305">
        <v>-2.8421709430404007E-14</v>
      </c>
      <c r="G576" s="305">
        <v>-2.8421709430404007E-14</v>
      </c>
      <c r="H576" s="305">
        <v>175.14</v>
      </c>
      <c r="I576" s="173"/>
      <c r="J576" s="173"/>
      <c r="K576" s="173"/>
      <c r="L576" s="173"/>
      <c r="M576" s="173"/>
      <c r="N576" s="173"/>
      <c r="O576" s="173"/>
      <c r="P576" s="173"/>
      <c r="Q576" s="173"/>
      <c r="R576" s="173"/>
      <c r="S576" s="173"/>
      <c r="T576" s="173"/>
      <c r="V576" s="173">
        <f t="shared" si="16"/>
        <v>0</v>
      </c>
      <c r="W576" s="173" t="e">
        <f>IF(#REF!="","",H576)</f>
        <v>#REF!</v>
      </c>
      <c r="X576" s="287" t="str">
        <f t="shared" si="17"/>
        <v/>
      </c>
    </row>
    <row r="577" spans="1:24" x14ac:dyDescent="0.25">
      <c r="A577" s="303">
        <v>3154</v>
      </c>
      <c r="B577" s="297" t="s">
        <v>3425</v>
      </c>
      <c r="C577" s="304">
        <v>42951</v>
      </c>
      <c r="D577" s="292" t="s">
        <v>4213</v>
      </c>
      <c r="E577" s="292" t="s">
        <v>4207</v>
      </c>
      <c r="F577" s="305">
        <v>0</v>
      </c>
      <c r="G577" s="305">
        <v>0</v>
      </c>
      <c r="H577" s="305">
        <v>125.71</v>
      </c>
      <c r="I577" s="173"/>
      <c r="J577" s="173"/>
      <c r="K577" s="173"/>
      <c r="L577" s="173"/>
      <c r="M577" s="173"/>
      <c r="N577" s="173"/>
      <c r="O577" s="173"/>
      <c r="P577" s="173"/>
      <c r="Q577" s="173"/>
      <c r="R577" s="173"/>
      <c r="S577" s="173"/>
      <c r="T577" s="173"/>
      <c r="V577" s="173">
        <f t="shared" si="16"/>
        <v>0</v>
      </c>
      <c r="W577" s="173" t="e">
        <f>IF(#REF!="","",H577)</f>
        <v>#REF!</v>
      </c>
      <c r="X577" s="287" t="str">
        <f t="shared" si="17"/>
        <v/>
      </c>
    </row>
    <row r="578" spans="1:24" x14ac:dyDescent="0.25">
      <c r="A578" s="303">
        <v>3155</v>
      </c>
      <c r="B578" s="297" t="s">
        <v>3425</v>
      </c>
      <c r="C578" s="304">
        <v>43079</v>
      </c>
      <c r="D578" s="292" t="s">
        <v>4214</v>
      </c>
      <c r="E578" s="292" t="s">
        <v>4207</v>
      </c>
      <c r="F578" s="305">
        <v>0</v>
      </c>
      <c r="G578" s="305">
        <v>0</v>
      </c>
      <c r="H578" s="305">
        <v>1300.5</v>
      </c>
      <c r="I578" s="173"/>
      <c r="J578" s="173"/>
      <c r="K578" s="173"/>
      <c r="L578" s="173"/>
      <c r="M578" s="173"/>
      <c r="N578" s="173"/>
      <c r="O578" s="173"/>
      <c r="P578" s="173"/>
      <c r="Q578" s="173"/>
      <c r="R578" s="173"/>
      <c r="S578" s="173"/>
      <c r="T578" s="173"/>
      <c r="V578" s="173">
        <f t="shared" si="16"/>
        <v>0</v>
      </c>
      <c r="W578" s="173" t="e">
        <f>IF(#REF!="","",H578)</f>
        <v>#REF!</v>
      </c>
      <c r="X578" s="287" t="str">
        <f t="shared" si="17"/>
        <v/>
      </c>
    </row>
    <row r="579" spans="1:24" x14ac:dyDescent="0.25">
      <c r="A579" s="303">
        <v>3156</v>
      </c>
      <c r="B579" s="297" t="s">
        <v>3425</v>
      </c>
      <c r="C579" s="304">
        <v>43004</v>
      </c>
      <c r="D579" s="292" t="s">
        <v>4215</v>
      </c>
      <c r="E579" s="292" t="s">
        <v>4207</v>
      </c>
      <c r="F579" s="305">
        <v>0</v>
      </c>
      <c r="G579" s="305">
        <v>0</v>
      </c>
      <c r="H579" s="305">
        <v>173.4</v>
      </c>
      <c r="I579" s="173"/>
      <c r="J579" s="173"/>
      <c r="K579" s="173"/>
      <c r="L579" s="173"/>
      <c r="M579" s="173"/>
      <c r="N579" s="173"/>
      <c r="O579" s="173"/>
      <c r="P579" s="173"/>
      <c r="Q579" s="173"/>
      <c r="R579" s="173"/>
      <c r="S579" s="173"/>
      <c r="T579" s="173"/>
      <c r="V579" s="173">
        <f t="shared" si="16"/>
        <v>0</v>
      </c>
      <c r="W579" s="173" t="e">
        <f>IF(#REF!="","",H579)</f>
        <v>#REF!</v>
      </c>
      <c r="X579" s="287" t="str">
        <f t="shared" si="17"/>
        <v/>
      </c>
    </row>
    <row r="580" spans="1:24" x14ac:dyDescent="0.25">
      <c r="A580" s="303">
        <v>3157</v>
      </c>
      <c r="B580" s="297" t="s">
        <v>3425</v>
      </c>
      <c r="C580" s="304">
        <v>43131</v>
      </c>
      <c r="D580" s="292" t="s">
        <v>4216</v>
      </c>
      <c r="E580" s="292" t="s">
        <v>4207</v>
      </c>
      <c r="F580" s="305">
        <v>0</v>
      </c>
      <c r="G580" s="305">
        <v>0</v>
      </c>
      <c r="H580" s="305">
        <v>693.6</v>
      </c>
      <c r="I580" s="173"/>
      <c r="J580" s="173"/>
      <c r="K580" s="173"/>
      <c r="L580" s="173"/>
      <c r="M580" s="173"/>
      <c r="N580" s="173"/>
      <c r="O580" s="173"/>
      <c r="P580" s="173"/>
      <c r="Q580" s="173"/>
      <c r="R580" s="173"/>
      <c r="S580" s="173"/>
      <c r="T580" s="173"/>
      <c r="V580" s="173">
        <f t="shared" si="16"/>
        <v>0</v>
      </c>
      <c r="W580" s="173" t="e">
        <f>IF(#REF!="","",H580)</f>
        <v>#REF!</v>
      </c>
      <c r="X580" s="287" t="str">
        <f t="shared" si="17"/>
        <v/>
      </c>
    </row>
    <row r="581" spans="1:24" x14ac:dyDescent="0.25">
      <c r="A581" s="303">
        <v>3158</v>
      </c>
      <c r="B581" s="297" t="s">
        <v>3425</v>
      </c>
      <c r="C581" s="304">
        <v>42969</v>
      </c>
      <c r="D581" s="292" t="s">
        <v>4217</v>
      </c>
      <c r="E581" s="292" t="s">
        <v>4207</v>
      </c>
      <c r="F581" s="305">
        <v>0</v>
      </c>
      <c r="G581" s="305">
        <v>0</v>
      </c>
      <c r="H581" s="305">
        <v>109.25</v>
      </c>
      <c r="I581" s="173"/>
      <c r="J581" s="173"/>
      <c r="K581" s="173"/>
      <c r="L581" s="173"/>
      <c r="M581" s="173"/>
      <c r="N581" s="173"/>
      <c r="O581" s="173"/>
      <c r="P581" s="173"/>
      <c r="Q581" s="173"/>
      <c r="R581" s="173"/>
      <c r="S581" s="173"/>
      <c r="T581" s="173"/>
      <c r="V581" s="173">
        <f t="shared" si="16"/>
        <v>0</v>
      </c>
      <c r="W581" s="173" t="e">
        <f>IF(#REF!="","",H581)</f>
        <v>#REF!</v>
      </c>
      <c r="X581" s="287" t="str">
        <f t="shared" si="17"/>
        <v/>
      </c>
    </row>
    <row r="582" spans="1:24" x14ac:dyDescent="0.25">
      <c r="A582" s="303">
        <v>3159</v>
      </c>
      <c r="B582" s="297" t="s">
        <v>3425</v>
      </c>
      <c r="C582" s="304">
        <v>42904</v>
      </c>
      <c r="D582" s="292" t="s">
        <v>4218</v>
      </c>
      <c r="E582" s="292" t="s">
        <v>4207</v>
      </c>
      <c r="F582" s="305">
        <v>0</v>
      </c>
      <c r="G582" s="305">
        <v>0</v>
      </c>
      <c r="H582" s="305">
        <v>105.78</v>
      </c>
      <c r="I582" s="173"/>
      <c r="J582" s="173"/>
      <c r="K582" s="173"/>
      <c r="L582" s="173"/>
      <c r="M582" s="173"/>
      <c r="N582" s="173"/>
      <c r="O582" s="173"/>
      <c r="P582" s="173"/>
      <c r="Q582" s="173"/>
      <c r="R582" s="173"/>
      <c r="S582" s="173"/>
      <c r="T582" s="173"/>
      <c r="V582" s="173">
        <f t="shared" si="16"/>
        <v>0</v>
      </c>
      <c r="W582" s="173" t="e">
        <f>IF(#REF!="","",H582)</f>
        <v>#REF!</v>
      </c>
      <c r="X582" s="287" t="str">
        <f t="shared" si="17"/>
        <v/>
      </c>
    </row>
    <row r="583" spans="1:24" x14ac:dyDescent="0.25">
      <c r="A583" s="303">
        <v>3160</v>
      </c>
      <c r="B583" s="297" t="s">
        <v>3425</v>
      </c>
      <c r="C583" s="304">
        <v>42908</v>
      </c>
      <c r="D583" s="292" t="s">
        <v>4219</v>
      </c>
      <c r="E583" s="292" t="s">
        <v>4207</v>
      </c>
      <c r="F583" s="305">
        <v>0</v>
      </c>
      <c r="G583" s="305">
        <v>0</v>
      </c>
      <c r="H583" s="305">
        <v>130.06</v>
      </c>
      <c r="I583" s="173"/>
      <c r="J583" s="173"/>
      <c r="K583" s="173"/>
      <c r="L583" s="173"/>
      <c r="M583" s="173"/>
      <c r="N583" s="173"/>
      <c r="O583" s="173"/>
      <c r="P583" s="173"/>
      <c r="Q583" s="173"/>
      <c r="R583" s="173"/>
      <c r="S583" s="173"/>
      <c r="T583" s="173"/>
      <c r="V583" s="173">
        <f t="shared" si="16"/>
        <v>0</v>
      </c>
      <c r="W583" s="173" t="e">
        <f>IF(#REF!="","",H583)</f>
        <v>#REF!</v>
      </c>
      <c r="X583" s="287" t="str">
        <f t="shared" si="17"/>
        <v/>
      </c>
    </row>
    <row r="584" spans="1:24" x14ac:dyDescent="0.25">
      <c r="A584" s="303">
        <v>3161</v>
      </c>
      <c r="B584" s="297" t="s">
        <v>3425</v>
      </c>
      <c r="C584" s="304">
        <v>42981</v>
      </c>
      <c r="D584" s="292" t="s">
        <v>4220</v>
      </c>
      <c r="E584" s="292" t="s">
        <v>4207</v>
      </c>
      <c r="F584" s="305">
        <v>0</v>
      </c>
      <c r="G584" s="305">
        <v>0</v>
      </c>
      <c r="H584" s="305">
        <v>611.23</v>
      </c>
      <c r="I584" s="173"/>
      <c r="J584" s="173"/>
      <c r="K584" s="173"/>
      <c r="L584" s="173"/>
      <c r="M584" s="173"/>
      <c r="N584" s="173"/>
      <c r="O584" s="173"/>
      <c r="P584" s="173"/>
      <c r="Q584" s="173"/>
      <c r="R584" s="173"/>
      <c r="S584" s="173"/>
      <c r="T584" s="173"/>
      <c r="V584" s="173">
        <f t="shared" si="16"/>
        <v>0</v>
      </c>
      <c r="W584" s="173" t="e">
        <f>IF(#REF!="","",H584)</f>
        <v>#REF!</v>
      </c>
      <c r="X584" s="287" t="str">
        <f t="shared" si="17"/>
        <v/>
      </c>
    </row>
    <row r="585" spans="1:24" x14ac:dyDescent="0.25">
      <c r="A585" s="303">
        <v>3162</v>
      </c>
      <c r="B585" s="297" t="s">
        <v>3425</v>
      </c>
      <c r="C585" s="304">
        <v>42993</v>
      </c>
      <c r="D585" s="292" t="s">
        <v>4221</v>
      </c>
      <c r="E585" s="292" t="s">
        <v>4207</v>
      </c>
      <c r="F585" s="305">
        <v>1.1368683772161603E-13</v>
      </c>
      <c r="G585" s="305">
        <v>1.1368683772161603E-13</v>
      </c>
      <c r="H585" s="305">
        <v>743.89</v>
      </c>
      <c r="I585" s="173"/>
      <c r="J585" s="173"/>
      <c r="K585" s="173"/>
      <c r="L585" s="173"/>
      <c r="M585" s="173"/>
      <c r="N585" s="173"/>
      <c r="O585" s="173"/>
      <c r="P585" s="173"/>
      <c r="Q585" s="173"/>
      <c r="R585" s="173"/>
      <c r="S585" s="173"/>
      <c r="T585" s="173"/>
      <c r="V585" s="173">
        <f t="shared" si="16"/>
        <v>0</v>
      </c>
      <c r="W585" s="173" t="e">
        <f>IF(#REF!="","",H585)</f>
        <v>#REF!</v>
      </c>
      <c r="X585" s="287" t="str">
        <f t="shared" si="17"/>
        <v/>
      </c>
    </row>
    <row r="586" spans="1:24" x14ac:dyDescent="0.25">
      <c r="A586" s="303">
        <v>3163</v>
      </c>
      <c r="B586" s="297" t="s">
        <v>3425</v>
      </c>
      <c r="C586" s="304">
        <v>42793</v>
      </c>
      <c r="D586" s="292" t="s">
        <v>4222</v>
      </c>
      <c r="E586" s="292" t="s">
        <v>4207</v>
      </c>
      <c r="F586" s="305">
        <v>5.6843418860808015E-14</v>
      </c>
      <c r="G586" s="305">
        <v>5.6843418860808015E-14</v>
      </c>
      <c r="H586" s="305">
        <v>477.72</v>
      </c>
      <c r="I586" s="173"/>
      <c r="J586" s="173"/>
      <c r="K586" s="173"/>
      <c r="L586" s="173"/>
      <c r="M586" s="173"/>
      <c r="N586" s="173"/>
      <c r="O586" s="173"/>
      <c r="P586" s="173"/>
      <c r="Q586" s="173"/>
      <c r="R586" s="173"/>
      <c r="S586" s="173"/>
      <c r="T586" s="173"/>
      <c r="V586" s="173">
        <f t="shared" si="16"/>
        <v>0</v>
      </c>
      <c r="W586" s="173" t="e">
        <f>IF(#REF!="","",H586)</f>
        <v>#REF!</v>
      </c>
      <c r="X586" s="287" t="str">
        <f t="shared" si="17"/>
        <v/>
      </c>
    </row>
    <row r="587" spans="1:24" x14ac:dyDescent="0.25">
      <c r="A587" s="303">
        <v>3164</v>
      </c>
      <c r="B587" s="297" t="s">
        <v>3425</v>
      </c>
      <c r="C587" s="304">
        <v>42846</v>
      </c>
      <c r="D587" s="292" t="s">
        <v>4223</v>
      </c>
      <c r="E587" s="292" t="s">
        <v>4207</v>
      </c>
      <c r="F587" s="305">
        <v>0</v>
      </c>
      <c r="G587" s="305">
        <v>0</v>
      </c>
      <c r="H587" s="305">
        <v>211.55</v>
      </c>
      <c r="I587" s="173"/>
      <c r="J587" s="173"/>
      <c r="K587" s="173"/>
      <c r="L587" s="173"/>
      <c r="M587" s="173"/>
      <c r="N587" s="173"/>
      <c r="O587" s="173"/>
      <c r="P587" s="173"/>
      <c r="Q587" s="173"/>
      <c r="R587" s="173"/>
      <c r="S587" s="173"/>
      <c r="T587" s="173"/>
      <c r="V587" s="173">
        <f t="shared" si="16"/>
        <v>0</v>
      </c>
      <c r="W587" s="173" t="e">
        <f>IF(#REF!="","",H587)</f>
        <v>#REF!</v>
      </c>
      <c r="X587" s="287" t="str">
        <f t="shared" si="17"/>
        <v/>
      </c>
    </row>
    <row r="588" spans="1:24" x14ac:dyDescent="0.25">
      <c r="A588" s="303">
        <v>3165</v>
      </c>
      <c r="B588" s="297" t="s">
        <v>3425</v>
      </c>
      <c r="C588" s="304">
        <v>42917</v>
      </c>
      <c r="D588" s="292" t="s">
        <v>4224</v>
      </c>
      <c r="E588" s="292" t="s">
        <v>4207</v>
      </c>
      <c r="F588" s="305">
        <v>0</v>
      </c>
      <c r="G588" s="305">
        <v>0</v>
      </c>
      <c r="H588" s="305">
        <v>86.7</v>
      </c>
      <c r="I588" s="173"/>
      <c r="J588" s="173"/>
      <c r="K588" s="173"/>
      <c r="L588" s="173"/>
      <c r="M588" s="173"/>
      <c r="N588" s="173"/>
      <c r="O588" s="173"/>
      <c r="P588" s="173"/>
      <c r="Q588" s="173"/>
      <c r="R588" s="173"/>
      <c r="S588" s="173"/>
      <c r="T588" s="173"/>
      <c r="V588" s="173">
        <f t="shared" si="16"/>
        <v>0</v>
      </c>
      <c r="W588" s="173" t="e">
        <f>IF(#REF!="","",H588)</f>
        <v>#REF!</v>
      </c>
      <c r="X588" s="287" t="str">
        <f t="shared" si="17"/>
        <v/>
      </c>
    </row>
    <row r="589" spans="1:24" x14ac:dyDescent="0.25">
      <c r="A589" s="303">
        <v>3166</v>
      </c>
      <c r="B589" s="297" t="s">
        <v>3425</v>
      </c>
      <c r="C589" s="304">
        <v>42993</v>
      </c>
      <c r="D589" s="292" t="s">
        <v>4225</v>
      </c>
      <c r="E589" s="292" t="s">
        <v>4207</v>
      </c>
      <c r="F589" s="305">
        <v>0</v>
      </c>
      <c r="G589" s="305">
        <v>0</v>
      </c>
      <c r="H589" s="305">
        <v>84.1</v>
      </c>
      <c r="I589" s="173"/>
      <c r="J589" s="173"/>
      <c r="K589" s="173"/>
      <c r="L589" s="173"/>
      <c r="M589" s="173"/>
      <c r="N589" s="173"/>
      <c r="O589" s="173"/>
      <c r="P589" s="173"/>
      <c r="Q589" s="173"/>
      <c r="R589" s="173"/>
      <c r="S589" s="173"/>
      <c r="T589" s="173"/>
      <c r="V589" s="173">
        <f t="shared" si="16"/>
        <v>0</v>
      </c>
      <c r="W589" s="173" t="e">
        <f>IF(#REF!="","",H589)</f>
        <v>#REF!</v>
      </c>
      <c r="X589" s="287" t="str">
        <f t="shared" si="17"/>
        <v/>
      </c>
    </row>
    <row r="590" spans="1:24" x14ac:dyDescent="0.25">
      <c r="A590" s="303">
        <v>3167</v>
      </c>
      <c r="B590" s="297" t="s">
        <v>3425</v>
      </c>
      <c r="C590" s="304">
        <v>42826</v>
      </c>
      <c r="D590" s="292" t="s">
        <v>4226</v>
      </c>
      <c r="E590" s="292" t="s">
        <v>4207</v>
      </c>
      <c r="F590" s="305">
        <v>0</v>
      </c>
      <c r="G590" s="305">
        <v>0</v>
      </c>
      <c r="H590" s="305">
        <v>103.18</v>
      </c>
      <c r="I590" s="173"/>
      <c r="J590" s="173"/>
      <c r="K590" s="173"/>
      <c r="L590" s="173"/>
      <c r="M590" s="173"/>
      <c r="N590" s="173"/>
      <c r="O590" s="173"/>
      <c r="P590" s="173"/>
      <c r="Q590" s="173"/>
      <c r="R590" s="173"/>
      <c r="S590" s="173"/>
      <c r="T590" s="173"/>
      <c r="V590" s="173">
        <f t="shared" ref="V590:V653" si="18">SUM(I590:U590)</f>
        <v>0</v>
      </c>
      <c r="W590" s="173" t="e">
        <f>IF(#REF!="","",H590)</f>
        <v>#REF!</v>
      </c>
      <c r="X590" s="287" t="str">
        <f t="shared" ref="X590:X653" si="19">IFERROR(V590-W590,"")</f>
        <v/>
      </c>
    </row>
    <row r="591" spans="1:24" x14ac:dyDescent="0.25">
      <c r="A591" s="303">
        <v>3168</v>
      </c>
      <c r="B591" s="297" t="s">
        <v>3425</v>
      </c>
      <c r="C591" s="304">
        <v>42834</v>
      </c>
      <c r="D591" s="292" t="s">
        <v>4227</v>
      </c>
      <c r="E591" s="292" t="s">
        <v>4207</v>
      </c>
      <c r="F591" s="305">
        <v>0</v>
      </c>
      <c r="G591" s="305">
        <v>0</v>
      </c>
      <c r="H591" s="305">
        <v>138.72</v>
      </c>
      <c r="I591" s="173"/>
      <c r="J591" s="173"/>
      <c r="K591" s="173"/>
      <c r="L591" s="173"/>
      <c r="M591" s="173"/>
      <c r="N591" s="173"/>
      <c r="O591" s="173"/>
      <c r="P591" s="173"/>
      <c r="Q591" s="173"/>
      <c r="R591" s="173"/>
      <c r="S591" s="173"/>
      <c r="T591" s="173"/>
      <c r="V591" s="173">
        <f t="shared" si="18"/>
        <v>0</v>
      </c>
      <c r="W591" s="173" t="e">
        <f>IF(#REF!="","",H591)</f>
        <v>#REF!</v>
      </c>
      <c r="X591" s="287" t="str">
        <f t="shared" si="19"/>
        <v/>
      </c>
    </row>
    <row r="592" spans="1:24" x14ac:dyDescent="0.25">
      <c r="A592" s="303">
        <v>3169</v>
      </c>
      <c r="B592" s="297" t="s">
        <v>3425</v>
      </c>
      <c r="C592" s="304">
        <v>43108</v>
      </c>
      <c r="D592" s="292" t="s">
        <v>4228</v>
      </c>
      <c r="E592" s="292" t="s">
        <v>4207</v>
      </c>
      <c r="F592" s="305">
        <v>1.4210854715202004E-14</v>
      </c>
      <c r="G592" s="305">
        <v>1.4210854715202004E-14</v>
      </c>
      <c r="H592" s="305">
        <v>102.92</v>
      </c>
      <c r="I592" s="173"/>
      <c r="J592" s="173"/>
      <c r="K592" s="173"/>
      <c r="L592" s="173"/>
      <c r="M592" s="173"/>
      <c r="N592" s="173"/>
      <c r="O592" s="173"/>
      <c r="P592" s="173"/>
      <c r="Q592" s="173"/>
      <c r="R592" s="173"/>
      <c r="S592" s="173"/>
      <c r="T592" s="173"/>
      <c r="V592" s="173">
        <f t="shared" si="18"/>
        <v>0</v>
      </c>
      <c r="W592" s="173" t="e">
        <f>IF(#REF!="","",H592)</f>
        <v>#REF!</v>
      </c>
      <c r="X592" s="287" t="str">
        <f t="shared" si="19"/>
        <v/>
      </c>
    </row>
    <row r="593" spans="1:24" x14ac:dyDescent="0.25">
      <c r="A593" s="303">
        <v>3170</v>
      </c>
      <c r="B593" s="297" t="s">
        <v>3425</v>
      </c>
      <c r="C593" s="304">
        <v>42860</v>
      </c>
      <c r="D593" s="292" t="s">
        <v>4229</v>
      </c>
      <c r="E593" s="292" t="s">
        <v>4207</v>
      </c>
      <c r="F593" s="305">
        <v>0</v>
      </c>
      <c r="G593" s="305">
        <v>0</v>
      </c>
      <c r="H593" s="305">
        <v>86.7</v>
      </c>
      <c r="I593" s="173"/>
      <c r="J593" s="173"/>
      <c r="K593" s="173"/>
      <c r="L593" s="173"/>
      <c r="M593" s="173"/>
      <c r="N593" s="173"/>
      <c r="O593" s="173"/>
      <c r="P593" s="173"/>
      <c r="Q593" s="173"/>
      <c r="R593" s="173"/>
      <c r="S593" s="173"/>
      <c r="T593" s="173"/>
      <c r="V593" s="173">
        <f t="shared" si="18"/>
        <v>0</v>
      </c>
      <c r="W593" s="173" t="e">
        <f>IF(#REF!="","",H593)</f>
        <v>#REF!</v>
      </c>
      <c r="X593" s="287" t="str">
        <f t="shared" si="19"/>
        <v/>
      </c>
    </row>
    <row r="594" spans="1:24" x14ac:dyDescent="0.25">
      <c r="A594" s="303">
        <v>3171</v>
      </c>
      <c r="B594" s="297" t="s">
        <v>3425</v>
      </c>
      <c r="C594" s="304">
        <v>42994</v>
      </c>
      <c r="D594" s="292" t="s">
        <v>4230</v>
      </c>
      <c r="E594" s="292" t="s">
        <v>4207</v>
      </c>
      <c r="F594" s="305">
        <v>2.8421709430404007E-14</v>
      </c>
      <c r="G594" s="305">
        <v>2.8421709430404007E-14</v>
      </c>
      <c r="H594" s="305">
        <v>207.21999999999997</v>
      </c>
      <c r="I594" s="173"/>
      <c r="J594" s="173"/>
      <c r="K594" s="173"/>
      <c r="L594" s="173"/>
      <c r="M594" s="173"/>
      <c r="N594" s="173"/>
      <c r="O594" s="173"/>
      <c r="P594" s="173"/>
      <c r="Q594" s="173"/>
      <c r="R594" s="173"/>
      <c r="S594" s="173"/>
      <c r="T594" s="173"/>
      <c r="V594" s="173">
        <f t="shared" si="18"/>
        <v>0</v>
      </c>
      <c r="W594" s="173" t="e">
        <f>IF(#REF!="","",H594)</f>
        <v>#REF!</v>
      </c>
      <c r="X594" s="287" t="str">
        <f t="shared" si="19"/>
        <v/>
      </c>
    </row>
    <row r="595" spans="1:24" x14ac:dyDescent="0.25">
      <c r="A595" s="303">
        <v>3172</v>
      </c>
      <c r="B595" s="297" t="s">
        <v>3425</v>
      </c>
      <c r="C595" s="304">
        <v>42875</v>
      </c>
      <c r="D595" s="292" t="s">
        <v>4231</v>
      </c>
      <c r="E595" s="292" t="s">
        <v>4207</v>
      </c>
      <c r="F595" s="305">
        <v>0</v>
      </c>
      <c r="G595" s="305">
        <v>0</v>
      </c>
      <c r="H595" s="305">
        <v>312.12</v>
      </c>
      <c r="I595" s="173"/>
      <c r="J595" s="173"/>
      <c r="K595" s="173"/>
      <c r="L595" s="173"/>
      <c r="M595" s="173"/>
      <c r="N595" s="173"/>
      <c r="O595" s="173"/>
      <c r="P595" s="173"/>
      <c r="Q595" s="173"/>
      <c r="R595" s="173"/>
      <c r="S595" s="173"/>
      <c r="T595" s="173"/>
      <c r="V595" s="173">
        <f t="shared" si="18"/>
        <v>0</v>
      </c>
      <c r="W595" s="173" t="e">
        <f>IF(#REF!="","",H595)</f>
        <v>#REF!</v>
      </c>
      <c r="X595" s="287" t="str">
        <f t="shared" si="19"/>
        <v/>
      </c>
    </row>
    <row r="596" spans="1:24" x14ac:dyDescent="0.25">
      <c r="A596" s="303">
        <v>3173</v>
      </c>
      <c r="B596" s="297" t="s">
        <v>3425</v>
      </c>
      <c r="C596" s="304">
        <v>43133</v>
      </c>
      <c r="D596" s="292" t="s">
        <v>4232</v>
      </c>
      <c r="E596" s="292" t="s">
        <v>4207</v>
      </c>
      <c r="F596" s="305">
        <v>0</v>
      </c>
      <c r="G596" s="305">
        <v>0</v>
      </c>
      <c r="H596" s="305">
        <v>161.27000000000001</v>
      </c>
      <c r="I596" s="173"/>
      <c r="J596" s="173"/>
      <c r="K596" s="173"/>
      <c r="L596" s="173"/>
      <c r="M596" s="173"/>
      <c r="N596" s="173"/>
      <c r="O596" s="173"/>
      <c r="P596" s="173"/>
      <c r="Q596" s="173"/>
      <c r="R596" s="173"/>
      <c r="S596" s="173"/>
      <c r="T596" s="173"/>
      <c r="V596" s="173">
        <f t="shared" si="18"/>
        <v>0</v>
      </c>
      <c r="W596" s="173" t="e">
        <f>IF(#REF!="","",H596)</f>
        <v>#REF!</v>
      </c>
      <c r="X596" s="287" t="str">
        <f t="shared" si="19"/>
        <v/>
      </c>
    </row>
    <row r="597" spans="1:24" x14ac:dyDescent="0.25">
      <c r="A597" s="303">
        <v>3174</v>
      </c>
      <c r="B597" s="297" t="s">
        <v>3425</v>
      </c>
      <c r="C597" s="304">
        <v>42943</v>
      </c>
      <c r="D597" s="292" t="s">
        <v>4233</v>
      </c>
      <c r="E597" s="292" t="s">
        <v>4207</v>
      </c>
      <c r="F597" s="305">
        <v>0</v>
      </c>
      <c r="G597" s="305">
        <v>0</v>
      </c>
      <c r="H597" s="305">
        <v>524.53</v>
      </c>
      <c r="I597" s="173"/>
      <c r="J597" s="173"/>
      <c r="K597" s="173"/>
      <c r="L597" s="173"/>
      <c r="M597" s="173"/>
      <c r="N597" s="173"/>
      <c r="O597" s="173"/>
      <c r="P597" s="173"/>
      <c r="Q597" s="173"/>
      <c r="R597" s="173"/>
      <c r="S597" s="173"/>
      <c r="T597" s="173"/>
      <c r="V597" s="173">
        <f t="shared" si="18"/>
        <v>0</v>
      </c>
      <c r="W597" s="173" t="e">
        <f>IF(#REF!="","",H597)</f>
        <v>#REF!</v>
      </c>
      <c r="X597" s="287" t="str">
        <f t="shared" si="19"/>
        <v/>
      </c>
    </row>
    <row r="598" spans="1:24" x14ac:dyDescent="0.25">
      <c r="A598" s="303">
        <v>3175</v>
      </c>
      <c r="B598" s="297" t="s">
        <v>3425</v>
      </c>
      <c r="C598" s="304">
        <v>43084</v>
      </c>
      <c r="D598" s="292" t="s">
        <v>4234</v>
      </c>
      <c r="E598" s="292" t="s">
        <v>4235</v>
      </c>
      <c r="F598" s="305">
        <v>0</v>
      </c>
      <c r="G598" s="305">
        <v>0</v>
      </c>
      <c r="H598" s="305">
        <v>337.61</v>
      </c>
      <c r="I598" s="173"/>
      <c r="J598" s="173"/>
      <c r="K598" s="173"/>
      <c r="L598" s="173"/>
      <c r="M598" s="173"/>
      <c r="N598" s="173"/>
      <c r="O598" s="173"/>
      <c r="P598" s="173"/>
      <c r="Q598" s="173"/>
      <c r="R598" s="173"/>
      <c r="S598" s="173"/>
      <c r="T598" s="173"/>
      <c r="V598" s="173">
        <f t="shared" si="18"/>
        <v>0</v>
      </c>
      <c r="W598" s="173" t="e">
        <f>IF(#REF!="","",H598)</f>
        <v>#REF!</v>
      </c>
      <c r="X598" s="287" t="str">
        <f t="shared" si="19"/>
        <v/>
      </c>
    </row>
    <row r="599" spans="1:24" x14ac:dyDescent="0.25">
      <c r="A599" s="303">
        <v>3176</v>
      </c>
      <c r="B599" s="297" t="s">
        <v>3425</v>
      </c>
      <c r="C599" s="304">
        <v>42870</v>
      </c>
      <c r="D599" s="292" t="s">
        <v>4236</v>
      </c>
      <c r="E599" s="292" t="s">
        <v>4237</v>
      </c>
      <c r="F599" s="305">
        <v>4.5474735088646412E-13</v>
      </c>
      <c r="G599" s="305">
        <v>4.5474735088646412E-13</v>
      </c>
      <c r="H599" s="305">
        <v>2828.16</v>
      </c>
      <c r="I599" s="173"/>
      <c r="J599" s="173"/>
      <c r="K599" s="173"/>
      <c r="L599" s="173"/>
      <c r="M599" s="173"/>
      <c r="N599" s="173"/>
      <c r="O599" s="173"/>
      <c r="P599" s="173"/>
      <c r="Q599" s="173"/>
      <c r="R599" s="173"/>
      <c r="S599" s="173"/>
      <c r="T599" s="173"/>
      <c r="V599" s="173">
        <f t="shared" si="18"/>
        <v>0</v>
      </c>
      <c r="W599" s="173" t="e">
        <f>IF(#REF!="","",H599)</f>
        <v>#REF!</v>
      </c>
      <c r="X599" s="287" t="str">
        <f t="shared" si="19"/>
        <v/>
      </c>
    </row>
    <row r="600" spans="1:24" x14ac:dyDescent="0.25">
      <c r="A600" s="303">
        <v>3177</v>
      </c>
      <c r="B600" s="297" t="s">
        <v>3425</v>
      </c>
      <c r="C600" s="304">
        <v>42803</v>
      </c>
      <c r="D600" s="292" t="s">
        <v>4238</v>
      </c>
      <c r="E600" s="292" t="s">
        <v>3852</v>
      </c>
      <c r="F600" s="305">
        <v>0</v>
      </c>
      <c r="G600" s="305">
        <v>0</v>
      </c>
      <c r="H600" s="305">
        <v>910.36</v>
      </c>
      <c r="I600" s="173"/>
      <c r="J600" s="173"/>
      <c r="K600" s="173"/>
      <c r="L600" s="173"/>
      <c r="M600" s="173"/>
      <c r="N600" s="173"/>
      <c r="O600" s="173"/>
      <c r="P600" s="173"/>
      <c r="Q600" s="173"/>
      <c r="R600" s="173"/>
      <c r="S600" s="173"/>
      <c r="T600" s="173"/>
      <c r="V600" s="173">
        <f t="shared" si="18"/>
        <v>0</v>
      </c>
      <c r="W600" s="173" t="e">
        <f>IF(#REF!="","",H600)</f>
        <v>#REF!</v>
      </c>
      <c r="X600" s="287" t="str">
        <f t="shared" si="19"/>
        <v/>
      </c>
    </row>
    <row r="601" spans="1:24" x14ac:dyDescent="0.25">
      <c r="A601" s="303">
        <v>3178</v>
      </c>
      <c r="B601" s="297" t="s">
        <v>3425</v>
      </c>
      <c r="C601" s="304">
        <v>42751</v>
      </c>
      <c r="D601" s="292" t="s">
        <v>4239</v>
      </c>
      <c r="E601" s="292" t="s">
        <v>3852</v>
      </c>
      <c r="F601" s="305">
        <v>0</v>
      </c>
      <c r="G601" s="305">
        <v>0</v>
      </c>
      <c r="H601" s="305">
        <v>536.46</v>
      </c>
      <c r="I601" s="173"/>
      <c r="J601" s="173"/>
      <c r="K601" s="173"/>
      <c r="L601" s="173"/>
      <c r="M601" s="173"/>
      <c r="N601" s="173"/>
      <c r="O601" s="173"/>
      <c r="P601" s="173"/>
      <c r="Q601" s="173"/>
      <c r="R601" s="173"/>
      <c r="S601" s="173"/>
      <c r="T601" s="173"/>
      <c r="V601" s="173">
        <f t="shared" si="18"/>
        <v>0</v>
      </c>
      <c r="W601" s="173" t="e">
        <f>IF(#REF!="","",H601)</f>
        <v>#REF!</v>
      </c>
      <c r="X601" s="287" t="str">
        <f t="shared" si="19"/>
        <v/>
      </c>
    </row>
    <row r="602" spans="1:24" x14ac:dyDescent="0.25">
      <c r="A602" s="303">
        <v>3179</v>
      </c>
      <c r="B602" s="297" t="s">
        <v>3425</v>
      </c>
      <c r="C602" s="304">
        <v>43126</v>
      </c>
      <c r="D602" s="292" t="s">
        <v>4240</v>
      </c>
      <c r="E602" s="292" t="s">
        <v>3852</v>
      </c>
      <c r="F602" s="305">
        <v>0</v>
      </c>
      <c r="G602" s="305">
        <v>0</v>
      </c>
      <c r="H602" s="305">
        <v>624.24</v>
      </c>
      <c r="I602" s="173"/>
      <c r="J602" s="173"/>
      <c r="K602" s="173"/>
      <c r="L602" s="173"/>
      <c r="M602" s="173"/>
      <c r="N602" s="173"/>
      <c r="O602" s="173"/>
      <c r="P602" s="173"/>
      <c r="Q602" s="173"/>
      <c r="R602" s="173"/>
      <c r="S602" s="173"/>
      <c r="T602" s="173"/>
      <c r="V602" s="173">
        <f t="shared" si="18"/>
        <v>0</v>
      </c>
      <c r="W602" s="173" t="e">
        <f>IF(#REF!="","",H602)</f>
        <v>#REF!</v>
      </c>
      <c r="X602" s="287" t="str">
        <f t="shared" si="19"/>
        <v/>
      </c>
    </row>
    <row r="603" spans="1:24" x14ac:dyDescent="0.25">
      <c r="A603" s="303">
        <v>3180</v>
      </c>
      <c r="B603" s="297" t="s">
        <v>3425</v>
      </c>
      <c r="C603" s="304">
        <v>42811</v>
      </c>
      <c r="D603" s="292" t="s">
        <v>4241</v>
      </c>
      <c r="E603" s="292" t="s">
        <v>3852</v>
      </c>
      <c r="F603" s="305">
        <v>0</v>
      </c>
      <c r="G603" s="305">
        <v>0</v>
      </c>
      <c r="H603" s="305">
        <v>624.24</v>
      </c>
      <c r="I603" s="173"/>
      <c r="J603" s="173"/>
      <c r="K603" s="173"/>
      <c r="L603" s="173"/>
      <c r="M603" s="173"/>
      <c r="N603" s="173"/>
      <c r="O603" s="173"/>
      <c r="P603" s="173"/>
      <c r="Q603" s="173"/>
      <c r="R603" s="173"/>
      <c r="S603" s="173"/>
      <c r="T603" s="173"/>
      <c r="V603" s="173">
        <f t="shared" si="18"/>
        <v>0</v>
      </c>
      <c r="W603" s="173" t="e">
        <f>IF(#REF!="","",H603)</f>
        <v>#REF!</v>
      </c>
      <c r="X603" s="287" t="str">
        <f t="shared" si="19"/>
        <v/>
      </c>
    </row>
    <row r="604" spans="1:24" x14ac:dyDescent="0.25">
      <c r="A604" s="303">
        <v>3181</v>
      </c>
      <c r="B604" s="297" t="s">
        <v>3425</v>
      </c>
      <c r="C604" s="304">
        <v>42821</v>
      </c>
      <c r="D604" s="292" t="s">
        <v>4242</v>
      </c>
      <c r="E604" s="292" t="s">
        <v>3852</v>
      </c>
      <c r="F604" s="305">
        <v>1.1368683772161603E-13</v>
      </c>
      <c r="G604" s="305">
        <v>1.1368683772161603E-13</v>
      </c>
      <c r="H604" s="305">
        <v>943.3</v>
      </c>
      <c r="I604" s="173"/>
      <c r="J604" s="173"/>
      <c r="K604" s="173"/>
      <c r="L604" s="173"/>
      <c r="M604" s="173"/>
      <c r="N604" s="173"/>
      <c r="O604" s="173"/>
      <c r="P604" s="173"/>
      <c r="Q604" s="173"/>
      <c r="R604" s="173"/>
      <c r="S604" s="173"/>
      <c r="T604" s="173"/>
      <c r="V604" s="173">
        <f t="shared" si="18"/>
        <v>0</v>
      </c>
      <c r="W604" s="173" t="e">
        <f>IF(#REF!="","",H604)</f>
        <v>#REF!</v>
      </c>
      <c r="X604" s="287" t="str">
        <f t="shared" si="19"/>
        <v/>
      </c>
    </row>
    <row r="605" spans="1:24" x14ac:dyDescent="0.25">
      <c r="A605" s="303">
        <v>3182</v>
      </c>
      <c r="B605" s="297" t="s">
        <v>3425</v>
      </c>
      <c r="C605" s="304">
        <v>42835</v>
      </c>
      <c r="D605" s="292" t="s">
        <v>4243</v>
      </c>
      <c r="E605" s="292" t="s">
        <v>4244</v>
      </c>
      <c r="F605" s="305">
        <v>0</v>
      </c>
      <c r="G605" s="305">
        <v>0</v>
      </c>
      <c r="H605" s="305">
        <v>436.61</v>
      </c>
      <c r="I605" s="173"/>
      <c r="J605" s="173"/>
      <c r="K605" s="173"/>
      <c r="L605" s="173"/>
      <c r="M605" s="173"/>
      <c r="N605" s="173"/>
      <c r="O605" s="173"/>
      <c r="P605" s="173"/>
      <c r="Q605" s="173"/>
      <c r="R605" s="173"/>
      <c r="S605" s="173"/>
      <c r="T605" s="173"/>
      <c r="V605" s="173">
        <f t="shared" si="18"/>
        <v>0</v>
      </c>
      <c r="W605" s="173" t="e">
        <f>IF(#REF!="","",H605)</f>
        <v>#REF!</v>
      </c>
      <c r="X605" s="287" t="str">
        <f t="shared" si="19"/>
        <v/>
      </c>
    </row>
    <row r="606" spans="1:24" x14ac:dyDescent="0.25">
      <c r="A606" s="303">
        <v>3183</v>
      </c>
      <c r="B606" s="297" t="s">
        <v>3425</v>
      </c>
      <c r="C606" s="304">
        <v>43078</v>
      </c>
      <c r="D606" s="292" t="s">
        <v>4245</v>
      </c>
      <c r="E606" s="292" t="s">
        <v>4244</v>
      </c>
      <c r="F606" s="305">
        <v>0</v>
      </c>
      <c r="G606" s="305">
        <v>0</v>
      </c>
      <c r="H606" s="305">
        <v>4658.3900000000003</v>
      </c>
      <c r="I606" s="173"/>
      <c r="J606" s="173"/>
      <c r="K606" s="173"/>
      <c r="L606" s="173"/>
      <c r="M606" s="173"/>
      <c r="N606" s="173"/>
      <c r="O606" s="173"/>
      <c r="P606" s="173"/>
      <c r="Q606" s="173"/>
      <c r="R606" s="173"/>
      <c r="S606" s="173"/>
      <c r="T606" s="173"/>
      <c r="V606" s="173">
        <f t="shared" si="18"/>
        <v>0</v>
      </c>
      <c r="W606" s="173" t="e">
        <f>IF(#REF!="","",H606)</f>
        <v>#REF!</v>
      </c>
      <c r="X606" s="287" t="str">
        <f t="shared" si="19"/>
        <v/>
      </c>
    </row>
    <row r="607" spans="1:24" x14ac:dyDescent="0.25">
      <c r="A607" s="303">
        <v>3184</v>
      </c>
      <c r="B607" s="297" t="s">
        <v>3425</v>
      </c>
      <c r="C607" s="304">
        <v>42784</v>
      </c>
      <c r="D607" s="292" t="s">
        <v>4246</v>
      </c>
      <c r="E607" s="292" t="s">
        <v>4244</v>
      </c>
      <c r="F607" s="305">
        <v>2.8421709430404007E-14</v>
      </c>
      <c r="G607" s="305">
        <v>2.8421709430404007E-14</v>
      </c>
      <c r="H607" s="305">
        <v>151.72999999999999</v>
      </c>
      <c r="I607" s="173"/>
      <c r="J607" s="173"/>
      <c r="K607" s="173"/>
      <c r="L607" s="173"/>
      <c r="M607" s="173"/>
      <c r="N607" s="173"/>
      <c r="O607" s="173"/>
      <c r="P607" s="173"/>
      <c r="Q607" s="173"/>
      <c r="R607" s="173"/>
      <c r="S607" s="173"/>
      <c r="T607" s="173"/>
      <c r="V607" s="173">
        <f t="shared" si="18"/>
        <v>0</v>
      </c>
      <c r="W607" s="173" t="e">
        <f>IF(#REF!="","",H607)</f>
        <v>#REF!</v>
      </c>
      <c r="X607" s="287" t="str">
        <f t="shared" si="19"/>
        <v/>
      </c>
    </row>
    <row r="608" spans="1:24" x14ac:dyDescent="0.25">
      <c r="A608" s="303">
        <v>3185</v>
      </c>
      <c r="B608" s="297" t="s">
        <v>3425</v>
      </c>
      <c r="C608" s="304">
        <v>43126</v>
      </c>
      <c r="D608" s="292" t="s">
        <v>4247</v>
      </c>
      <c r="E608" s="292" t="s">
        <v>4244</v>
      </c>
      <c r="F608" s="305">
        <v>0</v>
      </c>
      <c r="G608" s="305">
        <v>0</v>
      </c>
      <c r="H608" s="305">
        <v>1141.8399999999999</v>
      </c>
      <c r="I608" s="173"/>
      <c r="J608" s="173"/>
      <c r="K608" s="173"/>
      <c r="L608" s="173"/>
      <c r="M608" s="173"/>
      <c r="N608" s="173"/>
      <c r="O608" s="173"/>
      <c r="P608" s="173"/>
      <c r="Q608" s="173"/>
      <c r="R608" s="173"/>
      <c r="S608" s="173"/>
      <c r="T608" s="173"/>
      <c r="V608" s="173">
        <f t="shared" si="18"/>
        <v>0</v>
      </c>
      <c r="W608" s="173" t="e">
        <f>IF(#REF!="","",H608)</f>
        <v>#REF!</v>
      </c>
      <c r="X608" s="287" t="str">
        <f t="shared" si="19"/>
        <v/>
      </c>
    </row>
    <row r="609" spans="1:24" x14ac:dyDescent="0.25">
      <c r="A609" s="303">
        <v>3186</v>
      </c>
      <c r="B609" s="297" t="s">
        <v>3425</v>
      </c>
      <c r="C609" s="304">
        <v>43120</v>
      </c>
      <c r="D609" s="292" t="s">
        <v>4248</v>
      </c>
      <c r="E609" s="292" t="s">
        <v>4244</v>
      </c>
      <c r="F609" s="305">
        <v>0</v>
      </c>
      <c r="G609" s="305">
        <v>0</v>
      </c>
      <c r="H609" s="305">
        <v>294.78000000000003</v>
      </c>
      <c r="I609" s="173"/>
      <c r="J609" s="173"/>
      <c r="K609" s="173"/>
      <c r="L609" s="173"/>
      <c r="M609" s="173"/>
      <c r="N609" s="173"/>
      <c r="O609" s="173"/>
      <c r="P609" s="173"/>
      <c r="Q609" s="173"/>
      <c r="R609" s="173"/>
      <c r="S609" s="173"/>
      <c r="T609" s="173"/>
      <c r="V609" s="173">
        <f t="shared" si="18"/>
        <v>0</v>
      </c>
      <c r="W609" s="173" t="e">
        <f>IF(#REF!="","",H609)</f>
        <v>#REF!</v>
      </c>
      <c r="X609" s="287" t="str">
        <f t="shared" si="19"/>
        <v/>
      </c>
    </row>
    <row r="610" spans="1:24" x14ac:dyDescent="0.25">
      <c r="A610" s="303">
        <v>3187</v>
      </c>
      <c r="B610" s="297" t="s">
        <v>3425</v>
      </c>
      <c r="C610" s="304">
        <v>42789</v>
      </c>
      <c r="D610" s="292" t="s">
        <v>4249</v>
      </c>
      <c r="E610" s="292" t="s">
        <v>4244</v>
      </c>
      <c r="F610" s="305">
        <v>0</v>
      </c>
      <c r="G610" s="305">
        <v>0</v>
      </c>
      <c r="H610" s="305">
        <v>867</v>
      </c>
      <c r="I610" s="173"/>
      <c r="J610" s="173"/>
      <c r="K610" s="173"/>
      <c r="L610" s="173"/>
      <c r="M610" s="173"/>
      <c r="N610" s="173"/>
      <c r="O610" s="173"/>
      <c r="P610" s="173"/>
      <c r="Q610" s="173"/>
      <c r="R610" s="173"/>
      <c r="S610" s="173"/>
      <c r="T610" s="173"/>
      <c r="V610" s="173">
        <f t="shared" si="18"/>
        <v>0</v>
      </c>
      <c r="W610" s="173" t="e">
        <f>IF(#REF!="","",H610)</f>
        <v>#REF!</v>
      </c>
      <c r="X610" s="287" t="str">
        <f t="shared" si="19"/>
        <v/>
      </c>
    </row>
    <row r="611" spans="1:24" x14ac:dyDescent="0.25">
      <c r="A611" s="303">
        <v>3188</v>
      </c>
      <c r="B611" s="297" t="s">
        <v>3425</v>
      </c>
      <c r="C611" s="304">
        <v>43077</v>
      </c>
      <c r="D611" s="292" t="s">
        <v>4250</v>
      </c>
      <c r="E611" s="292" t="s">
        <v>4244</v>
      </c>
      <c r="F611" s="305">
        <v>0</v>
      </c>
      <c r="G611" s="305">
        <v>0</v>
      </c>
      <c r="H611" s="305">
        <v>1838.08</v>
      </c>
      <c r="I611" s="173"/>
      <c r="J611" s="173"/>
      <c r="K611" s="173"/>
      <c r="L611" s="173"/>
      <c r="M611" s="173"/>
      <c r="N611" s="173"/>
      <c r="O611" s="173"/>
      <c r="P611" s="173"/>
      <c r="Q611" s="173"/>
      <c r="R611" s="173"/>
      <c r="S611" s="173"/>
      <c r="T611" s="173"/>
      <c r="V611" s="173">
        <f t="shared" si="18"/>
        <v>0</v>
      </c>
      <c r="W611" s="173" t="e">
        <f>IF(#REF!="","",H611)</f>
        <v>#REF!</v>
      </c>
      <c r="X611" s="287" t="str">
        <f t="shared" si="19"/>
        <v/>
      </c>
    </row>
    <row r="612" spans="1:24" x14ac:dyDescent="0.25">
      <c r="A612" s="303">
        <v>3189</v>
      </c>
      <c r="B612" s="297" t="s">
        <v>3425</v>
      </c>
      <c r="C612" s="304">
        <v>42844</v>
      </c>
      <c r="D612" s="292" t="s">
        <v>4251</v>
      </c>
      <c r="E612" s="292" t="s">
        <v>4244</v>
      </c>
      <c r="F612" s="305">
        <v>-1.4210854715202004E-14</v>
      </c>
      <c r="G612" s="305">
        <v>-1.4210854715202004E-14</v>
      </c>
      <c r="H612" s="305">
        <v>86.92</v>
      </c>
      <c r="I612" s="173"/>
      <c r="J612" s="173"/>
      <c r="K612" s="173"/>
      <c r="L612" s="173"/>
      <c r="M612" s="173"/>
      <c r="N612" s="173"/>
      <c r="O612" s="173"/>
      <c r="P612" s="173"/>
      <c r="Q612" s="173"/>
      <c r="R612" s="173"/>
      <c r="S612" s="173"/>
      <c r="T612" s="173"/>
      <c r="V612" s="173">
        <f t="shared" si="18"/>
        <v>0</v>
      </c>
      <c r="W612" s="173" t="e">
        <f>IF(#REF!="","",H612)</f>
        <v>#REF!</v>
      </c>
      <c r="X612" s="287" t="str">
        <f t="shared" si="19"/>
        <v/>
      </c>
    </row>
    <row r="613" spans="1:24" x14ac:dyDescent="0.25">
      <c r="A613" s="303">
        <v>3190</v>
      </c>
      <c r="B613" s="297" t="s">
        <v>3425</v>
      </c>
      <c r="C613" s="304">
        <v>42828</v>
      </c>
      <c r="D613" s="292" t="s">
        <v>4252</v>
      </c>
      <c r="E613" s="292" t="s">
        <v>4244</v>
      </c>
      <c r="F613" s="305">
        <v>0</v>
      </c>
      <c r="G613" s="305">
        <v>0</v>
      </c>
      <c r="H613" s="305">
        <v>1150.51</v>
      </c>
      <c r="I613" s="173"/>
      <c r="J613" s="173"/>
      <c r="K613" s="173"/>
      <c r="L613" s="173"/>
      <c r="M613" s="173"/>
      <c r="N613" s="173"/>
      <c r="O613" s="173"/>
      <c r="P613" s="173"/>
      <c r="Q613" s="173"/>
      <c r="R613" s="173"/>
      <c r="S613" s="173"/>
      <c r="T613" s="173"/>
      <c r="V613" s="173">
        <f t="shared" si="18"/>
        <v>0</v>
      </c>
      <c r="W613" s="173" t="e">
        <f>IF(#REF!="","",H613)</f>
        <v>#REF!</v>
      </c>
      <c r="X613" s="287" t="str">
        <f t="shared" si="19"/>
        <v/>
      </c>
    </row>
    <row r="614" spans="1:24" x14ac:dyDescent="0.25">
      <c r="A614" s="303">
        <v>3191</v>
      </c>
      <c r="B614" s="297" t="s">
        <v>3425</v>
      </c>
      <c r="C614" s="304">
        <v>42914</v>
      </c>
      <c r="D614" s="292" t="s">
        <v>4253</v>
      </c>
      <c r="E614" s="292" t="s">
        <v>4244</v>
      </c>
      <c r="F614" s="305">
        <v>0</v>
      </c>
      <c r="G614" s="305">
        <v>0</v>
      </c>
      <c r="H614" s="305">
        <v>266.95</v>
      </c>
      <c r="I614" s="173"/>
      <c r="J614" s="173"/>
      <c r="K614" s="173"/>
      <c r="L614" s="173"/>
      <c r="M614" s="173"/>
      <c r="N614" s="173"/>
      <c r="O614" s="173"/>
      <c r="P614" s="173"/>
      <c r="Q614" s="173"/>
      <c r="R614" s="173"/>
      <c r="S614" s="173"/>
      <c r="T614" s="173"/>
      <c r="V614" s="173">
        <f t="shared" si="18"/>
        <v>0</v>
      </c>
      <c r="W614" s="173" t="e">
        <f>IF(#REF!="","",H614)</f>
        <v>#REF!</v>
      </c>
      <c r="X614" s="287" t="str">
        <f t="shared" si="19"/>
        <v/>
      </c>
    </row>
    <row r="615" spans="1:24" x14ac:dyDescent="0.25">
      <c r="A615" s="303">
        <v>3192</v>
      </c>
      <c r="B615" s="297" t="s">
        <v>3425</v>
      </c>
      <c r="C615" s="304">
        <v>42799</v>
      </c>
      <c r="D615" s="292" t="s">
        <v>4254</v>
      </c>
      <c r="E615" s="292" t="s">
        <v>4255</v>
      </c>
      <c r="F615" s="305">
        <v>-2.2737367544323206E-13</v>
      </c>
      <c r="G615" s="305">
        <v>-2.2737367544323206E-13</v>
      </c>
      <c r="H615" s="305">
        <v>1072.9100000000001</v>
      </c>
      <c r="I615" s="173"/>
      <c r="J615" s="173"/>
      <c r="K615" s="173"/>
      <c r="L615" s="173"/>
      <c r="M615" s="173"/>
      <c r="N615" s="173"/>
      <c r="O615" s="173"/>
      <c r="P615" s="173"/>
      <c r="Q615" s="173"/>
      <c r="R615" s="173"/>
      <c r="S615" s="173"/>
      <c r="T615" s="173"/>
      <c r="V615" s="173">
        <f t="shared" si="18"/>
        <v>0</v>
      </c>
      <c r="W615" s="173" t="e">
        <f>IF(#REF!="","",H615)</f>
        <v>#REF!</v>
      </c>
      <c r="X615" s="287" t="str">
        <f t="shared" si="19"/>
        <v/>
      </c>
    </row>
    <row r="616" spans="1:24" x14ac:dyDescent="0.25">
      <c r="A616" s="303">
        <v>3193</v>
      </c>
      <c r="B616" s="297" t="s">
        <v>3425</v>
      </c>
      <c r="C616" s="304">
        <v>43017</v>
      </c>
      <c r="D616" s="292" t="s">
        <v>4256</v>
      </c>
      <c r="E616" s="292" t="s">
        <v>4257</v>
      </c>
      <c r="F616" s="305">
        <v>0</v>
      </c>
      <c r="G616" s="305">
        <v>0</v>
      </c>
      <c r="H616" s="305">
        <v>43.36</v>
      </c>
      <c r="I616" s="173"/>
      <c r="J616" s="173"/>
      <c r="K616" s="173"/>
      <c r="L616" s="173"/>
      <c r="M616" s="173"/>
      <c r="N616" s="173"/>
      <c r="O616" s="173"/>
      <c r="P616" s="173"/>
      <c r="Q616" s="173"/>
      <c r="R616" s="173"/>
      <c r="S616" s="173"/>
      <c r="T616" s="173"/>
      <c r="V616" s="173">
        <f t="shared" si="18"/>
        <v>0</v>
      </c>
      <c r="W616" s="173" t="e">
        <f>IF(#REF!="","",H616)</f>
        <v>#REF!</v>
      </c>
      <c r="X616" s="287" t="str">
        <f t="shared" si="19"/>
        <v/>
      </c>
    </row>
    <row r="617" spans="1:24" x14ac:dyDescent="0.25">
      <c r="A617" s="303">
        <v>3194</v>
      </c>
      <c r="B617" s="297" t="s">
        <v>3425</v>
      </c>
      <c r="C617" s="304">
        <v>43046</v>
      </c>
      <c r="D617" s="292" t="s">
        <v>4258</v>
      </c>
      <c r="E617" s="292" t="s">
        <v>4257</v>
      </c>
      <c r="F617" s="305">
        <v>0</v>
      </c>
      <c r="G617" s="305">
        <v>0</v>
      </c>
      <c r="H617" s="305">
        <v>43.36</v>
      </c>
      <c r="I617" s="173"/>
      <c r="J617" s="173"/>
      <c r="K617" s="173"/>
      <c r="L617" s="173"/>
      <c r="M617" s="173"/>
      <c r="N617" s="173"/>
      <c r="O617" s="173"/>
      <c r="P617" s="173"/>
      <c r="Q617" s="173"/>
      <c r="R617" s="173"/>
      <c r="S617" s="173"/>
      <c r="T617" s="173"/>
      <c r="V617" s="173">
        <f t="shared" si="18"/>
        <v>0</v>
      </c>
      <c r="W617" s="173" t="e">
        <f>IF(#REF!="","",H617)</f>
        <v>#REF!</v>
      </c>
      <c r="X617" s="287" t="str">
        <f t="shared" si="19"/>
        <v/>
      </c>
    </row>
    <row r="618" spans="1:24" x14ac:dyDescent="0.25">
      <c r="A618" s="303">
        <v>3195</v>
      </c>
      <c r="B618" s="297" t="s">
        <v>3425</v>
      </c>
      <c r="C618" s="304">
        <v>43105</v>
      </c>
      <c r="D618" s="292" t="s">
        <v>4259</v>
      </c>
      <c r="E618" s="292" t="s">
        <v>4257</v>
      </c>
      <c r="F618" s="305">
        <v>0</v>
      </c>
      <c r="G618" s="305">
        <v>0</v>
      </c>
      <c r="H618" s="305">
        <v>43.36</v>
      </c>
      <c r="I618" s="173"/>
      <c r="J618" s="173"/>
      <c r="K618" s="173"/>
      <c r="L618" s="173"/>
      <c r="M618" s="173"/>
      <c r="N618" s="173"/>
      <c r="O618" s="173"/>
      <c r="P618" s="173"/>
      <c r="Q618" s="173"/>
      <c r="R618" s="173"/>
      <c r="S618" s="173"/>
      <c r="T618" s="173"/>
      <c r="V618" s="173">
        <f t="shared" si="18"/>
        <v>0</v>
      </c>
      <c r="W618" s="173" t="e">
        <f>IF(#REF!="","",H618)</f>
        <v>#REF!</v>
      </c>
      <c r="X618" s="287" t="str">
        <f t="shared" si="19"/>
        <v/>
      </c>
    </row>
    <row r="619" spans="1:24" x14ac:dyDescent="0.25">
      <c r="A619" s="303">
        <v>3196</v>
      </c>
      <c r="B619" s="297" t="s">
        <v>3425</v>
      </c>
      <c r="C619" s="304">
        <v>43046</v>
      </c>
      <c r="D619" s="292" t="s">
        <v>4260</v>
      </c>
      <c r="E619" s="292" t="s">
        <v>4257</v>
      </c>
      <c r="F619" s="305">
        <v>0</v>
      </c>
      <c r="G619" s="305">
        <v>0</v>
      </c>
      <c r="H619" s="305">
        <v>43.36</v>
      </c>
      <c r="I619" s="173"/>
      <c r="J619" s="173"/>
      <c r="K619" s="173"/>
      <c r="L619" s="173"/>
      <c r="M619" s="173"/>
      <c r="N619" s="173"/>
      <c r="O619" s="173"/>
      <c r="P619" s="173"/>
      <c r="Q619" s="173"/>
      <c r="R619" s="173"/>
      <c r="S619" s="173"/>
      <c r="T619" s="173"/>
      <c r="V619" s="173">
        <f t="shared" si="18"/>
        <v>0</v>
      </c>
      <c r="W619" s="173" t="e">
        <f>IF(#REF!="","",H619)</f>
        <v>#REF!</v>
      </c>
      <c r="X619" s="287" t="str">
        <f t="shared" si="19"/>
        <v/>
      </c>
    </row>
    <row r="620" spans="1:24" x14ac:dyDescent="0.25">
      <c r="A620" s="303">
        <v>3197</v>
      </c>
      <c r="B620" s="297" t="s">
        <v>3425</v>
      </c>
      <c r="C620" s="304">
        <v>43138</v>
      </c>
      <c r="D620" s="292" t="s">
        <v>4261</v>
      </c>
      <c r="E620" s="292" t="s">
        <v>4257</v>
      </c>
      <c r="F620" s="305">
        <v>0</v>
      </c>
      <c r="G620" s="305">
        <v>0</v>
      </c>
      <c r="H620" s="305">
        <v>43.36</v>
      </c>
      <c r="I620" s="173"/>
      <c r="J620" s="173"/>
      <c r="K620" s="173"/>
      <c r="L620" s="173"/>
      <c r="M620" s="173"/>
      <c r="N620" s="173"/>
      <c r="O620" s="173"/>
      <c r="P620" s="173"/>
      <c r="Q620" s="173"/>
      <c r="R620" s="173"/>
      <c r="S620" s="173"/>
      <c r="T620" s="173"/>
      <c r="V620" s="173">
        <f t="shared" si="18"/>
        <v>0</v>
      </c>
      <c r="W620" s="173" t="e">
        <f>IF(#REF!="","",H620)</f>
        <v>#REF!</v>
      </c>
      <c r="X620" s="287" t="str">
        <f t="shared" si="19"/>
        <v/>
      </c>
    </row>
    <row r="621" spans="1:24" x14ac:dyDescent="0.25">
      <c r="A621" s="303">
        <v>3198</v>
      </c>
      <c r="B621" s="297" t="s">
        <v>3425</v>
      </c>
      <c r="C621" s="304">
        <v>43089</v>
      </c>
      <c r="D621" s="292" t="s">
        <v>4262</v>
      </c>
      <c r="E621" s="292" t="s">
        <v>4263</v>
      </c>
      <c r="F621" s="305">
        <v>0</v>
      </c>
      <c r="G621" s="305">
        <v>0</v>
      </c>
      <c r="H621" s="305">
        <v>315.24</v>
      </c>
      <c r="I621" s="173"/>
      <c r="J621" s="173"/>
      <c r="K621" s="173"/>
      <c r="L621" s="173"/>
      <c r="M621" s="173"/>
      <c r="N621" s="173"/>
      <c r="O621" s="173"/>
      <c r="P621" s="173"/>
      <c r="Q621" s="173"/>
      <c r="R621" s="173"/>
      <c r="S621" s="173"/>
      <c r="T621" s="173"/>
      <c r="V621" s="173">
        <f t="shared" si="18"/>
        <v>0</v>
      </c>
      <c r="W621" s="173" t="e">
        <f>IF(#REF!="","",H621)</f>
        <v>#REF!</v>
      </c>
      <c r="X621" s="287" t="str">
        <f t="shared" si="19"/>
        <v/>
      </c>
    </row>
    <row r="622" spans="1:24" x14ac:dyDescent="0.25">
      <c r="A622" s="303">
        <v>3199</v>
      </c>
      <c r="B622" s="297" t="s">
        <v>3425</v>
      </c>
      <c r="C622" s="304">
        <v>43122</v>
      </c>
      <c r="D622" s="292" t="s">
        <v>4264</v>
      </c>
      <c r="E622" s="292" t="s">
        <v>4263</v>
      </c>
      <c r="F622" s="305">
        <v>0</v>
      </c>
      <c r="G622" s="305">
        <v>0</v>
      </c>
      <c r="H622" s="305">
        <v>780.3</v>
      </c>
      <c r="I622" s="173"/>
      <c r="J622" s="173"/>
      <c r="K622" s="173"/>
      <c r="L622" s="173"/>
      <c r="M622" s="173"/>
      <c r="N622" s="173"/>
      <c r="O622" s="173"/>
      <c r="P622" s="173"/>
      <c r="Q622" s="173"/>
      <c r="R622" s="173"/>
      <c r="S622" s="173"/>
      <c r="T622" s="173"/>
      <c r="V622" s="173">
        <f t="shared" si="18"/>
        <v>0</v>
      </c>
      <c r="W622" s="173" t="e">
        <f>IF(#REF!="","",H622)</f>
        <v>#REF!</v>
      </c>
      <c r="X622" s="287" t="str">
        <f t="shared" si="19"/>
        <v/>
      </c>
    </row>
    <row r="623" spans="1:24" x14ac:dyDescent="0.25">
      <c r="A623" s="303">
        <v>3200</v>
      </c>
      <c r="B623" s="297" t="s">
        <v>3425</v>
      </c>
      <c r="C623" s="304">
        <v>42814</v>
      </c>
      <c r="D623" s="292" t="s">
        <v>4265</v>
      </c>
      <c r="E623" s="292" t="s">
        <v>4263</v>
      </c>
      <c r="F623" s="305">
        <v>0</v>
      </c>
      <c r="G623" s="305">
        <v>0</v>
      </c>
      <c r="H623" s="305">
        <v>260.10000000000002</v>
      </c>
      <c r="I623" s="173"/>
      <c r="J623" s="173"/>
      <c r="K623" s="173"/>
      <c r="L623" s="173"/>
      <c r="M623" s="173"/>
      <c r="N623" s="173"/>
      <c r="O623" s="173"/>
      <c r="P623" s="173"/>
      <c r="Q623" s="173"/>
      <c r="R623" s="173"/>
      <c r="S623" s="173"/>
      <c r="T623" s="173"/>
      <c r="V623" s="173">
        <f t="shared" si="18"/>
        <v>0</v>
      </c>
      <c r="W623" s="173" t="e">
        <f>IF(#REF!="","",H623)</f>
        <v>#REF!</v>
      </c>
      <c r="X623" s="287" t="str">
        <f t="shared" si="19"/>
        <v/>
      </c>
    </row>
    <row r="624" spans="1:24" x14ac:dyDescent="0.25">
      <c r="A624" s="303">
        <v>3201</v>
      </c>
      <c r="B624" s="297" t="s">
        <v>3425</v>
      </c>
      <c r="C624" s="304">
        <v>42780</v>
      </c>
      <c r="D624" s="292" t="s">
        <v>4266</v>
      </c>
      <c r="E624" s="292" t="s">
        <v>4263</v>
      </c>
      <c r="F624" s="305">
        <v>0</v>
      </c>
      <c r="G624" s="305">
        <v>0</v>
      </c>
      <c r="H624" s="305">
        <v>130.06</v>
      </c>
      <c r="I624" s="173"/>
      <c r="J624" s="173"/>
      <c r="K624" s="173"/>
      <c r="L624" s="173"/>
      <c r="M624" s="173"/>
      <c r="N624" s="173"/>
      <c r="O624" s="173"/>
      <c r="P624" s="173"/>
      <c r="Q624" s="173"/>
      <c r="R624" s="173"/>
      <c r="S624" s="173"/>
      <c r="T624" s="173"/>
      <c r="V624" s="173">
        <f t="shared" si="18"/>
        <v>0</v>
      </c>
      <c r="W624" s="173" t="e">
        <f>IF(#REF!="","",H624)</f>
        <v>#REF!</v>
      </c>
      <c r="X624" s="287" t="str">
        <f t="shared" si="19"/>
        <v/>
      </c>
    </row>
    <row r="625" spans="1:24" x14ac:dyDescent="0.25">
      <c r="A625" s="303">
        <v>3202</v>
      </c>
      <c r="B625" s="297" t="s">
        <v>3425</v>
      </c>
      <c r="C625" s="304">
        <v>42866</v>
      </c>
      <c r="D625" s="292" t="s">
        <v>4267</v>
      </c>
      <c r="E625" s="292" t="s">
        <v>4268</v>
      </c>
      <c r="F625" s="305">
        <v>0</v>
      </c>
      <c r="G625" s="305">
        <v>0</v>
      </c>
      <c r="H625" s="305">
        <v>915.42</v>
      </c>
      <c r="I625" s="173"/>
      <c r="J625" s="173"/>
      <c r="K625" s="173"/>
      <c r="L625" s="173"/>
      <c r="M625" s="173"/>
      <c r="N625" s="173"/>
      <c r="O625" s="173"/>
      <c r="P625" s="173"/>
      <c r="Q625" s="173"/>
      <c r="R625" s="173"/>
      <c r="S625" s="173"/>
      <c r="T625" s="173"/>
      <c r="V625" s="173">
        <f t="shared" si="18"/>
        <v>0</v>
      </c>
      <c r="W625" s="173" t="e">
        <f>IF(#REF!="","",H625)</f>
        <v>#REF!</v>
      </c>
      <c r="X625" s="287" t="str">
        <f t="shared" si="19"/>
        <v/>
      </c>
    </row>
    <row r="626" spans="1:24" x14ac:dyDescent="0.25">
      <c r="A626" s="303">
        <v>3203</v>
      </c>
      <c r="B626" s="297" t="s">
        <v>3425</v>
      </c>
      <c r="C626" s="304">
        <v>43084</v>
      </c>
      <c r="D626" s="292" t="s">
        <v>4269</v>
      </c>
      <c r="E626" s="292" t="s">
        <v>4268</v>
      </c>
      <c r="F626" s="305">
        <v>1.1368683772161603E-13</v>
      </c>
      <c r="G626" s="305">
        <v>1.1368683772161603E-13</v>
      </c>
      <c r="H626" s="305">
        <v>719.62</v>
      </c>
      <c r="I626" s="173"/>
      <c r="J626" s="173"/>
      <c r="K626" s="173"/>
      <c r="L626" s="173"/>
      <c r="M626" s="173"/>
      <c r="N626" s="173"/>
      <c r="O626" s="173"/>
      <c r="P626" s="173"/>
      <c r="Q626" s="173"/>
      <c r="R626" s="173"/>
      <c r="S626" s="173"/>
      <c r="T626" s="173"/>
      <c r="V626" s="173">
        <f t="shared" si="18"/>
        <v>0</v>
      </c>
      <c r="W626" s="173" t="e">
        <f>IF(#REF!="","",H626)</f>
        <v>#REF!</v>
      </c>
      <c r="X626" s="287" t="str">
        <f t="shared" si="19"/>
        <v/>
      </c>
    </row>
    <row r="627" spans="1:24" x14ac:dyDescent="0.25">
      <c r="A627" s="303">
        <v>3204</v>
      </c>
      <c r="B627" s="297" t="s">
        <v>3425</v>
      </c>
      <c r="C627" s="304">
        <v>42885</v>
      </c>
      <c r="D627" s="292" t="s">
        <v>4270</v>
      </c>
      <c r="E627" s="292" t="s">
        <v>4271</v>
      </c>
      <c r="F627" s="305">
        <v>0</v>
      </c>
      <c r="G627" s="305">
        <v>0</v>
      </c>
      <c r="H627" s="305">
        <v>650.26</v>
      </c>
      <c r="I627" s="173"/>
      <c r="J627" s="173"/>
      <c r="K627" s="173"/>
      <c r="L627" s="173"/>
      <c r="M627" s="173"/>
      <c r="N627" s="173"/>
      <c r="O627" s="173"/>
      <c r="P627" s="173"/>
      <c r="Q627" s="173"/>
      <c r="R627" s="173"/>
      <c r="S627" s="173"/>
      <c r="T627" s="173"/>
      <c r="V627" s="173">
        <f t="shared" si="18"/>
        <v>0</v>
      </c>
      <c r="W627" s="173" t="e">
        <f>IF(#REF!="","",H627)</f>
        <v>#REF!</v>
      </c>
      <c r="X627" s="287" t="str">
        <f t="shared" si="19"/>
        <v/>
      </c>
    </row>
    <row r="628" spans="1:24" x14ac:dyDescent="0.25">
      <c r="A628" s="303">
        <v>3205</v>
      </c>
      <c r="B628" s="297" t="s">
        <v>3425</v>
      </c>
      <c r="C628" s="304">
        <v>43037</v>
      </c>
      <c r="D628" s="292" t="s">
        <v>4272</v>
      </c>
      <c r="E628" s="292" t="s">
        <v>4271</v>
      </c>
      <c r="F628" s="305">
        <v>0</v>
      </c>
      <c r="G628" s="305">
        <v>0</v>
      </c>
      <c r="H628" s="305">
        <v>2382.08</v>
      </c>
      <c r="I628" s="173"/>
      <c r="J628" s="173"/>
      <c r="K628" s="173"/>
      <c r="L628" s="173"/>
      <c r="M628" s="173"/>
      <c r="N628" s="173"/>
      <c r="O628" s="173"/>
      <c r="P628" s="173"/>
      <c r="Q628" s="173"/>
      <c r="R628" s="173"/>
      <c r="S628" s="173"/>
      <c r="T628" s="173"/>
      <c r="V628" s="173">
        <f t="shared" si="18"/>
        <v>0</v>
      </c>
      <c r="W628" s="173" t="e">
        <f>IF(#REF!="","",H628)</f>
        <v>#REF!</v>
      </c>
      <c r="X628" s="287" t="str">
        <f t="shared" si="19"/>
        <v/>
      </c>
    </row>
    <row r="629" spans="1:24" x14ac:dyDescent="0.25">
      <c r="A629" s="303">
        <v>3206</v>
      </c>
      <c r="B629" s="297" t="s">
        <v>3425</v>
      </c>
      <c r="C629" s="304">
        <v>42746</v>
      </c>
      <c r="D629" s="292" t="s">
        <v>4273</v>
      </c>
      <c r="E629" s="292" t="s">
        <v>4271</v>
      </c>
      <c r="F629" s="305">
        <v>0</v>
      </c>
      <c r="G629" s="305">
        <v>0</v>
      </c>
      <c r="H629" s="305">
        <v>2249</v>
      </c>
      <c r="I629" s="173"/>
      <c r="J629" s="173"/>
      <c r="K629" s="173"/>
      <c r="L629" s="173"/>
      <c r="M629" s="173"/>
      <c r="N629" s="173"/>
      <c r="O629" s="173"/>
      <c r="P629" s="173"/>
      <c r="Q629" s="173"/>
      <c r="R629" s="173"/>
      <c r="S629" s="173"/>
      <c r="T629" s="173"/>
      <c r="V629" s="173">
        <f t="shared" si="18"/>
        <v>0</v>
      </c>
      <c r="W629" s="173" t="e">
        <f>IF(#REF!="","",H629)</f>
        <v>#REF!</v>
      </c>
      <c r="X629" s="287" t="str">
        <f t="shared" si="19"/>
        <v/>
      </c>
    </row>
    <row r="630" spans="1:24" x14ac:dyDescent="0.25">
      <c r="A630" s="303">
        <v>3207</v>
      </c>
      <c r="B630" s="297" t="s">
        <v>3425</v>
      </c>
      <c r="C630" s="304">
        <v>42830</v>
      </c>
      <c r="D630" s="292" t="s">
        <v>4274</v>
      </c>
      <c r="E630" s="292" t="s">
        <v>4275</v>
      </c>
      <c r="F630" s="305">
        <v>5.6843418860808015E-14</v>
      </c>
      <c r="G630" s="305">
        <v>5.6843418860808015E-14</v>
      </c>
      <c r="H630" s="305">
        <v>511.54</v>
      </c>
      <c r="I630" s="173"/>
      <c r="J630" s="173"/>
      <c r="K630" s="173"/>
      <c r="L630" s="173"/>
      <c r="M630" s="173"/>
      <c r="N630" s="173"/>
      <c r="O630" s="173"/>
      <c r="P630" s="173"/>
      <c r="Q630" s="173"/>
      <c r="R630" s="173"/>
      <c r="S630" s="173"/>
      <c r="T630" s="173"/>
      <c r="V630" s="173">
        <f t="shared" si="18"/>
        <v>0</v>
      </c>
      <c r="W630" s="173" t="e">
        <f>IF(#REF!="","",H630)</f>
        <v>#REF!</v>
      </c>
      <c r="X630" s="287" t="str">
        <f t="shared" si="19"/>
        <v/>
      </c>
    </row>
    <row r="631" spans="1:24" x14ac:dyDescent="0.25">
      <c r="A631" s="303">
        <v>3208</v>
      </c>
      <c r="B631" s="297" t="s">
        <v>3425</v>
      </c>
      <c r="C631" s="304">
        <v>42927</v>
      </c>
      <c r="D631" s="292" t="s">
        <v>4276</v>
      </c>
      <c r="E631" s="292" t="s">
        <v>4275</v>
      </c>
      <c r="F631" s="305">
        <v>-2.2737367544323206E-13</v>
      </c>
      <c r="G631" s="305">
        <v>-2.2737367544323206E-13</v>
      </c>
      <c r="H631" s="305">
        <v>1593.11</v>
      </c>
      <c r="I631" s="173"/>
      <c r="J631" s="173"/>
      <c r="K631" s="173"/>
      <c r="L631" s="173"/>
      <c r="M631" s="173"/>
      <c r="N631" s="173"/>
      <c r="O631" s="173"/>
      <c r="P631" s="173"/>
      <c r="Q631" s="173"/>
      <c r="R631" s="173"/>
      <c r="S631" s="173"/>
      <c r="T631" s="173"/>
      <c r="V631" s="173">
        <f t="shared" si="18"/>
        <v>0</v>
      </c>
      <c r="W631" s="173" t="e">
        <f>IF(#REF!="","",H631)</f>
        <v>#REF!</v>
      </c>
      <c r="X631" s="287" t="str">
        <f t="shared" si="19"/>
        <v/>
      </c>
    </row>
    <row r="632" spans="1:24" x14ac:dyDescent="0.25">
      <c r="A632" s="303">
        <v>3209</v>
      </c>
      <c r="B632" s="297" t="s">
        <v>3425</v>
      </c>
      <c r="C632" s="304">
        <v>42889</v>
      </c>
      <c r="D632" s="292" t="s">
        <v>4277</v>
      </c>
      <c r="E632" s="292" t="s">
        <v>4275</v>
      </c>
      <c r="F632" s="305">
        <v>-2.2737367544323206E-13</v>
      </c>
      <c r="G632" s="305">
        <v>-2.2737367544323206E-13</v>
      </c>
      <c r="H632" s="305">
        <v>1593.11</v>
      </c>
      <c r="I632" s="173"/>
      <c r="J632" s="173"/>
      <c r="K632" s="173"/>
      <c r="L632" s="173"/>
      <c r="M632" s="173"/>
      <c r="N632" s="173"/>
      <c r="O632" s="173"/>
      <c r="P632" s="173"/>
      <c r="Q632" s="173"/>
      <c r="R632" s="173"/>
      <c r="S632" s="173"/>
      <c r="T632" s="173"/>
      <c r="V632" s="173">
        <f t="shared" si="18"/>
        <v>0</v>
      </c>
      <c r="W632" s="173" t="e">
        <f>IF(#REF!="","",H632)</f>
        <v>#REF!</v>
      </c>
      <c r="X632" s="287" t="str">
        <f t="shared" si="19"/>
        <v/>
      </c>
    </row>
    <row r="633" spans="1:24" x14ac:dyDescent="0.25">
      <c r="A633" s="303">
        <v>3210</v>
      </c>
      <c r="B633" s="297" t="s">
        <v>3425</v>
      </c>
      <c r="C633" s="304">
        <v>43126</v>
      </c>
      <c r="D633" s="292" t="s">
        <v>4278</v>
      </c>
      <c r="E633" s="292" t="s">
        <v>4275</v>
      </c>
      <c r="F633" s="305">
        <v>0</v>
      </c>
      <c r="G633" s="305">
        <v>0</v>
      </c>
      <c r="H633" s="305">
        <v>130.06</v>
      </c>
      <c r="I633" s="173"/>
      <c r="J633" s="173"/>
      <c r="K633" s="173"/>
      <c r="L633" s="173"/>
      <c r="M633" s="173"/>
      <c r="N633" s="173"/>
      <c r="O633" s="173"/>
      <c r="P633" s="173"/>
      <c r="Q633" s="173"/>
      <c r="R633" s="173"/>
      <c r="S633" s="173"/>
      <c r="T633" s="173"/>
      <c r="V633" s="173">
        <f t="shared" si="18"/>
        <v>0</v>
      </c>
      <c r="W633" s="173" t="e">
        <f>IF(#REF!="","",H633)</f>
        <v>#REF!</v>
      </c>
      <c r="X633" s="287" t="str">
        <f t="shared" si="19"/>
        <v/>
      </c>
    </row>
    <row r="634" spans="1:24" x14ac:dyDescent="0.25">
      <c r="A634" s="303">
        <v>3211</v>
      </c>
      <c r="B634" s="297" t="s">
        <v>3425</v>
      </c>
      <c r="C634" s="304">
        <v>42763</v>
      </c>
      <c r="D634" s="292" t="s">
        <v>4279</v>
      </c>
      <c r="E634" s="292" t="s">
        <v>4275</v>
      </c>
      <c r="F634" s="305">
        <v>0</v>
      </c>
      <c r="G634" s="305">
        <v>0</v>
      </c>
      <c r="H634" s="305">
        <v>597.97</v>
      </c>
      <c r="I634" s="173"/>
      <c r="J634" s="173"/>
      <c r="K634" s="173"/>
      <c r="L634" s="173"/>
      <c r="M634" s="173"/>
      <c r="N634" s="173"/>
      <c r="O634" s="173"/>
      <c r="P634" s="173"/>
      <c r="Q634" s="173"/>
      <c r="R634" s="173"/>
      <c r="S634" s="173"/>
      <c r="T634" s="173"/>
      <c r="V634" s="173">
        <f t="shared" si="18"/>
        <v>0</v>
      </c>
      <c r="W634" s="173" t="e">
        <f>IF(#REF!="","",H634)</f>
        <v>#REF!</v>
      </c>
      <c r="X634" s="287" t="str">
        <f t="shared" si="19"/>
        <v/>
      </c>
    </row>
    <row r="635" spans="1:24" x14ac:dyDescent="0.25">
      <c r="A635" s="303">
        <v>3212</v>
      </c>
      <c r="B635" s="297" t="s">
        <v>3425</v>
      </c>
      <c r="C635" s="304">
        <v>42804</v>
      </c>
      <c r="D635" s="292" t="s">
        <v>4280</v>
      </c>
      <c r="E635" s="292" t="s">
        <v>3854</v>
      </c>
      <c r="F635" s="305">
        <v>2.8421709430404007E-14</v>
      </c>
      <c r="G635" s="305">
        <v>2.8421709430404007E-14</v>
      </c>
      <c r="H635" s="305">
        <v>168.2</v>
      </c>
      <c r="I635" s="173"/>
      <c r="J635" s="173"/>
      <c r="K635" s="173"/>
      <c r="L635" s="173"/>
      <c r="M635" s="173"/>
      <c r="N635" s="173"/>
      <c r="O635" s="173"/>
      <c r="P635" s="173"/>
      <c r="Q635" s="173"/>
      <c r="R635" s="173"/>
      <c r="S635" s="173"/>
      <c r="T635" s="173"/>
      <c r="V635" s="173">
        <f t="shared" si="18"/>
        <v>0</v>
      </c>
      <c r="W635" s="173" t="e">
        <f>IF(#REF!="","",H635)</f>
        <v>#REF!</v>
      </c>
      <c r="X635" s="287" t="str">
        <f t="shared" si="19"/>
        <v/>
      </c>
    </row>
    <row r="636" spans="1:24" x14ac:dyDescent="0.25">
      <c r="A636" s="303">
        <v>3213</v>
      </c>
      <c r="B636" s="297" t="s">
        <v>3425</v>
      </c>
      <c r="C636" s="304">
        <v>42806</v>
      </c>
      <c r="D636" s="292" t="s">
        <v>4281</v>
      </c>
      <c r="E636" s="292" t="s">
        <v>3854</v>
      </c>
      <c r="F636" s="305">
        <v>2.8421709430404007E-14</v>
      </c>
      <c r="G636" s="305">
        <v>2.8421709430404007E-14</v>
      </c>
      <c r="H636" s="305">
        <v>159.10999999999999</v>
      </c>
      <c r="I636" s="173"/>
      <c r="J636" s="173"/>
      <c r="K636" s="173"/>
      <c r="L636" s="173"/>
      <c r="M636" s="173"/>
      <c r="N636" s="173"/>
      <c r="O636" s="173"/>
      <c r="P636" s="173"/>
      <c r="Q636" s="173"/>
      <c r="R636" s="173"/>
      <c r="S636" s="173"/>
      <c r="T636" s="173"/>
      <c r="V636" s="173">
        <f t="shared" si="18"/>
        <v>0</v>
      </c>
      <c r="W636" s="173" t="e">
        <f>IF(#REF!="","",H636)</f>
        <v>#REF!</v>
      </c>
      <c r="X636" s="287" t="str">
        <f t="shared" si="19"/>
        <v/>
      </c>
    </row>
    <row r="637" spans="1:24" x14ac:dyDescent="0.25">
      <c r="A637" s="303">
        <v>3214</v>
      </c>
      <c r="B637" s="297" t="s">
        <v>3425</v>
      </c>
      <c r="C637" s="304">
        <v>42917</v>
      </c>
      <c r="D637" s="292" t="s">
        <v>4282</v>
      </c>
      <c r="E637" s="292" t="s">
        <v>3854</v>
      </c>
      <c r="F637" s="305">
        <v>0</v>
      </c>
      <c r="G637" s="305">
        <v>0</v>
      </c>
      <c r="H637" s="305">
        <v>221.09</v>
      </c>
      <c r="I637" s="173"/>
      <c r="J637" s="173"/>
      <c r="K637" s="173"/>
      <c r="L637" s="173"/>
      <c r="M637" s="173"/>
      <c r="N637" s="173"/>
      <c r="O637" s="173"/>
      <c r="P637" s="173"/>
      <c r="Q637" s="173"/>
      <c r="R637" s="173"/>
      <c r="S637" s="173"/>
      <c r="T637" s="173"/>
      <c r="V637" s="173">
        <f t="shared" si="18"/>
        <v>0</v>
      </c>
      <c r="W637" s="173" t="e">
        <f>IF(#REF!="","",H637)</f>
        <v>#REF!</v>
      </c>
      <c r="X637" s="287" t="str">
        <f t="shared" si="19"/>
        <v/>
      </c>
    </row>
    <row r="638" spans="1:24" x14ac:dyDescent="0.25">
      <c r="A638" s="303">
        <v>3215</v>
      </c>
      <c r="B638" s="297" t="s">
        <v>3425</v>
      </c>
      <c r="C638" s="304">
        <v>42838</v>
      </c>
      <c r="D638" s="292" t="s">
        <v>4283</v>
      </c>
      <c r="E638" s="292" t="s">
        <v>3854</v>
      </c>
      <c r="F638" s="305">
        <v>0</v>
      </c>
      <c r="G638" s="305">
        <v>0</v>
      </c>
      <c r="H638" s="305">
        <v>310.39</v>
      </c>
      <c r="I638" s="173"/>
      <c r="J638" s="173"/>
      <c r="K638" s="173"/>
      <c r="L638" s="173"/>
      <c r="M638" s="173"/>
      <c r="N638" s="173"/>
      <c r="O638" s="173"/>
      <c r="P638" s="173"/>
      <c r="Q638" s="173"/>
      <c r="R638" s="173"/>
      <c r="S638" s="173"/>
      <c r="T638" s="173"/>
      <c r="V638" s="173">
        <f t="shared" si="18"/>
        <v>0</v>
      </c>
      <c r="W638" s="173" t="e">
        <f>IF(#REF!="","",H638)</f>
        <v>#REF!</v>
      </c>
      <c r="X638" s="287" t="str">
        <f t="shared" si="19"/>
        <v/>
      </c>
    </row>
    <row r="639" spans="1:24" x14ac:dyDescent="0.25">
      <c r="A639" s="303">
        <v>3216</v>
      </c>
      <c r="B639" s="297" t="s">
        <v>3425</v>
      </c>
      <c r="C639" s="304">
        <v>42969</v>
      </c>
      <c r="D639" s="292" t="s">
        <v>4284</v>
      </c>
      <c r="E639" s="292" t="s">
        <v>3854</v>
      </c>
      <c r="F639" s="305">
        <v>-1.1368683772161603E-13</v>
      </c>
      <c r="G639" s="305">
        <v>-1.1368683772161603E-13</v>
      </c>
      <c r="H639" s="305">
        <v>426.56000000000006</v>
      </c>
      <c r="I639" s="173"/>
      <c r="J639" s="173"/>
      <c r="K639" s="173"/>
      <c r="L639" s="173"/>
      <c r="M639" s="173"/>
      <c r="N639" s="173"/>
      <c r="O639" s="173"/>
      <c r="P639" s="173"/>
      <c r="Q639" s="173"/>
      <c r="R639" s="173"/>
      <c r="S639" s="173"/>
      <c r="T639" s="173"/>
      <c r="V639" s="173">
        <f t="shared" si="18"/>
        <v>0</v>
      </c>
      <c r="W639" s="173" t="e">
        <f>IF(#REF!="","",H639)</f>
        <v>#REF!</v>
      </c>
      <c r="X639" s="287" t="str">
        <f t="shared" si="19"/>
        <v/>
      </c>
    </row>
    <row r="640" spans="1:24" x14ac:dyDescent="0.25">
      <c r="A640" s="303">
        <v>3217</v>
      </c>
      <c r="B640" s="297" t="s">
        <v>3425</v>
      </c>
      <c r="C640" s="304">
        <v>42980</v>
      </c>
      <c r="D640" s="292" t="s">
        <v>4285</v>
      </c>
      <c r="E640" s="292" t="s">
        <v>3854</v>
      </c>
      <c r="F640" s="305">
        <v>1.4210854715202004E-14</v>
      </c>
      <c r="G640" s="305">
        <v>1.4210854715202004E-14</v>
      </c>
      <c r="H640" s="305">
        <v>96.24</v>
      </c>
      <c r="I640" s="173"/>
      <c r="J640" s="173"/>
      <c r="K640" s="173"/>
      <c r="L640" s="173"/>
      <c r="M640" s="173"/>
      <c r="N640" s="173"/>
      <c r="O640" s="173"/>
      <c r="P640" s="173"/>
      <c r="Q640" s="173"/>
      <c r="R640" s="173"/>
      <c r="S640" s="173"/>
      <c r="T640" s="173"/>
      <c r="V640" s="173">
        <f t="shared" si="18"/>
        <v>0</v>
      </c>
      <c r="W640" s="173" t="e">
        <f>IF(#REF!="","",H640)</f>
        <v>#REF!</v>
      </c>
      <c r="X640" s="287" t="str">
        <f t="shared" si="19"/>
        <v/>
      </c>
    </row>
    <row r="641" spans="1:24" x14ac:dyDescent="0.25">
      <c r="A641" s="303">
        <v>3218</v>
      </c>
      <c r="B641" s="297" t="s">
        <v>3425</v>
      </c>
      <c r="C641" s="304">
        <v>42888</v>
      </c>
      <c r="D641" s="292" t="s">
        <v>4286</v>
      </c>
      <c r="E641" s="292" t="s">
        <v>3854</v>
      </c>
      <c r="F641" s="305">
        <v>2.8421709430404007E-14</v>
      </c>
      <c r="G641" s="305">
        <v>2.8421709430404007E-14</v>
      </c>
      <c r="H641" s="305">
        <v>234.95999999999998</v>
      </c>
      <c r="I641" s="173"/>
      <c r="J641" s="173"/>
      <c r="K641" s="173"/>
      <c r="L641" s="173"/>
      <c r="M641" s="173"/>
      <c r="N641" s="173"/>
      <c r="O641" s="173"/>
      <c r="P641" s="173"/>
      <c r="Q641" s="173"/>
      <c r="R641" s="173"/>
      <c r="S641" s="173"/>
      <c r="T641" s="173"/>
      <c r="V641" s="173">
        <f t="shared" si="18"/>
        <v>0</v>
      </c>
      <c r="W641" s="173" t="e">
        <f>IF(#REF!="","",H641)</f>
        <v>#REF!</v>
      </c>
      <c r="X641" s="287" t="str">
        <f t="shared" si="19"/>
        <v/>
      </c>
    </row>
    <row r="642" spans="1:24" x14ac:dyDescent="0.25">
      <c r="A642" s="303">
        <v>3219</v>
      </c>
      <c r="B642" s="297" t="s">
        <v>3425</v>
      </c>
      <c r="C642" s="304">
        <v>43113</v>
      </c>
      <c r="D642" s="292" t="s">
        <v>4287</v>
      </c>
      <c r="E642" s="292" t="s">
        <v>3854</v>
      </c>
      <c r="F642" s="305">
        <v>-5.6843418860808015E-14</v>
      </c>
      <c r="G642" s="305">
        <v>-5.6843418860808015E-14</v>
      </c>
      <c r="H642" s="305">
        <v>387.55</v>
      </c>
      <c r="I642" s="173"/>
      <c r="J642" s="173"/>
      <c r="K642" s="173"/>
      <c r="L642" s="173"/>
      <c r="M642" s="173"/>
      <c r="N642" s="173"/>
      <c r="O642" s="173"/>
      <c r="P642" s="173"/>
      <c r="Q642" s="173"/>
      <c r="R642" s="173"/>
      <c r="S642" s="173"/>
      <c r="T642" s="173"/>
      <c r="V642" s="173">
        <f t="shared" si="18"/>
        <v>0</v>
      </c>
      <c r="W642" s="173" t="e">
        <f>IF(#REF!="","",H642)</f>
        <v>#REF!</v>
      </c>
      <c r="X642" s="287" t="str">
        <f t="shared" si="19"/>
        <v/>
      </c>
    </row>
    <row r="643" spans="1:24" x14ac:dyDescent="0.25">
      <c r="A643" s="303">
        <v>3220</v>
      </c>
      <c r="B643" s="297" t="s">
        <v>3425</v>
      </c>
      <c r="C643" s="304">
        <v>43131</v>
      </c>
      <c r="D643" s="292" t="s">
        <v>4288</v>
      </c>
      <c r="E643" s="292" t="s">
        <v>3854</v>
      </c>
      <c r="F643" s="305">
        <v>0</v>
      </c>
      <c r="G643" s="305">
        <v>0</v>
      </c>
      <c r="H643" s="305">
        <v>104.04</v>
      </c>
      <c r="I643" s="173"/>
      <c r="J643" s="173"/>
      <c r="K643" s="173"/>
      <c r="L643" s="173"/>
      <c r="M643" s="173"/>
      <c r="N643" s="173"/>
      <c r="O643" s="173"/>
      <c r="P643" s="173"/>
      <c r="Q643" s="173"/>
      <c r="R643" s="173"/>
      <c r="S643" s="173"/>
      <c r="T643" s="173"/>
      <c r="V643" s="173">
        <f t="shared" si="18"/>
        <v>0</v>
      </c>
      <c r="W643" s="173" t="e">
        <f>IF(#REF!="","",H643)</f>
        <v>#REF!</v>
      </c>
      <c r="X643" s="287" t="str">
        <f t="shared" si="19"/>
        <v/>
      </c>
    </row>
    <row r="644" spans="1:24" x14ac:dyDescent="0.25">
      <c r="A644" s="303">
        <v>3221</v>
      </c>
      <c r="B644" s="297" t="s">
        <v>3425</v>
      </c>
      <c r="C644" s="304">
        <v>43001</v>
      </c>
      <c r="D644" s="292" t="s">
        <v>4289</v>
      </c>
      <c r="E644" s="292" t="s">
        <v>3854</v>
      </c>
      <c r="F644" s="305">
        <v>0</v>
      </c>
      <c r="G644" s="305">
        <v>0</v>
      </c>
      <c r="H644" s="305">
        <v>304.63</v>
      </c>
      <c r="I644" s="173"/>
      <c r="J644" s="173"/>
      <c r="K644" s="173"/>
      <c r="L644" s="173"/>
      <c r="M644" s="173"/>
      <c r="N644" s="173"/>
      <c r="O644" s="173"/>
      <c r="P644" s="173"/>
      <c r="Q644" s="173"/>
      <c r="R644" s="173"/>
      <c r="S644" s="173"/>
      <c r="T644" s="173"/>
      <c r="V644" s="173">
        <f t="shared" si="18"/>
        <v>0</v>
      </c>
      <c r="W644" s="173" t="e">
        <f>IF(#REF!="","",H644)</f>
        <v>#REF!</v>
      </c>
      <c r="X644" s="287" t="str">
        <f t="shared" si="19"/>
        <v/>
      </c>
    </row>
    <row r="645" spans="1:24" x14ac:dyDescent="0.25">
      <c r="A645" s="303">
        <v>3222</v>
      </c>
      <c r="B645" s="297" t="s">
        <v>3425</v>
      </c>
      <c r="C645" s="304">
        <v>42811</v>
      </c>
      <c r="D645" s="292" t="s">
        <v>4290</v>
      </c>
      <c r="E645" s="292" t="s">
        <v>3854</v>
      </c>
      <c r="F645" s="305">
        <v>0</v>
      </c>
      <c r="G645" s="305">
        <v>0</v>
      </c>
      <c r="H645" s="305">
        <v>3434.71</v>
      </c>
      <c r="I645" s="173"/>
      <c r="J645" s="173"/>
      <c r="K645" s="173"/>
      <c r="L645" s="173"/>
      <c r="M645" s="173"/>
      <c r="N645" s="173"/>
      <c r="O645" s="173"/>
      <c r="P645" s="173"/>
      <c r="Q645" s="173"/>
      <c r="R645" s="173"/>
      <c r="S645" s="173"/>
      <c r="T645" s="173"/>
      <c r="V645" s="173">
        <f t="shared" si="18"/>
        <v>0</v>
      </c>
      <c r="W645" s="173" t="e">
        <f>IF(#REF!="","",H645)</f>
        <v>#REF!</v>
      </c>
      <c r="X645" s="287" t="str">
        <f t="shared" si="19"/>
        <v/>
      </c>
    </row>
    <row r="646" spans="1:24" x14ac:dyDescent="0.25">
      <c r="A646" s="303">
        <v>3223</v>
      </c>
      <c r="B646" s="297" t="s">
        <v>3425</v>
      </c>
      <c r="C646" s="304">
        <v>43068</v>
      </c>
      <c r="D646" s="292" t="s">
        <v>4291</v>
      </c>
      <c r="E646" s="292" t="s">
        <v>3854</v>
      </c>
      <c r="F646" s="305">
        <v>1.1368683772161603E-13</v>
      </c>
      <c r="G646" s="305">
        <v>1.1368683772161603E-13</v>
      </c>
      <c r="H646" s="305">
        <v>715.14</v>
      </c>
      <c r="I646" s="173"/>
      <c r="J646" s="173"/>
      <c r="K646" s="173"/>
      <c r="L646" s="173"/>
      <c r="M646" s="173"/>
      <c r="N646" s="173"/>
      <c r="O646" s="173"/>
      <c r="P646" s="173"/>
      <c r="Q646" s="173"/>
      <c r="R646" s="173"/>
      <c r="S646" s="173"/>
      <c r="T646" s="173"/>
      <c r="V646" s="173">
        <f t="shared" si="18"/>
        <v>0</v>
      </c>
      <c r="W646" s="173" t="e">
        <f>IF(#REF!="","",H646)</f>
        <v>#REF!</v>
      </c>
      <c r="X646" s="287" t="str">
        <f t="shared" si="19"/>
        <v/>
      </c>
    </row>
    <row r="647" spans="1:24" x14ac:dyDescent="0.25">
      <c r="A647" s="303">
        <v>3224</v>
      </c>
      <c r="B647" s="297" t="s">
        <v>3425</v>
      </c>
      <c r="C647" s="304">
        <v>42972</v>
      </c>
      <c r="D647" s="292" t="s">
        <v>4292</v>
      </c>
      <c r="E647" s="292" t="s">
        <v>3854</v>
      </c>
      <c r="F647" s="305">
        <v>0</v>
      </c>
      <c r="G647" s="305">
        <v>0</v>
      </c>
      <c r="H647" s="305">
        <v>244.45999999999998</v>
      </c>
      <c r="I647" s="173"/>
      <c r="J647" s="173"/>
      <c r="K647" s="173"/>
      <c r="L647" s="173"/>
      <c r="M647" s="173"/>
      <c r="N647" s="173"/>
      <c r="O647" s="173"/>
      <c r="P647" s="173"/>
      <c r="Q647" s="173"/>
      <c r="R647" s="173"/>
      <c r="S647" s="173"/>
      <c r="T647" s="173"/>
      <c r="V647" s="173">
        <f t="shared" si="18"/>
        <v>0</v>
      </c>
      <c r="W647" s="173" t="e">
        <f>IF(#REF!="","",H647)</f>
        <v>#REF!</v>
      </c>
      <c r="X647" s="287" t="str">
        <f t="shared" si="19"/>
        <v/>
      </c>
    </row>
    <row r="648" spans="1:24" x14ac:dyDescent="0.25">
      <c r="A648" s="303">
        <v>3225</v>
      </c>
      <c r="B648" s="297" t="s">
        <v>3425</v>
      </c>
      <c r="C648" s="304">
        <v>42813</v>
      </c>
      <c r="D648" s="292" t="s">
        <v>4293</v>
      </c>
      <c r="E648" s="292" t="s">
        <v>3854</v>
      </c>
      <c r="F648" s="305">
        <v>5.6843418860808015E-14</v>
      </c>
      <c r="G648" s="305">
        <v>5.6843418860808015E-14</v>
      </c>
      <c r="H648" s="305">
        <v>400.91999999999996</v>
      </c>
      <c r="I648" s="173"/>
      <c r="J648" s="173"/>
      <c r="K648" s="173"/>
      <c r="L648" s="173"/>
      <c r="M648" s="173"/>
      <c r="N648" s="173"/>
      <c r="O648" s="173"/>
      <c r="P648" s="173"/>
      <c r="Q648" s="173"/>
      <c r="R648" s="173"/>
      <c r="S648" s="173"/>
      <c r="T648" s="173"/>
      <c r="V648" s="173">
        <f t="shared" si="18"/>
        <v>0</v>
      </c>
      <c r="W648" s="173" t="e">
        <f>IF(#REF!="","",H648)</f>
        <v>#REF!</v>
      </c>
      <c r="X648" s="287" t="str">
        <f t="shared" si="19"/>
        <v/>
      </c>
    </row>
    <row r="649" spans="1:24" x14ac:dyDescent="0.25">
      <c r="A649" s="303">
        <v>3226</v>
      </c>
      <c r="B649" s="297" t="s">
        <v>3425</v>
      </c>
      <c r="C649" s="304">
        <v>43020</v>
      </c>
      <c r="D649" s="292" t="s">
        <v>4294</v>
      </c>
      <c r="E649" s="292" t="s">
        <v>3854</v>
      </c>
      <c r="F649" s="305">
        <v>1.1368683772161603E-13</v>
      </c>
      <c r="G649" s="305">
        <v>1.1368683772161603E-13</v>
      </c>
      <c r="H649" s="305">
        <v>916.39</v>
      </c>
      <c r="I649" s="173"/>
      <c r="J649" s="173"/>
      <c r="K649" s="173"/>
      <c r="L649" s="173"/>
      <c r="M649" s="173"/>
      <c r="N649" s="173"/>
      <c r="O649" s="173"/>
      <c r="P649" s="173"/>
      <c r="Q649" s="173"/>
      <c r="R649" s="173"/>
      <c r="S649" s="173"/>
      <c r="T649" s="173"/>
      <c r="V649" s="173">
        <f t="shared" si="18"/>
        <v>0</v>
      </c>
      <c r="W649" s="173" t="e">
        <f>IF(#REF!="","",H649)</f>
        <v>#REF!</v>
      </c>
      <c r="X649" s="287" t="str">
        <f t="shared" si="19"/>
        <v/>
      </c>
    </row>
    <row r="650" spans="1:24" x14ac:dyDescent="0.25">
      <c r="A650" s="303">
        <v>3227</v>
      </c>
      <c r="B650" s="297" t="s">
        <v>3425</v>
      </c>
      <c r="C650" s="304">
        <v>43107</v>
      </c>
      <c r="D650" s="292" t="s">
        <v>4295</v>
      </c>
      <c r="E650" s="292" t="s">
        <v>3854</v>
      </c>
      <c r="F650" s="305">
        <v>0</v>
      </c>
      <c r="G650" s="305">
        <v>0</v>
      </c>
      <c r="H650" s="305">
        <v>5581.51</v>
      </c>
      <c r="I650" s="173"/>
      <c r="J650" s="173"/>
      <c r="K650" s="173"/>
      <c r="L650" s="173"/>
      <c r="M650" s="173"/>
      <c r="N650" s="173"/>
      <c r="O650" s="173"/>
      <c r="P650" s="173"/>
      <c r="Q650" s="173"/>
      <c r="R650" s="173"/>
      <c r="S650" s="173"/>
      <c r="T650" s="173"/>
      <c r="V650" s="173">
        <f t="shared" si="18"/>
        <v>0</v>
      </c>
      <c r="W650" s="173" t="e">
        <f>IF(#REF!="","",H650)</f>
        <v>#REF!</v>
      </c>
      <c r="X650" s="287" t="str">
        <f t="shared" si="19"/>
        <v/>
      </c>
    </row>
    <row r="651" spans="1:24" x14ac:dyDescent="0.25">
      <c r="A651" s="303">
        <v>3228</v>
      </c>
      <c r="B651" s="297" t="s">
        <v>3425</v>
      </c>
      <c r="C651" s="304">
        <v>42887</v>
      </c>
      <c r="D651" s="292" t="s">
        <v>4296</v>
      </c>
      <c r="E651" s="292" t="s">
        <v>4297</v>
      </c>
      <c r="F651" s="305">
        <v>-2.2737367544323206E-13</v>
      </c>
      <c r="G651" s="305">
        <v>-2.2737367544323206E-13</v>
      </c>
      <c r="H651" s="305">
        <v>1083.76</v>
      </c>
      <c r="I651" s="173"/>
      <c r="J651" s="173"/>
      <c r="K651" s="173"/>
      <c r="L651" s="173"/>
      <c r="M651" s="173"/>
      <c r="N651" s="173"/>
      <c r="O651" s="173"/>
      <c r="P651" s="173"/>
      <c r="Q651" s="173"/>
      <c r="R651" s="173"/>
      <c r="S651" s="173"/>
      <c r="T651" s="173"/>
      <c r="V651" s="173">
        <f t="shared" si="18"/>
        <v>0</v>
      </c>
      <c r="W651" s="173" t="e">
        <f>IF(#REF!="","",H651)</f>
        <v>#REF!</v>
      </c>
      <c r="X651" s="287" t="str">
        <f t="shared" si="19"/>
        <v/>
      </c>
    </row>
    <row r="652" spans="1:24" x14ac:dyDescent="0.25">
      <c r="A652" s="303">
        <v>3229</v>
      </c>
      <c r="B652" s="297" t="s">
        <v>3425</v>
      </c>
      <c r="C652" s="304">
        <v>42923</v>
      </c>
      <c r="D652" s="292" t="s">
        <v>4298</v>
      </c>
      <c r="E652" s="292" t="s">
        <v>4299</v>
      </c>
      <c r="F652" s="305">
        <v>0</v>
      </c>
      <c r="G652" s="305">
        <v>0</v>
      </c>
      <c r="H652" s="305">
        <v>5964.96</v>
      </c>
      <c r="I652" s="173"/>
      <c r="J652" s="173"/>
      <c r="K652" s="173"/>
      <c r="L652" s="173"/>
      <c r="M652" s="173"/>
      <c r="N652" s="173"/>
      <c r="O652" s="173"/>
      <c r="P652" s="173"/>
      <c r="Q652" s="173"/>
      <c r="R652" s="173"/>
      <c r="S652" s="173"/>
      <c r="T652" s="173"/>
      <c r="V652" s="173">
        <f t="shared" si="18"/>
        <v>0</v>
      </c>
      <c r="W652" s="173" t="e">
        <f>IF(#REF!="","",H652)</f>
        <v>#REF!</v>
      </c>
      <c r="X652" s="287" t="str">
        <f t="shared" si="19"/>
        <v/>
      </c>
    </row>
    <row r="653" spans="1:24" x14ac:dyDescent="0.25">
      <c r="A653" s="303">
        <v>3230</v>
      </c>
      <c r="B653" s="297" t="s">
        <v>3425</v>
      </c>
      <c r="C653" s="304">
        <v>42973</v>
      </c>
      <c r="D653" s="292" t="s">
        <v>4300</v>
      </c>
      <c r="E653" s="292" t="s">
        <v>4301</v>
      </c>
      <c r="F653" s="305">
        <v>0</v>
      </c>
      <c r="G653" s="305">
        <v>0</v>
      </c>
      <c r="H653" s="305">
        <v>2167.5</v>
      </c>
      <c r="I653" s="173"/>
      <c r="J653" s="173"/>
      <c r="K653" s="173"/>
      <c r="L653" s="173"/>
      <c r="M653" s="173"/>
      <c r="N653" s="173"/>
      <c r="O653" s="173"/>
      <c r="P653" s="173"/>
      <c r="Q653" s="173"/>
      <c r="R653" s="173"/>
      <c r="S653" s="173"/>
      <c r="T653" s="173"/>
      <c r="V653" s="173">
        <f t="shared" si="18"/>
        <v>0</v>
      </c>
      <c r="W653" s="173" t="e">
        <f>IF(#REF!="","",H653)</f>
        <v>#REF!</v>
      </c>
      <c r="X653" s="287" t="str">
        <f t="shared" si="19"/>
        <v/>
      </c>
    </row>
    <row r="654" spans="1:24" x14ac:dyDescent="0.25">
      <c r="A654" s="303">
        <v>3231</v>
      </c>
      <c r="B654" s="297" t="s">
        <v>3425</v>
      </c>
      <c r="C654" s="304">
        <v>43050</v>
      </c>
      <c r="D654" s="292" t="s">
        <v>4302</v>
      </c>
      <c r="E654" s="292" t="s">
        <v>4303</v>
      </c>
      <c r="F654" s="305">
        <v>4.5474735088646412E-13</v>
      </c>
      <c r="G654" s="305">
        <v>4.5474735088646412E-13</v>
      </c>
      <c r="H654" s="305">
        <v>3537.3599999999997</v>
      </c>
      <c r="I654" s="173"/>
      <c r="J654" s="173"/>
      <c r="K654" s="173"/>
      <c r="L654" s="173"/>
      <c r="M654" s="173"/>
      <c r="N654" s="173"/>
      <c r="O654" s="173"/>
      <c r="P654" s="173"/>
      <c r="Q654" s="173"/>
      <c r="R654" s="173"/>
      <c r="S654" s="173"/>
      <c r="T654" s="173"/>
      <c r="V654" s="173">
        <f t="shared" ref="V654:V717" si="20">SUM(I654:U654)</f>
        <v>0</v>
      </c>
      <c r="W654" s="173" t="e">
        <f>IF(#REF!="","",H654)</f>
        <v>#REF!</v>
      </c>
      <c r="X654" s="287" t="str">
        <f t="shared" ref="X654:X717" si="21">IFERROR(V654-W654,"")</f>
        <v/>
      </c>
    </row>
    <row r="655" spans="1:24" x14ac:dyDescent="0.25">
      <c r="A655" s="303">
        <v>3232</v>
      </c>
      <c r="B655" s="297" t="s">
        <v>3425</v>
      </c>
      <c r="C655" s="304">
        <v>42856</v>
      </c>
      <c r="D655" s="292" t="s">
        <v>4304</v>
      </c>
      <c r="E655" s="292" t="s">
        <v>4305</v>
      </c>
      <c r="F655" s="305">
        <v>0</v>
      </c>
      <c r="G655" s="305">
        <v>0</v>
      </c>
      <c r="H655" s="305">
        <v>1807.69</v>
      </c>
      <c r="I655" s="173"/>
      <c r="J655" s="173"/>
      <c r="K655" s="173"/>
      <c r="L655" s="173"/>
      <c r="M655" s="173"/>
      <c r="N655" s="173"/>
      <c r="O655" s="173"/>
      <c r="P655" s="173"/>
      <c r="Q655" s="173"/>
      <c r="R655" s="173"/>
      <c r="S655" s="173"/>
      <c r="T655" s="173"/>
      <c r="V655" s="173">
        <f t="shared" si="20"/>
        <v>0</v>
      </c>
      <c r="W655" s="173" t="e">
        <f>IF(#REF!="","",H655)</f>
        <v>#REF!</v>
      </c>
      <c r="X655" s="287" t="str">
        <f t="shared" si="21"/>
        <v/>
      </c>
    </row>
    <row r="656" spans="1:24" x14ac:dyDescent="0.25">
      <c r="A656" s="303">
        <v>3233</v>
      </c>
      <c r="B656" s="297" t="s">
        <v>3425</v>
      </c>
      <c r="C656" s="304">
        <v>42872</v>
      </c>
      <c r="D656" s="292" t="s">
        <v>4306</v>
      </c>
      <c r="E656" s="292" t="s">
        <v>4307</v>
      </c>
      <c r="F656" s="305">
        <v>-2.2737367544323206E-13</v>
      </c>
      <c r="G656" s="305">
        <v>-2.2737367544323206E-13</v>
      </c>
      <c r="H656" s="305">
        <v>1083.76</v>
      </c>
      <c r="I656" s="173"/>
      <c r="J656" s="173"/>
      <c r="K656" s="173"/>
      <c r="L656" s="173"/>
      <c r="M656" s="173"/>
      <c r="N656" s="173"/>
      <c r="O656" s="173"/>
      <c r="P656" s="173"/>
      <c r="Q656" s="173"/>
      <c r="R656" s="173"/>
      <c r="S656" s="173"/>
      <c r="T656" s="173"/>
      <c r="V656" s="173">
        <f t="shared" si="20"/>
        <v>0</v>
      </c>
      <c r="W656" s="173" t="e">
        <f>IF(#REF!="","",H656)</f>
        <v>#REF!</v>
      </c>
      <c r="X656" s="287" t="str">
        <f t="shared" si="21"/>
        <v/>
      </c>
    </row>
    <row r="657" spans="1:24" x14ac:dyDescent="0.25">
      <c r="A657" s="303">
        <v>3234</v>
      </c>
      <c r="B657" s="297" t="s">
        <v>3425</v>
      </c>
      <c r="C657" s="304">
        <v>42879</v>
      </c>
      <c r="D657" s="292" t="s">
        <v>4308</v>
      </c>
      <c r="E657" s="292" t="s">
        <v>4309</v>
      </c>
      <c r="F657" s="305">
        <v>0</v>
      </c>
      <c r="G657" s="305">
        <v>0</v>
      </c>
      <c r="H657" s="305">
        <v>2692.03</v>
      </c>
      <c r="I657" s="173"/>
      <c r="J657" s="173"/>
      <c r="K657" s="173"/>
      <c r="L657" s="173"/>
      <c r="M657" s="173"/>
      <c r="N657" s="173"/>
      <c r="O657" s="173"/>
      <c r="P657" s="173"/>
      <c r="Q657" s="173"/>
      <c r="R657" s="173"/>
      <c r="S657" s="173"/>
      <c r="T657" s="173"/>
      <c r="V657" s="173">
        <f t="shared" si="20"/>
        <v>0</v>
      </c>
      <c r="W657" s="173" t="e">
        <f>IF(#REF!="","",H657)</f>
        <v>#REF!</v>
      </c>
      <c r="X657" s="287" t="str">
        <f t="shared" si="21"/>
        <v/>
      </c>
    </row>
    <row r="658" spans="1:24" x14ac:dyDescent="0.25">
      <c r="A658" s="303">
        <v>3235</v>
      </c>
      <c r="B658" s="297" t="s">
        <v>3425</v>
      </c>
      <c r="C658" s="304">
        <v>43087</v>
      </c>
      <c r="D658" s="292" t="s">
        <v>4310</v>
      </c>
      <c r="E658" s="292" t="s">
        <v>4311</v>
      </c>
      <c r="F658" s="305">
        <v>0</v>
      </c>
      <c r="G658" s="305">
        <v>0</v>
      </c>
      <c r="H658" s="305">
        <v>1849.31</v>
      </c>
      <c r="I658" s="173"/>
      <c r="J658" s="173"/>
      <c r="K658" s="173"/>
      <c r="L658" s="173"/>
      <c r="M658" s="173"/>
      <c r="N658" s="173"/>
      <c r="O658" s="173"/>
      <c r="P658" s="173"/>
      <c r="Q658" s="173"/>
      <c r="R658" s="173"/>
      <c r="S658" s="173"/>
      <c r="T658" s="173"/>
      <c r="V658" s="173">
        <f t="shared" si="20"/>
        <v>0</v>
      </c>
      <c r="W658" s="173" t="e">
        <f>IF(#REF!="","",H658)</f>
        <v>#REF!</v>
      </c>
      <c r="X658" s="287" t="str">
        <f t="shared" si="21"/>
        <v/>
      </c>
    </row>
    <row r="659" spans="1:24" x14ac:dyDescent="0.25">
      <c r="A659" s="303">
        <v>3236</v>
      </c>
      <c r="B659" s="297" t="s">
        <v>3425</v>
      </c>
      <c r="C659" s="304">
        <v>43057</v>
      </c>
      <c r="D659" s="292" t="s">
        <v>4312</v>
      </c>
      <c r="E659" s="292" t="s">
        <v>4313</v>
      </c>
      <c r="F659" s="305">
        <v>2.2737367544323206E-13</v>
      </c>
      <c r="G659" s="305">
        <v>2.2737367544323206E-13</v>
      </c>
      <c r="H659" s="305">
        <v>1146.1799999999998</v>
      </c>
      <c r="I659" s="173"/>
      <c r="J659" s="173"/>
      <c r="K659" s="173"/>
      <c r="L659" s="173"/>
      <c r="M659" s="173"/>
      <c r="N659" s="173"/>
      <c r="O659" s="173"/>
      <c r="P659" s="173"/>
      <c r="Q659" s="173"/>
      <c r="R659" s="173"/>
      <c r="S659" s="173"/>
      <c r="T659" s="173"/>
      <c r="V659" s="173">
        <f t="shared" si="20"/>
        <v>0</v>
      </c>
      <c r="W659" s="173" t="e">
        <f>IF(#REF!="","",H659)</f>
        <v>#REF!</v>
      </c>
      <c r="X659" s="287" t="str">
        <f t="shared" si="21"/>
        <v/>
      </c>
    </row>
    <row r="660" spans="1:24" x14ac:dyDescent="0.25">
      <c r="A660" s="303">
        <v>3237</v>
      </c>
      <c r="B660" s="297" t="s">
        <v>3425</v>
      </c>
      <c r="C660" s="304">
        <v>42846</v>
      </c>
      <c r="D660" s="292" t="s">
        <v>4314</v>
      </c>
      <c r="E660" s="292" t="s">
        <v>4315</v>
      </c>
      <c r="F660" s="305">
        <v>0</v>
      </c>
      <c r="G660" s="305">
        <v>0</v>
      </c>
      <c r="H660" s="305">
        <v>3698.63</v>
      </c>
      <c r="I660" s="173"/>
      <c r="J660" s="173"/>
      <c r="K660" s="173"/>
      <c r="L660" s="173"/>
      <c r="M660" s="173"/>
      <c r="N660" s="173"/>
      <c r="O660" s="173"/>
      <c r="P660" s="173"/>
      <c r="Q660" s="173"/>
      <c r="R660" s="173"/>
      <c r="S660" s="173"/>
      <c r="T660" s="173"/>
      <c r="V660" s="173">
        <f t="shared" si="20"/>
        <v>0</v>
      </c>
      <c r="W660" s="173" t="e">
        <f>IF(#REF!="","",H660)</f>
        <v>#REF!</v>
      </c>
      <c r="X660" s="287" t="str">
        <f t="shared" si="21"/>
        <v/>
      </c>
    </row>
    <row r="661" spans="1:24" x14ac:dyDescent="0.25">
      <c r="A661" s="303">
        <v>3238</v>
      </c>
      <c r="B661" s="297" t="s">
        <v>3425</v>
      </c>
      <c r="C661" s="304">
        <v>42968</v>
      </c>
      <c r="D661" s="292" t="s">
        <v>4316</v>
      </c>
      <c r="E661" s="292" t="s">
        <v>4317</v>
      </c>
      <c r="F661" s="305">
        <v>0</v>
      </c>
      <c r="G661" s="305">
        <v>0</v>
      </c>
      <c r="H661" s="305">
        <v>1695.85</v>
      </c>
      <c r="I661" s="173"/>
      <c r="J661" s="173"/>
      <c r="K661" s="173"/>
      <c r="L661" s="173"/>
      <c r="M661" s="173"/>
      <c r="N661" s="173"/>
      <c r="O661" s="173"/>
      <c r="P661" s="173"/>
      <c r="Q661" s="173"/>
      <c r="R661" s="173"/>
      <c r="S661" s="173"/>
      <c r="T661" s="173"/>
      <c r="V661" s="173">
        <f t="shared" si="20"/>
        <v>0</v>
      </c>
      <c r="W661" s="173" t="e">
        <f>IF(#REF!="","",H661)</f>
        <v>#REF!</v>
      </c>
      <c r="X661" s="287" t="str">
        <f t="shared" si="21"/>
        <v/>
      </c>
    </row>
    <row r="662" spans="1:24" x14ac:dyDescent="0.25">
      <c r="A662" s="303">
        <v>3239</v>
      </c>
      <c r="B662" s="297" t="s">
        <v>3425</v>
      </c>
      <c r="C662" s="304">
        <v>42968</v>
      </c>
      <c r="D662" s="292" t="s">
        <v>4318</v>
      </c>
      <c r="E662" s="292" t="s">
        <v>4319</v>
      </c>
      <c r="F662" s="305">
        <v>0</v>
      </c>
      <c r="G662" s="305">
        <v>0</v>
      </c>
      <c r="H662" s="305">
        <v>873.94</v>
      </c>
      <c r="I662" s="173"/>
      <c r="J662" s="173"/>
      <c r="K662" s="173"/>
      <c r="L662" s="173"/>
      <c r="M662" s="173"/>
      <c r="N662" s="173"/>
      <c r="O662" s="173"/>
      <c r="P662" s="173"/>
      <c r="Q662" s="173"/>
      <c r="R662" s="173"/>
      <c r="S662" s="173"/>
      <c r="T662" s="173"/>
      <c r="V662" s="173">
        <f t="shared" si="20"/>
        <v>0</v>
      </c>
      <c r="W662" s="173" t="e">
        <f>IF(#REF!="","",H662)</f>
        <v>#REF!</v>
      </c>
      <c r="X662" s="287" t="str">
        <f t="shared" si="21"/>
        <v/>
      </c>
    </row>
    <row r="663" spans="1:24" x14ac:dyDescent="0.25">
      <c r="A663" s="303">
        <v>3240</v>
      </c>
      <c r="B663" s="297" t="s">
        <v>3425</v>
      </c>
      <c r="C663" s="304">
        <v>42987</v>
      </c>
      <c r="D663" s="292" t="s">
        <v>4320</v>
      </c>
      <c r="E663" s="292" t="s">
        <v>4321</v>
      </c>
      <c r="F663" s="305">
        <v>-1.1368683772161603E-13</v>
      </c>
      <c r="G663" s="305">
        <v>-1.1368683772161603E-13</v>
      </c>
      <c r="H663" s="305">
        <v>570.35</v>
      </c>
      <c r="I663" s="173"/>
      <c r="J663" s="173"/>
      <c r="K663" s="173"/>
      <c r="L663" s="173"/>
      <c r="M663" s="173"/>
      <c r="N663" s="173"/>
      <c r="O663" s="173"/>
      <c r="P663" s="173"/>
      <c r="Q663" s="173"/>
      <c r="R663" s="173"/>
      <c r="S663" s="173"/>
      <c r="T663" s="173"/>
      <c r="V663" s="173">
        <f t="shared" si="20"/>
        <v>0</v>
      </c>
      <c r="W663" s="173" t="e">
        <f>IF(#REF!="","",H663)</f>
        <v>#REF!</v>
      </c>
      <c r="X663" s="287" t="str">
        <f t="shared" si="21"/>
        <v/>
      </c>
    </row>
    <row r="664" spans="1:24" x14ac:dyDescent="0.25">
      <c r="A664" s="303">
        <v>3241</v>
      </c>
      <c r="B664" s="297" t="s">
        <v>3425</v>
      </c>
      <c r="C664" s="304">
        <v>43034</v>
      </c>
      <c r="D664" s="292" t="s">
        <v>4322</v>
      </c>
      <c r="E664" s="292" t="s">
        <v>4323</v>
      </c>
      <c r="F664" s="305">
        <v>-4.5474735088646412E-13</v>
      </c>
      <c r="G664" s="305">
        <v>-4.5474735088646412E-13</v>
      </c>
      <c r="H664" s="305">
        <v>3010.44</v>
      </c>
      <c r="I664" s="173"/>
      <c r="J664" s="173"/>
      <c r="K664" s="173"/>
      <c r="L664" s="173"/>
      <c r="M664" s="173"/>
      <c r="N664" s="173"/>
      <c r="O664" s="173"/>
      <c r="P664" s="173"/>
      <c r="Q664" s="173"/>
      <c r="R664" s="173"/>
      <c r="S664" s="173"/>
      <c r="T664" s="173"/>
      <c r="V664" s="173">
        <f t="shared" si="20"/>
        <v>0</v>
      </c>
      <c r="W664" s="173" t="e">
        <f>IF(#REF!="","",H664)</f>
        <v>#REF!</v>
      </c>
      <c r="X664" s="287" t="str">
        <f t="shared" si="21"/>
        <v/>
      </c>
    </row>
    <row r="665" spans="1:24" x14ac:dyDescent="0.25">
      <c r="A665" s="303">
        <v>3242</v>
      </c>
      <c r="B665" s="297" t="s">
        <v>3425</v>
      </c>
      <c r="C665" s="304">
        <v>43041</v>
      </c>
      <c r="D665" s="292" t="s">
        <v>4324</v>
      </c>
      <c r="E665" s="292" t="s">
        <v>4325</v>
      </c>
      <c r="F665" s="305">
        <v>0</v>
      </c>
      <c r="G665" s="305">
        <v>0</v>
      </c>
      <c r="H665" s="305">
        <v>2819.35</v>
      </c>
      <c r="I665" s="173"/>
      <c r="J665" s="173"/>
      <c r="K665" s="173"/>
      <c r="L665" s="173"/>
      <c r="M665" s="173"/>
      <c r="N665" s="173"/>
      <c r="O665" s="173"/>
      <c r="P665" s="173"/>
      <c r="Q665" s="173"/>
      <c r="R665" s="173"/>
      <c r="S665" s="173"/>
      <c r="T665" s="173"/>
      <c r="V665" s="173">
        <f t="shared" si="20"/>
        <v>0</v>
      </c>
      <c r="W665" s="173" t="e">
        <f>IF(#REF!="","",H665)</f>
        <v>#REF!</v>
      </c>
      <c r="X665" s="287" t="str">
        <f t="shared" si="21"/>
        <v/>
      </c>
    </row>
    <row r="666" spans="1:24" x14ac:dyDescent="0.25">
      <c r="A666" s="303">
        <v>3243</v>
      </c>
      <c r="B666" s="297" t="s">
        <v>3425</v>
      </c>
      <c r="C666" s="304">
        <v>42792</v>
      </c>
      <c r="D666" s="292" t="s">
        <v>4326</v>
      </c>
      <c r="E666" s="292" t="s">
        <v>4327</v>
      </c>
      <c r="F666" s="305">
        <v>-2.2737367544323206E-13</v>
      </c>
      <c r="G666" s="305">
        <v>-2.2737367544323206E-13</v>
      </c>
      <c r="H666" s="305">
        <v>1083.76</v>
      </c>
      <c r="I666" s="173"/>
      <c r="J666" s="173"/>
      <c r="K666" s="173"/>
      <c r="L666" s="173"/>
      <c r="M666" s="173"/>
      <c r="N666" s="173"/>
      <c r="O666" s="173"/>
      <c r="P666" s="173"/>
      <c r="Q666" s="173"/>
      <c r="R666" s="173"/>
      <c r="S666" s="173"/>
      <c r="T666" s="173"/>
      <c r="V666" s="173">
        <f t="shared" si="20"/>
        <v>0</v>
      </c>
      <c r="W666" s="173" t="e">
        <f>IF(#REF!="","",H666)</f>
        <v>#REF!</v>
      </c>
      <c r="X666" s="287" t="str">
        <f t="shared" si="21"/>
        <v/>
      </c>
    </row>
    <row r="667" spans="1:24" x14ac:dyDescent="0.25">
      <c r="A667" s="303">
        <v>3244</v>
      </c>
      <c r="B667" s="297" t="s">
        <v>3425</v>
      </c>
      <c r="C667" s="304">
        <v>43073</v>
      </c>
      <c r="D667" s="292" t="s">
        <v>4328</v>
      </c>
      <c r="E667" s="292" t="s">
        <v>4329</v>
      </c>
      <c r="F667" s="305">
        <v>0</v>
      </c>
      <c r="G667" s="305">
        <v>0</v>
      </c>
      <c r="H667" s="305">
        <v>1950.7599999999998</v>
      </c>
      <c r="I667" s="173"/>
      <c r="J667" s="173"/>
      <c r="K667" s="173"/>
      <c r="L667" s="173"/>
      <c r="M667" s="173"/>
      <c r="N667" s="173"/>
      <c r="O667" s="173"/>
      <c r="P667" s="173"/>
      <c r="Q667" s="173"/>
      <c r="R667" s="173"/>
      <c r="S667" s="173"/>
      <c r="T667" s="173"/>
      <c r="V667" s="173">
        <f t="shared" si="20"/>
        <v>0</v>
      </c>
      <c r="W667" s="173" t="e">
        <f>IF(#REF!="","",H667)</f>
        <v>#REF!</v>
      </c>
      <c r="X667" s="287" t="str">
        <f t="shared" si="21"/>
        <v/>
      </c>
    </row>
    <row r="668" spans="1:24" x14ac:dyDescent="0.25">
      <c r="A668" s="303">
        <v>3245</v>
      </c>
      <c r="B668" s="297" t="s">
        <v>3425</v>
      </c>
      <c r="C668" s="304">
        <v>42751</v>
      </c>
      <c r="D668" s="292" t="s">
        <v>4330</v>
      </c>
      <c r="E668" s="292" t="s">
        <v>4331</v>
      </c>
      <c r="F668" s="305">
        <v>4.5474735088646412E-13</v>
      </c>
      <c r="G668" s="305">
        <v>4.5474735088646412E-13</v>
      </c>
      <c r="H668" s="305">
        <v>2504.7599999999998</v>
      </c>
      <c r="I668" s="173"/>
      <c r="J668" s="173"/>
      <c r="K668" s="173"/>
      <c r="L668" s="173"/>
      <c r="M668" s="173"/>
      <c r="N668" s="173"/>
      <c r="O668" s="173"/>
      <c r="P668" s="173"/>
      <c r="Q668" s="173"/>
      <c r="R668" s="173"/>
      <c r="S668" s="173"/>
      <c r="T668" s="173"/>
      <c r="V668" s="173">
        <f t="shared" si="20"/>
        <v>0</v>
      </c>
      <c r="W668" s="173" t="e">
        <f>IF(#REF!="","",H668)</f>
        <v>#REF!</v>
      </c>
      <c r="X668" s="287" t="str">
        <f t="shared" si="21"/>
        <v/>
      </c>
    </row>
    <row r="669" spans="1:24" x14ac:dyDescent="0.25">
      <c r="A669" s="303">
        <v>3246</v>
      </c>
      <c r="B669" s="297" t="s">
        <v>3425</v>
      </c>
      <c r="C669" s="304">
        <v>42891</v>
      </c>
      <c r="D669" s="292" t="s">
        <v>4332</v>
      </c>
      <c r="E669" s="292" t="s">
        <v>4333</v>
      </c>
      <c r="F669" s="305">
        <v>-9.0949470177292824E-13</v>
      </c>
      <c r="G669" s="305">
        <v>-9.0949470177292824E-13</v>
      </c>
      <c r="H669" s="305">
        <v>6973.2800000000007</v>
      </c>
      <c r="I669" s="173"/>
      <c r="J669" s="173"/>
      <c r="K669" s="173"/>
      <c r="L669" s="173"/>
      <c r="M669" s="173"/>
      <c r="N669" s="173"/>
      <c r="O669" s="173"/>
      <c r="P669" s="173"/>
      <c r="Q669" s="173"/>
      <c r="R669" s="173"/>
      <c r="S669" s="173"/>
      <c r="T669" s="173"/>
      <c r="V669" s="173">
        <f t="shared" si="20"/>
        <v>0</v>
      </c>
      <c r="W669" s="173" t="e">
        <f>IF(#REF!="","",H669)</f>
        <v>#REF!</v>
      </c>
      <c r="X669" s="287" t="str">
        <f t="shared" si="21"/>
        <v/>
      </c>
    </row>
    <row r="670" spans="1:24" x14ac:dyDescent="0.25">
      <c r="A670" s="303">
        <v>3247</v>
      </c>
      <c r="B670" s="297" t="s">
        <v>3425</v>
      </c>
      <c r="C670" s="304">
        <v>43128</v>
      </c>
      <c r="D670" s="292" t="s">
        <v>4334</v>
      </c>
      <c r="E670" s="292" t="s">
        <v>4335</v>
      </c>
      <c r="F670" s="305">
        <v>0</v>
      </c>
      <c r="G670" s="305">
        <v>0</v>
      </c>
      <c r="H670" s="305">
        <v>5202</v>
      </c>
      <c r="I670" s="173"/>
      <c r="J670" s="173"/>
      <c r="K670" s="173"/>
      <c r="L670" s="173"/>
      <c r="M670" s="173"/>
      <c r="N670" s="173"/>
      <c r="O670" s="173"/>
      <c r="P670" s="173"/>
      <c r="Q670" s="173"/>
      <c r="R670" s="173"/>
      <c r="S670" s="173"/>
      <c r="T670" s="173"/>
      <c r="V670" s="173">
        <f t="shared" si="20"/>
        <v>0</v>
      </c>
      <c r="W670" s="173" t="e">
        <f>IF(#REF!="","",H670)</f>
        <v>#REF!</v>
      </c>
      <c r="X670" s="287" t="str">
        <f t="shared" si="21"/>
        <v/>
      </c>
    </row>
    <row r="671" spans="1:24" x14ac:dyDescent="0.25">
      <c r="A671" s="303">
        <v>3248</v>
      </c>
      <c r="B671" s="297" t="s">
        <v>3425</v>
      </c>
      <c r="C671" s="304">
        <v>43066</v>
      </c>
      <c r="D671" s="292" t="s">
        <v>4336</v>
      </c>
      <c r="E671" s="292" t="s">
        <v>4337</v>
      </c>
      <c r="F671" s="305">
        <v>0</v>
      </c>
      <c r="G671" s="305">
        <v>0</v>
      </c>
      <c r="H671" s="305">
        <v>1430.56</v>
      </c>
      <c r="I671" s="173"/>
      <c r="J671" s="173"/>
      <c r="K671" s="173"/>
      <c r="L671" s="173"/>
      <c r="M671" s="173"/>
      <c r="N671" s="173"/>
      <c r="O671" s="173"/>
      <c r="P671" s="173"/>
      <c r="Q671" s="173"/>
      <c r="R671" s="173"/>
      <c r="S671" s="173"/>
      <c r="T671" s="173"/>
      <c r="V671" s="173">
        <f t="shared" si="20"/>
        <v>0</v>
      </c>
      <c r="W671" s="173" t="e">
        <f>IF(#REF!="","",H671)</f>
        <v>#REF!</v>
      </c>
      <c r="X671" s="287" t="str">
        <f t="shared" si="21"/>
        <v/>
      </c>
    </row>
    <row r="672" spans="1:24" x14ac:dyDescent="0.25">
      <c r="A672" s="303">
        <v>3249</v>
      </c>
      <c r="B672" s="297" t="s">
        <v>3425</v>
      </c>
      <c r="C672" s="304">
        <v>42788</v>
      </c>
      <c r="D672" s="292" t="s">
        <v>4338</v>
      </c>
      <c r="E672" s="292" t="s">
        <v>4339</v>
      </c>
      <c r="F672" s="305">
        <v>0</v>
      </c>
      <c r="G672" s="305">
        <v>0</v>
      </c>
      <c r="H672" s="305">
        <v>86.7</v>
      </c>
      <c r="I672" s="173"/>
      <c r="J672" s="173"/>
      <c r="K672" s="173"/>
      <c r="L672" s="173"/>
      <c r="M672" s="173"/>
      <c r="N672" s="173"/>
      <c r="O672" s="173"/>
      <c r="P672" s="173"/>
      <c r="Q672" s="173"/>
      <c r="R672" s="173"/>
      <c r="S672" s="173"/>
      <c r="T672" s="173"/>
      <c r="V672" s="173">
        <f t="shared" si="20"/>
        <v>0</v>
      </c>
      <c r="W672" s="173" t="e">
        <f>IF(#REF!="","",H672)</f>
        <v>#REF!</v>
      </c>
      <c r="X672" s="287" t="str">
        <f t="shared" si="21"/>
        <v/>
      </c>
    </row>
    <row r="673" spans="1:24" x14ac:dyDescent="0.25">
      <c r="A673" s="303">
        <v>3250</v>
      </c>
      <c r="B673" s="297" t="s">
        <v>3425</v>
      </c>
      <c r="C673" s="304">
        <v>43070</v>
      </c>
      <c r="D673" s="292" t="s">
        <v>4340</v>
      </c>
      <c r="E673" s="292" t="s">
        <v>4341</v>
      </c>
      <c r="F673" s="305">
        <v>0</v>
      </c>
      <c r="G673" s="305">
        <v>0</v>
      </c>
      <c r="H673" s="305">
        <v>346.8</v>
      </c>
      <c r="I673" s="173"/>
      <c r="J673" s="173"/>
      <c r="K673" s="173"/>
      <c r="L673" s="173"/>
      <c r="M673" s="173"/>
      <c r="N673" s="173"/>
      <c r="O673" s="173"/>
      <c r="P673" s="173"/>
      <c r="Q673" s="173"/>
      <c r="R673" s="173"/>
      <c r="S673" s="173"/>
      <c r="T673" s="173"/>
      <c r="V673" s="173">
        <f t="shared" si="20"/>
        <v>0</v>
      </c>
      <c r="W673" s="173" t="e">
        <f>IF(#REF!="","",H673)</f>
        <v>#REF!</v>
      </c>
      <c r="X673" s="287" t="str">
        <f t="shared" si="21"/>
        <v/>
      </c>
    </row>
    <row r="674" spans="1:24" x14ac:dyDescent="0.25">
      <c r="A674" s="303">
        <v>3257</v>
      </c>
      <c r="B674" s="297" t="s">
        <v>3425</v>
      </c>
      <c r="C674" s="304">
        <v>43050</v>
      </c>
      <c r="D674" s="292" t="s">
        <v>4342</v>
      </c>
      <c r="E674" s="292" t="s">
        <v>3835</v>
      </c>
      <c r="F674" s="305">
        <v>-2.2737367544323206E-13</v>
      </c>
      <c r="G674" s="305">
        <v>-2.2737367544323206E-13</v>
      </c>
      <c r="H674" s="305">
        <v>1290.0700000000002</v>
      </c>
      <c r="I674" s="173"/>
      <c r="J674" s="173"/>
      <c r="K674" s="173"/>
      <c r="L674" s="173"/>
      <c r="M674" s="173"/>
      <c r="N674" s="173"/>
      <c r="O674" s="173"/>
      <c r="P674" s="173"/>
      <c r="Q674" s="173"/>
      <c r="R674" s="173"/>
      <c r="S674" s="173"/>
      <c r="T674" s="173"/>
      <c r="V674" s="173">
        <f t="shared" si="20"/>
        <v>0</v>
      </c>
      <c r="W674" s="173" t="e">
        <f>IF(#REF!="","",H674)</f>
        <v>#REF!</v>
      </c>
      <c r="X674" s="287" t="str">
        <f t="shared" si="21"/>
        <v/>
      </c>
    </row>
    <row r="675" spans="1:24" x14ac:dyDescent="0.25">
      <c r="A675" s="303">
        <v>3258</v>
      </c>
      <c r="B675" s="297" t="s">
        <v>3425</v>
      </c>
      <c r="C675" s="304">
        <v>42990</v>
      </c>
      <c r="D675" s="292" t="s">
        <v>4343</v>
      </c>
      <c r="E675" s="292" t="s">
        <v>3835</v>
      </c>
      <c r="F675" s="305">
        <v>0</v>
      </c>
      <c r="G675" s="305">
        <v>0</v>
      </c>
      <c r="H675" s="305">
        <v>469.12</v>
      </c>
      <c r="I675" s="173"/>
      <c r="J675" s="173"/>
      <c r="K675" s="173"/>
      <c r="L675" s="173"/>
      <c r="M675" s="173"/>
      <c r="N675" s="173"/>
      <c r="O675" s="173"/>
      <c r="P675" s="173"/>
      <c r="Q675" s="173"/>
      <c r="R675" s="173"/>
      <c r="S675" s="173"/>
      <c r="T675" s="173"/>
      <c r="V675" s="173">
        <f t="shared" si="20"/>
        <v>0</v>
      </c>
      <c r="W675" s="173" t="e">
        <f>IF(#REF!="","",H675)</f>
        <v>#REF!</v>
      </c>
      <c r="X675" s="287" t="str">
        <f t="shared" si="21"/>
        <v/>
      </c>
    </row>
    <row r="676" spans="1:24" x14ac:dyDescent="0.25">
      <c r="A676" s="303">
        <v>3265</v>
      </c>
      <c r="B676" s="297" t="s">
        <v>3425</v>
      </c>
      <c r="C676" s="304">
        <v>42953</v>
      </c>
      <c r="D676" s="292" t="s">
        <v>4344</v>
      </c>
      <c r="E676" s="292" t="s">
        <v>3833</v>
      </c>
      <c r="F676" s="305">
        <v>0</v>
      </c>
      <c r="G676" s="305">
        <v>0</v>
      </c>
      <c r="H676" s="305">
        <v>868.74</v>
      </c>
      <c r="I676" s="173"/>
      <c r="J676" s="173"/>
      <c r="K676" s="173"/>
      <c r="L676" s="173"/>
      <c r="M676" s="173"/>
      <c r="N676" s="173"/>
      <c r="O676" s="173"/>
      <c r="P676" s="173"/>
      <c r="Q676" s="173"/>
      <c r="R676" s="173"/>
      <c r="S676" s="173"/>
      <c r="T676" s="173"/>
      <c r="V676" s="173">
        <f t="shared" si="20"/>
        <v>0</v>
      </c>
      <c r="W676" s="173" t="e">
        <f>IF(#REF!="","",H676)</f>
        <v>#REF!</v>
      </c>
      <c r="X676" s="287" t="str">
        <f t="shared" si="21"/>
        <v/>
      </c>
    </row>
    <row r="677" spans="1:24" x14ac:dyDescent="0.25">
      <c r="A677" s="303">
        <v>3267</v>
      </c>
      <c r="B677" s="297" t="s">
        <v>3425</v>
      </c>
      <c r="C677" s="304">
        <v>42755</v>
      </c>
      <c r="D677" s="292" t="s">
        <v>4345</v>
      </c>
      <c r="E677" s="292" t="s">
        <v>3863</v>
      </c>
      <c r="F677" s="305">
        <v>2.2737367544323206E-13</v>
      </c>
      <c r="G677" s="305">
        <v>2.2737367544323206E-13</v>
      </c>
      <c r="H677" s="305">
        <v>1303.0999999999999</v>
      </c>
      <c r="I677" s="173"/>
      <c r="J677" s="173"/>
      <c r="K677" s="173"/>
      <c r="L677" s="173"/>
      <c r="M677" s="173"/>
      <c r="N677" s="173"/>
      <c r="O677" s="173"/>
      <c r="P677" s="173"/>
      <c r="Q677" s="173"/>
      <c r="R677" s="173"/>
      <c r="S677" s="173"/>
      <c r="T677" s="173"/>
      <c r="V677" s="173">
        <f t="shared" si="20"/>
        <v>0</v>
      </c>
      <c r="W677" s="173" t="e">
        <f>IF(#REF!="","",H677)</f>
        <v>#REF!</v>
      </c>
      <c r="X677" s="287" t="str">
        <f t="shared" si="21"/>
        <v/>
      </c>
    </row>
    <row r="678" spans="1:24" x14ac:dyDescent="0.25">
      <c r="A678" s="303">
        <v>3271</v>
      </c>
      <c r="B678" s="297" t="s">
        <v>3425</v>
      </c>
      <c r="C678" s="304">
        <v>42804</v>
      </c>
      <c r="D678" s="292" t="s">
        <v>4346</v>
      </c>
      <c r="E678" s="292" t="s">
        <v>3858</v>
      </c>
      <c r="F678" s="305">
        <v>0</v>
      </c>
      <c r="G678" s="305">
        <v>0</v>
      </c>
      <c r="H678" s="305">
        <v>881.53</v>
      </c>
      <c r="I678" s="173"/>
      <c r="J678" s="173"/>
      <c r="K678" s="173"/>
      <c r="L678" s="173"/>
      <c r="M678" s="173"/>
      <c r="N678" s="173"/>
      <c r="O678" s="173"/>
      <c r="P678" s="173"/>
      <c r="Q678" s="173"/>
      <c r="R678" s="173"/>
      <c r="S678" s="173"/>
      <c r="T678" s="173"/>
      <c r="V678" s="173">
        <f t="shared" si="20"/>
        <v>0</v>
      </c>
      <c r="W678" s="173" t="e">
        <f>IF(#REF!="","",H678)</f>
        <v>#REF!</v>
      </c>
      <c r="X678" s="287" t="str">
        <f t="shared" si="21"/>
        <v/>
      </c>
    </row>
    <row r="679" spans="1:24" x14ac:dyDescent="0.25">
      <c r="A679" s="303">
        <v>3274</v>
      </c>
      <c r="B679" s="297" t="s">
        <v>3425</v>
      </c>
      <c r="C679" s="304">
        <v>43013</v>
      </c>
      <c r="D679" s="292" t="s">
        <v>4347</v>
      </c>
      <c r="E679" s="292" t="s">
        <v>4348</v>
      </c>
      <c r="F679" s="305">
        <v>0</v>
      </c>
      <c r="G679" s="305">
        <v>0</v>
      </c>
      <c r="H679" s="305">
        <v>2215.27</v>
      </c>
      <c r="I679" s="173"/>
      <c r="J679" s="173"/>
      <c r="K679" s="173"/>
      <c r="L679" s="173"/>
      <c r="M679" s="173"/>
      <c r="N679" s="173"/>
      <c r="O679" s="173"/>
      <c r="P679" s="173"/>
      <c r="Q679" s="173"/>
      <c r="R679" s="173"/>
      <c r="S679" s="173"/>
      <c r="T679" s="173"/>
      <c r="V679" s="173">
        <f t="shared" si="20"/>
        <v>0</v>
      </c>
      <c r="W679" s="173" t="e">
        <f>IF(#REF!="","",H679)</f>
        <v>#REF!</v>
      </c>
      <c r="X679" s="287" t="str">
        <f t="shared" si="21"/>
        <v/>
      </c>
    </row>
    <row r="680" spans="1:24" x14ac:dyDescent="0.25">
      <c r="A680" s="303">
        <v>3278</v>
      </c>
      <c r="B680" s="297" t="s">
        <v>3425</v>
      </c>
      <c r="C680" s="304">
        <v>42954</v>
      </c>
      <c r="D680" s="292" t="s">
        <v>4349</v>
      </c>
      <c r="E680" s="292" t="s">
        <v>3825</v>
      </c>
      <c r="F680" s="305">
        <v>0</v>
      </c>
      <c r="G680" s="305">
        <v>0</v>
      </c>
      <c r="H680" s="305">
        <v>3466.25</v>
      </c>
      <c r="I680" s="173"/>
      <c r="J680" s="173"/>
      <c r="K680" s="173"/>
      <c r="L680" s="173"/>
      <c r="M680" s="173"/>
      <c r="N680" s="173"/>
      <c r="O680" s="173"/>
      <c r="P680" s="173"/>
      <c r="Q680" s="173"/>
      <c r="R680" s="173"/>
      <c r="S680" s="173"/>
      <c r="T680" s="173"/>
      <c r="V680" s="173">
        <f t="shared" si="20"/>
        <v>0</v>
      </c>
      <c r="W680" s="173" t="e">
        <f>IF(#REF!="","",H680)</f>
        <v>#REF!</v>
      </c>
      <c r="X680" s="287" t="str">
        <f t="shared" si="21"/>
        <v/>
      </c>
    </row>
    <row r="681" spans="1:24" x14ac:dyDescent="0.25">
      <c r="A681" s="303">
        <v>3279</v>
      </c>
      <c r="B681" s="297" t="s">
        <v>3425</v>
      </c>
      <c r="C681" s="304">
        <v>42986</v>
      </c>
      <c r="D681" s="292" t="s">
        <v>4350</v>
      </c>
      <c r="E681" s="292" t="s">
        <v>3858</v>
      </c>
      <c r="F681" s="305">
        <v>0</v>
      </c>
      <c r="G681" s="305">
        <v>0</v>
      </c>
      <c r="H681" s="305">
        <v>2497.27</v>
      </c>
      <c r="I681" s="173"/>
      <c r="J681" s="173"/>
      <c r="K681" s="173"/>
      <c r="L681" s="173"/>
      <c r="M681" s="173"/>
      <c r="N681" s="173"/>
      <c r="O681" s="173"/>
      <c r="P681" s="173"/>
      <c r="Q681" s="173"/>
      <c r="R681" s="173"/>
      <c r="S681" s="173"/>
      <c r="T681" s="173"/>
      <c r="V681" s="173">
        <f t="shared" si="20"/>
        <v>0</v>
      </c>
      <c r="W681" s="173" t="e">
        <f>IF(#REF!="","",H681)</f>
        <v>#REF!</v>
      </c>
      <c r="X681" s="287" t="str">
        <f t="shared" si="21"/>
        <v/>
      </c>
    </row>
    <row r="682" spans="1:24" x14ac:dyDescent="0.25">
      <c r="A682" s="303">
        <v>3282</v>
      </c>
      <c r="B682" s="297" t="s">
        <v>3425</v>
      </c>
      <c r="C682" s="304">
        <v>43025</v>
      </c>
      <c r="D682" s="292" t="s">
        <v>4351</v>
      </c>
      <c r="E682" s="292" t="s">
        <v>3858</v>
      </c>
      <c r="F682" s="305">
        <v>0</v>
      </c>
      <c r="G682" s="305">
        <v>0</v>
      </c>
      <c r="H682" s="305">
        <v>2497.27</v>
      </c>
      <c r="I682" s="173"/>
      <c r="J682" s="173"/>
      <c r="K682" s="173"/>
      <c r="L682" s="173"/>
      <c r="M682" s="173"/>
      <c r="N682" s="173"/>
      <c r="O682" s="173"/>
      <c r="P682" s="173"/>
      <c r="Q682" s="173"/>
      <c r="R682" s="173"/>
      <c r="S682" s="173"/>
      <c r="T682" s="173"/>
      <c r="V682" s="173">
        <f t="shared" si="20"/>
        <v>0</v>
      </c>
      <c r="W682" s="173" t="e">
        <f>IF(#REF!="","",H682)</f>
        <v>#REF!</v>
      </c>
      <c r="X682" s="287" t="str">
        <f t="shared" si="21"/>
        <v/>
      </c>
    </row>
    <row r="683" spans="1:24" x14ac:dyDescent="0.25">
      <c r="A683" s="303">
        <v>3284</v>
      </c>
      <c r="B683" s="297" t="s">
        <v>3425</v>
      </c>
      <c r="C683" s="304">
        <v>43067</v>
      </c>
      <c r="D683" s="292" t="s">
        <v>4352</v>
      </c>
      <c r="E683" s="292" t="s">
        <v>4353</v>
      </c>
      <c r="F683" s="305">
        <v>-1.1368683772161603E-13</v>
      </c>
      <c r="G683" s="305">
        <v>-1.1368683772161603E-13</v>
      </c>
      <c r="H683" s="305">
        <v>858.32</v>
      </c>
      <c r="I683" s="173"/>
      <c r="J683" s="173"/>
      <c r="K683" s="173"/>
      <c r="L683" s="173"/>
      <c r="M683" s="173"/>
      <c r="N683" s="173"/>
      <c r="O683" s="173"/>
      <c r="P683" s="173"/>
      <c r="Q683" s="173"/>
      <c r="R683" s="173"/>
      <c r="S683" s="173"/>
      <c r="T683" s="173"/>
      <c r="V683" s="173">
        <f t="shared" si="20"/>
        <v>0</v>
      </c>
      <c r="W683" s="173" t="e">
        <f>IF(#REF!="","",H683)</f>
        <v>#REF!</v>
      </c>
      <c r="X683" s="287" t="str">
        <f t="shared" si="21"/>
        <v/>
      </c>
    </row>
    <row r="684" spans="1:24" x14ac:dyDescent="0.25">
      <c r="A684" s="303">
        <v>3285</v>
      </c>
      <c r="B684" s="297" t="s">
        <v>3425</v>
      </c>
      <c r="C684" s="304">
        <v>42910</v>
      </c>
      <c r="D684" s="292" t="s">
        <v>4354</v>
      </c>
      <c r="E684" s="292" t="s">
        <v>3867</v>
      </c>
      <c r="F684" s="305">
        <v>0</v>
      </c>
      <c r="G684" s="305">
        <v>0</v>
      </c>
      <c r="H684" s="305">
        <v>292.69</v>
      </c>
      <c r="I684" s="173"/>
      <c r="J684" s="173"/>
      <c r="K684" s="173"/>
      <c r="L684" s="173"/>
      <c r="M684" s="173"/>
      <c r="N684" s="173"/>
      <c r="O684" s="173"/>
      <c r="P684" s="173"/>
      <c r="Q684" s="173"/>
      <c r="R684" s="173"/>
      <c r="S684" s="173"/>
      <c r="T684" s="173"/>
      <c r="V684" s="173">
        <f t="shared" si="20"/>
        <v>0</v>
      </c>
      <c r="W684" s="173" t="e">
        <f>IF(#REF!="","",H684)</f>
        <v>#REF!</v>
      </c>
      <c r="X684" s="287" t="str">
        <f t="shared" si="21"/>
        <v/>
      </c>
    </row>
    <row r="685" spans="1:24" x14ac:dyDescent="0.25">
      <c r="A685" s="303">
        <v>3287</v>
      </c>
      <c r="B685" s="297" t="s">
        <v>3425</v>
      </c>
      <c r="C685" s="304">
        <v>43040</v>
      </c>
      <c r="D685" s="292" t="s">
        <v>4355</v>
      </c>
      <c r="E685" s="292" t="s">
        <v>3863</v>
      </c>
      <c r="F685" s="305">
        <v>0</v>
      </c>
      <c r="G685" s="305">
        <v>0</v>
      </c>
      <c r="H685" s="305">
        <v>212.1</v>
      </c>
      <c r="I685" s="173"/>
      <c r="J685" s="173"/>
      <c r="K685" s="173"/>
      <c r="L685" s="173"/>
      <c r="M685" s="173"/>
      <c r="N685" s="173"/>
      <c r="O685" s="173"/>
      <c r="P685" s="173"/>
      <c r="Q685" s="173"/>
      <c r="R685" s="173"/>
      <c r="S685" s="173"/>
      <c r="T685" s="173"/>
      <c r="V685" s="173">
        <f t="shared" si="20"/>
        <v>0</v>
      </c>
      <c r="W685" s="173" t="e">
        <f>IF(#REF!="","",H685)</f>
        <v>#REF!</v>
      </c>
      <c r="X685" s="287" t="str">
        <f t="shared" si="21"/>
        <v/>
      </c>
    </row>
    <row r="686" spans="1:24" x14ac:dyDescent="0.25">
      <c r="A686" s="303">
        <v>3360</v>
      </c>
      <c r="B686" s="297" t="s">
        <v>3425</v>
      </c>
      <c r="C686" s="304">
        <v>42769</v>
      </c>
      <c r="D686" s="292" t="s">
        <v>4356</v>
      </c>
      <c r="E686" s="292" t="s">
        <v>4357</v>
      </c>
      <c r="F686" s="305">
        <v>0</v>
      </c>
      <c r="G686" s="305">
        <v>0</v>
      </c>
      <c r="H686" s="305">
        <v>683.47</v>
      </c>
      <c r="I686" s="173"/>
      <c r="J686" s="173"/>
      <c r="K686" s="173"/>
      <c r="L686" s="173"/>
      <c r="M686" s="173"/>
      <c r="N686" s="173"/>
      <c r="O686" s="173"/>
      <c r="P686" s="173"/>
      <c r="Q686" s="173"/>
      <c r="R686" s="173"/>
      <c r="S686" s="173"/>
      <c r="T686" s="173"/>
      <c r="V686" s="173">
        <f t="shared" si="20"/>
        <v>0</v>
      </c>
      <c r="W686" s="173" t="e">
        <f>IF(#REF!="","",H686)</f>
        <v>#REF!</v>
      </c>
      <c r="X686" s="287" t="str">
        <f t="shared" si="21"/>
        <v/>
      </c>
    </row>
    <row r="687" spans="1:24" x14ac:dyDescent="0.25">
      <c r="A687" s="303">
        <v>3363</v>
      </c>
      <c r="B687" s="297" t="s">
        <v>3425</v>
      </c>
      <c r="C687" s="304">
        <v>42929</v>
      </c>
      <c r="D687" s="292" t="s">
        <v>4358</v>
      </c>
      <c r="E687" s="292" t="s">
        <v>4359</v>
      </c>
      <c r="F687" s="305">
        <v>0</v>
      </c>
      <c r="G687" s="305">
        <v>0</v>
      </c>
      <c r="H687" s="305">
        <v>2080.8000000000002</v>
      </c>
      <c r="I687" s="173"/>
      <c r="J687" s="173"/>
      <c r="K687" s="173"/>
      <c r="L687" s="173"/>
      <c r="M687" s="173"/>
      <c r="N687" s="173"/>
      <c r="O687" s="173"/>
      <c r="P687" s="173"/>
      <c r="Q687" s="173"/>
      <c r="R687" s="173"/>
      <c r="S687" s="173"/>
      <c r="T687" s="173"/>
      <c r="V687" s="173">
        <f t="shared" si="20"/>
        <v>0</v>
      </c>
      <c r="W687" s="173" t="e">
        <f>IF(#REF!="","",H687)</f>
        <v>#REF!</v>
      </c>
      <c r="X687" s="287" t="str">
        <f t="shared" si="21"/>
        <v/>
      </c>
    </row>
    <row r="688" spans="1:24" x14ac:dyDescent="0.25">
      <c r="A688" s="303">
        <v>3365</v>
      </c>
      <c r="B688" s="297" t="s">
        <v>3425</v>
      </c>
      <c r="C688" s="304">
        <v>42744</v>
      </c>
      <c r="D688" s="292" t="s">
        <v>4360</v>
      </c>
      <c r="E688" s="292" t="s">
        <v>4357</v>
      </c>
      <c r="F688" s="305">
        <v>0</v>
      </c>
      <c r="G688" s="305">
        <v>0</v>
      </c>
      <c r="H688" s="305">
        <v>1098.3</v>
      </c>
      <c r="I688" s="173"/>
      <c r="J688" s="173"/>
      <c r="K688" s="173"/>
      <c r="L688" s="173"/>
      <c r="M688" s="173"/>
      <c r="N688" s="173"/>
      <c r="O688" s="173"/>
      <c r="P688" s="173"/>
      <c r="Q688" s="173"/>
      <c r="R688" s="173"/>
      <c r="S688" s="173"/>
      <c r="T688" s="173"/>
      <c r="V688" s="173">
        <f t="shared" si="20"/>
        <v>0</v>
      </c>
      <c r="W688" s="173" t="e">
        <f>IF(#REF!="","",H688)</f>
        <v>#REF!</v>
      </c>
      <c r="X688" s="287" t="str">
        <f t="shared" si="21"/>
        <v/>
      </c>
    </row>
    <row r="689" spans="1:24" x14ac:dyDescent="0.25">
      <c r="A689" s="303">
        <v>3368</v>
      </c>
      <c r="B689" s="297" t="s">
        <v>3425</v>
      </c>
      <c r="C689" s="304">
        <v>42877</v>
      </c>
      <c r="D689" s="292" t="s">
        <v>4361</v>
      </c>
      <c r="E689" s="292" t="s">
        <v>4362</v>
      </c>
      <c r="F689" s="305">
        <v>0</v>
      </c>
      <c r="G689" s="305">
        <v>0</v>
      </c>
      <c r="H689" s="305">
        <v>1193.1399999999999</v>
      </c>
      <c r="I689" s="173"/>
      <c r="J689" s="173"/>
      <c r="K689" s="173"/>
      <c r="L689" s="173"/>
      <c r="M689" s="173"/>
      <c r="N689" s="173"/>
      <c r="O689" s="173"/>
      <c r="P689" s="173"/>
      <c r="Q689" s="173"/>
      <c r="R689" s="173"/>
      <c r="S689" s="173"/>
      <c r="T689" s="173"/>
      <c r="V689" s="173">
        <f t="shared" si="20"/>
        <v>0</v>
      </c>
      <c r="W689" s="173" t="e">
        <f>IF(#REF!="","",H689)</f>
        <v>#REF!</v>
      </c>
      <c r="X689" s="287" t="str">
        <f t="shared" si="21"/>
        <v/>
      </c>
    </row>
    <row r="690" spans="1:24" x14ac:dyDescent="0.25">
      <c r="A690" s="303">
        <v>3369</v>
      </c>
      <c r="B690" s="297" t="s">
        <v>3425</v>
      </c>
      <c r="C690" s="304">
        <v>42857</v>
      </c>
      <c r="D690" s="292" t="s">
        <v>4363</v>
      </c>
      <c r="E690" s="292" t="s">
        <v>4364</v>
      </c>
      <c r="F690" s="305">
        <v>0</v>
      </c>
      <c r="G690" s="305">
        <v>0</v>
      </c>
      <c r="H690" s="305">
        <v>2058.9</v>
      </c>
      <c r="I690" s="173"/>
      <c r="J690" s="173"/>
      <c r="K690" s="173"/>
      <c r="L690" s="173"/>
      <c r="M690" s="173"/>
      <c r="N690" s="173"/>
      <c r="O690" s="173"/>
      <c r="P690" s="173"/>
      <c r="Q690" s="173"/>
      <c r="R690" s="173"/>
      <c r="S690" s="173"/>
      <c r="T690" s="173"/>
      <c r="V690" s="173">
        <f t="shared" si="20"/>
        <v>0</v>
      </c>
      <c r="W690" s="173" t="e">
        <f>IF(#REF!="","",H690)</f>
        <v>#REF!</v>
      </c>
      <c r="X690" s="287" t="str">
        <f t="shared" si="21"/>
        <v/>
      </c>
    </row>
    <row r="691" spans="1:24" x14ac:dyDescent="0.25">
      <c r="A691" s="303">
        <v>3370</v>
      </c>
      <c r="B691" s="297" t="s">
        <v>3425</v>
      </c>
      <c r="C691" s="304">
        <v>42830</v>
      </c>
      <c r="D691" s="292" t="s">
        <v>4365</v>
      </c>
      <c r="E691" s="292" t="s">
        <v>4359</v>
      </c>
      <c r="F691" s="305">
        <v>0</v>
      </c>
      <c r="G691" s="305">
        <v>0</v>
      </c>
      <c r="H691" s="305">
        <v>3797.46</v>
      </c>
      <c r="I691" s="173"/>
      <c r="J691" s="173"/>
      <c r="K691" s="173"/>
      <c r="L691" s="173"/>
      <c r="M691" s="173"/>
      <c r="N691" s="173"/>
      <c r="O691" s="173"/>
      <c r="P691" s="173"/>
      <c r="Q691" s="173"/>
      <c r="R691" s="173"/>
      <c r="S691" s="173"/>
      <c r="T691" s="173"/>
      <c r="V691" s="173">
        <f t="shared" si="20"/>
        <v>0</v>
      </c>
      <c r="W691" s="173" t="e">
        <f>IF(#REF!="","",H691)</f>
        <v>#REF!</v>
      </c>
      <c r="X691" s="287" t="str">
        <f t="shared" si="21"/>
        <v/>
      </c>
    </row>
    <row r="692" spans="1:24" x14ac:dyDescent="0.25">
      <c r="A692" s="303">
        <v>3375</v>
      </c>
      <c r="B692" s="297" t="s">
        <v>3425</v>
      </c>
      <c r="C692" s="304">
        <v>42787</v>
      </c>
      <c r="D692" s="292" t="s">
        <v>4366</v>
      </c>
      <c r="E692" s="292" t="s">
        <v>4362</v>
      </c>
      <c r="F692" s="305">
        <v>0</v>
      </c>
      <c r="G692" s="305">
        <v>0</v>
      </c>
      <c r="H692" s="305">
        <v>938.86</v>
      </c>
      <c r="I692" s="173"/>
      <c r="J692" s="173"/>
      <c r="K692" s="173"/>
      <c r="L692" s="173"/>
      <c r="M692" s="173"/>
      <c r="N692" s="173"/>
      <c r="O692" s="173"/>
      <c r="P692" s="173"/>
      <c r="Q692" s="173"/>
      <c r="R692" s="173"/>
      <c r="S692" s="173"/>
      <c r="T692" s="173"/>
      <c r="V692" s="173">
        <f t="shared" si="20"/>
        <v>0</v>
      </c>
      <c r="W692" s="173" t="e">
        <f>IF(#REF!="","",H692)</f>
        <v>#REF!</v>
      </c>
      <c r="X692" s="287" t="str">
        <f t="shared" si="21"/>
        <v/>
      </c>
    </row>
    <row r="693" spans="1:24" x14ac:dyDescent="0.25">
      <c r="A693" s="303">
        <v>3376</v>
      </c>
      <c r="B693" s="297" t="s">
        <v>3425</v>
      </c>
      <c r="C693" s="304">
        <v>42758</v>
      </c>
      <c r="D693" s="292" t="s">
        <v>4367</v>
      </c>
      <c r="E693" s="292" t="s">
        <v>4362</v>
      </c>
      <c r="F693" s="305">
        <v>0</v>
      </c>
      <c r="G693" s="305">
        <v>0</v>
      </c>
      <c r="H693" s="305">
        <v>469.43</v>
      </c>
      <c r="I693" s="173"/>
      <c r="J693" s="173"/>
      <c r="K693" s="173"/>
      <c r="L693" s="173"/>
      <c r="M693" s="173"/>
      <c r="N693" s="173"/>
      <c r="O693" s="173"/>
      <c r="P693" s="173"/>
      <c r="Q693" s="173"/>
      <c r="R693" s="173"/>
      <c r="S693" s="173"/>
      <c r="T693" s="173"/>
      <c r="V693" s="173">
        <f t="shared" si="20"/>
        <v>0</v>
      </c>
      <c r="W693" s="173" t="e">
        <f>IF(#REF!="","",H693)</f>
        <v>#REF!</v>
      </c>
      <c r="X693" s="287" t="str">
        <f t="shared" si="21"/>
        <v/>
      </c>
    </row>
    <row r="694" spans="1:24" x14ac:dyDescent="0.25">
      <c r="A694" s="303">
        <v>3377</v>
      </c>
      <c r="B694" s="297" t="s">
        <v>3425</v>
      </c>
      <c r="C694" s="304">
        <v>42850</v>
      </c>
      <c r="D694" s="292" t="s">
        <v>4368</v>
      </c>
      <c r="E694" s="292" t="s">
        <v>4362</v>
      </c>
      <c r="F694" s="305">
        <v>0</v>
      </c>
      <c r="G694" s="305">
        <v>0</v>
      </c>
      <c r="H694" s="305">
        <v>1193.1399999999999</v>
      </c>
      <c r="I694" s="173"/>
      <c r="J694" s="173"/>
      <c r="K694" s="173"/>
      <c r="L694" s="173"/>
      <c r="M694" s="173"/>
      <c r="N694" s="173"/>
      <c r="O694" s="173"/>
      <c r="P694" s="173"/>
      <c r="Q694" s="173"/>
      <c r="R694" s="173"/>
      <c r="S694" s="173"/>
      <c r="T694" s="173"/>
      <c r="V694" s="173">
        <f t="shared" si="20"/>
        <v>0</v>
      </c>
      <c r="W694" s="173" t="e">
        <f>IF(#REF!="","",H694)</f>
        <v>#REF!</v>
      </c>
      <c r="X694" s="287" t="str">
        <f t="shared" si="21"/>
        <v/>
      </c>
    </row>
    <row r="695" spans="1:24" x14ac:dyDescent="0.25">
      <c r="A695" s="303">
        <v>3380</v>
      </c>
      <c r="B695" s="297" t="s">
        <v>3425</v>
      </c>
      <c r="C695" s="304">
        <v>43130</v>
      </c>
      <c r="D695" s="292" t="s">
        <v>4369</v>
      </c>
      <c r="E695" s="292" t="s">
        <v>4362</v>
      </c>
      <c r="F695" s="305">
        <v>0</v>
      </c>
      <c r="G695" s="305">
        <v>0</v>
      </c>
      <c r="H695" s="305">
        <v>469.43</v>
      </c>
      <c r="I695" s="173"/>
      <c r="J695" s="173"/>
      <c r="K695" s="173"/>
      <c r="L695" s="173"/>
      <c r="M695" s="173"/>
      <c r="N695" s="173"/>
      <c r="O695" s="173"/>
      <c r="P695" s="173"/>
      <c r="Q695" s="173"/>
      <c r="R695" s="173"/>
      <c r="S695" s="173"/>
      <c r="T695" s="173"/>
      <c r="V695" s="173">
        <f t="shared" si="20"/>
        <v>0</v>
      </c>
      <c r="W695" s="173" t="e">
        <f>IF(#REF!="","",H695)</f>
        <v>#REF!</v>
      </c>
      <c r="X695" s="287" t="str">
        <f t="shared" si="21"/>
        <v/>
      </c>
    </row>
    <row r="696" spans="1:24" x14ac:dyDescent="0.25">
      <c r="A696" s="303">
        <v>3381</v>
      </c>
      <c r="B696" s="297" t="s">
        <v>3425</v>
      </c>
      <c r="C696" s="304">
        <v>43012</v>
      </c>
      <c r="D696" s="292" t="s">
        <v>4370</v>
      </c>
      <c r="E696" s="292" t="s">
        <v>4362</v>
      </c>
      <c r="F696" s="305">
        <v>0</v>
      </c>
      <c r="G696" s="305">
        <v>0</v>
      </c>
      <c r="H696" s="305">
        <v>938.86</v>
      </c>
      <c r="I696" s="173"/>
      <c r="J696" s="173"/>
      <c r="K696" s="173"/>
      <c r="L696" s="173"/>
      <c r="M696" s="173"/>
      <c r="N696" s="173"/>
      <c r="O696" s="173"/>
      <c r="P696" s="173"/>
      <c r="Q696" s="173"/>
      <c r="R696" s="173"/>
      <c r="S696" s="173"/>
      <c r="T696" s="173"/>
      <c r="V696" s="173">
        <f t="shared" si="20"/>
        <v>0</v>
      </c>
      <c r="W696" s="173" t="e">
        <f>IF(#REF!="","",H696)</f>
        <v>#REF!</v>
      </c>
      <c r="X696" s="287" t="str">
        <f t="shared" si="21"/>
        <v/>
      </c>
    </row>
    <row r="697" spans="1:24" x14ac:dyDescent="0.25">
      <c r="A697" s="303">
        <v>3385</v>
      </c>
      <c r="B697" s="297" t="s">
        <v>3425</v>
      </c>
      <c r="C697" s="304">
        <v>42936</v>
      </c>
      <c r="D697" s="292" t="s">
        <v>4371</v>
      </c>
      <c r="E697" s="292" t="s">
        <v>4357</v>
      </c>
      <c r="F697" s="305">
        <v>0</v>
      </c>
      <c r="G697" s="305">
        <v>0</v>
      </c>
      <c r="H697" s="305">
        <v>204.31</v>
      </c>
      <c r="I697" s="173"/>
      <c r="J697" s="173"/>
      <c r="K697" s="173"/>
      <c r="L697" s="173"/>
      <c r="M697" s="173"/>
      <c r="N697" s="173"/>
      <c r="O697" s="173"/>
      <c r="P697" s="173"/>
      <c r="Q697" s="173"/>
      <c r="R697" s="173"/>
      <c r="S697" s="173"/>
      <c r="T697" s="173"/>
      <c r="V697" s="173">
        <f t="shared" si="20"/>
        <v>0</v>
      </c>
      <c r="W697" s="173" t="e">
        <f>IF(#REF!="","",H697)</f>
        <v>#REF!</v>
      </c>
      <c r="X697" s="287" t="str">
        <f t="shared" si="21"/>
        <v/>
      </c>
    </row>
    <row r="698" spans="1:24" x14ac:dyDescent="0.25">
      <c r="A698" s="303">
        <v>3434</v>
      </c>
      <c r="B698" s="297" t="s">
        <v>3425</v>
      </c>
      <c r="C698" s="304">
        <v>42790</v>
      </c>
      <c r="D698" s="292" t="s">
        <v>4372</v>
      </c>
      <c r="E698" s="292" t="s">
        <v>3854</v>
      </c>
      <c r="F698" s="305">
        <v>0</v>
      </c>
      <c r="G698" s="305">
        <v>0</v>
      </c>
      <c r="H698" s="305">
        <v>148.26</v>
      </c>
      <c r="I698" s="173"/>
      <c r="J698" s="173"/>
      <c r="K698" s="173"/>
      <c r="L698" s="173"/>
      <c r="M698" s="173"/>
      <c r="N698" s="173"/>
      <c r="O698" s="173"/>
      <c r="P698" s="173"/>
      <c r="Q698" s="173"/>
      <c r="R698" s="173"/>
      <c r="S698" s="173"/>
      <c r="T698" s="173"/>
      <c r="V698" s="173">
        <f t="shared" si="20"/>
        <v>0</v>
      </c>
      <c r="W698" s="173" t="e">
        <f>IF(#REF!="","",H698)</f>
        <v>#REF!</v>
      </c>
      <c r="X698" s="287" t="str">
        <f t="shared" si="21"/>
        <v/>
      </c>
    </row>
    <row r="699" spans="1:24" x14ac:dyDescent="0.25">
      <c r="A699" s="303">
        <v>3435</v>
      </c>
      <c r="B699" s="297" t="s">
        <v>3425</v>
      </c>
      <c r="C699" s="304">
        <v>42801</v>
      </c>
      <c r="D699" s="292" t="s">
        <v>4373</v>
      </c>
      <c r="E699" s="292" t="s">
        <v>4374</v>
      </c>
      <c r="F699" s="305">
        <v>-1.1368683772161603E-13</v>
      </c>
      <c r="G699" s="305">
        <v>-1.1368683772161603E-13</v>
      </c>
      <c r="H699" s="305">
        <v>664.61</v>
      </c>
      <c r="I699" s="173"/>
      <c r="J699" s="173"/>
      <c r="K699" s="173"/>
      <c r="L699" s="173"/>
      <c r="M699" s="173"/>
      <c r="N699" s="173"/>
      <c r="O699" s="173"/>
      <c r="P699" s="173"/>
      <c r="Q699" s="173"/>
      <c r="R699" s="173"/>
      <c r="S699" s="173"/>
      <c r="T699" s="173"/>
      <c r="V699" s="173">
        <f t="shared" si="20"/>
        <v>0</v>
      </c>
      <c r="W699" s="173" t="e">
        <f>IF(#REF!="","",H699)</f>
        <v>#REF!</v>
      </c>
      <c r="X699" s="287" t="str">
        <f t="shared" si="21"/>
        <v/>
      </c>
    </row>
    <row r="700" spans="1:24" x14ac:dyDescent="0.25">
      <c r="A700" s="303">
        <v>3436</v>
      </c>
      <c r="B700" s="297" t="s">
        <v>3425</v>
      </c>
      <c r="C700" s="304">
        <v>42853</v>
      </c>
      <c r="D700" s="292" t="s">
        <v>4375</v>
      </c>
      <c r="E700" s="292" t="s">
        <v>4376</v>
      </c>
      <c r="F700" s="305">
        <v>0</v>
      </c>
      <c r="G700" s="305">
        <v>0</v>
      </c>
      <c r="H700" s="305">
        <v>451.4</v>
      </c>
      <c r="I700" s="173"/>
      <c r="J700" s="173"/>
      <c r="K700" s="173"/>
      <c r="L700" s="173"/>
      <c r="M700" s="173"/>
      <c r="N700" s="173"/>
      <c r="O700" s="173"/>
      <c r="P700" s="173"/>
      <c r="Q700" s="173"/>
      <c r="R700" s="173"/>
      <c r="S700" s="173"/>
      <c r="T700" s="173"/>
      <c r="V700" s="173">
        <f t="shared" si="20"/>
        <v>0</v>
      </c>
      <c r="W700" s="173" t="e">
        <f>IF(#REF!="","",H700)</f>
        <v>#REF!</v>
      </c>
      <c r="X700" s="287" t="str">
        <f t="shared" si="21"/>
        <v/>
      </c>
    </row>
    <row r="701" spans="1:24" x14ac:dyDescent="0.25">
      <c r="A701" s="303">
        <v>3437</v>
      </c>
      <c r="B701" s="297" t="s">
        <v>3425</v>
      </c>
      <c r="C701" s="304">
        <v>42901</v>
      </c>
      <c r="D701" s="292" t="s">
        <v>4377</v>
      </c>
      <c r="E701" s="292" t="s">
        <v>4378</v>
      </c>
      <c r="F701" s="305">
        <v>0</v>
      </c>
      <c r="G701" s="305">
        <v>0</v>
      </c>
      <c r="H701" s="305">
        <v>193.63</v>
      </c>
      <c r="I701" s="173"/>
      <c r="J701" s="173"/>
      <c r="K701" s="173"/>
      <c r="L701" s="173"/>
      <c r="M701" s="173"/>
      <c r="N701" s="173"/>
      <c r="O701" s="173"/>
      <c r="P701" s="173"/>
      <c r="Q701" s="173"/>
      <c r="R701" s="173"/>
      <c r="S701" s="173"/>
      <c r="T701" s="173"/>
      <c r="V701" s="173">
        <f t="shared" si="20"/>
        <v>0</v>
      </c>
      <c r="W701" s="173" t="e">
        <f>IF(#REF!="","",H701)</f>
        <v>#REF!</v>
      </c>
      <c r="X701" s="287" t="str">
        <f t="shared" si="21"/>
        <v/>
      </c>
    </row>
    <row r="702" spans="1:24" x14ac:dyDescent="0.25">
      <c r="A702" s="303">
        <v>3438</v>
      </c>
      <c r="B702" s="297" t="s">
        <v>3425</v>
      </c>
      <c r="C702" s="304">
        <v>42972</v>
      </c>
      <c r="D702" s="292" t="s">
        <v>4379</v>
      </c>
      <c r="E702" s="292" t="s">
        <v>4380</v>
      </c>
      <c r="F702" s="305">
        <v>0</v>
      </c>
      <c r="G702" s="305">
        <v>0</v>
      </c>
      <c r="H702" s="305">
        <v>390.16</v>
      </c>
      <c r="I702" s="173"/>
      <c r="J702" s="173"/>
      <c r="K702" s="173"/>
      <c r="L702" s="173"/>
      <c r="M702" s="173"/>
      <c r="N702" s="173"/>
      <c r="O702" s="173"/>
      <c r="P702" s="173"/>
      <c r="Q702" s="173"/>
      <c r="R702" s="173"/>
      <c r="S702" s="173"/>
      <c r="T702" s="173"/>
      <c r="V702" s="173">
        <f t="shared" si="20"/>
        <v>0</v>
      </c>
      <c r="W702" s="173" t="e">
        <f>IF(#REF!="","",H702)</f>
        <v>#REF!</v>
      </c>
      <c r="X702" s="287" t="str">
        <f t="shared" si="21"/>
        <v/>
      </c>
    </row>
    <row r="703" spans="1:24" x14ac:dyDescent="0.25">
      <c r="A703" s="303">
        <v>3439</v>
      </c>
      <c r="B703" s="297" t="s">
        <v>3425</v>
      </c>
      <c r="C703" s="304">
        <v>42854</v>
      </c>
      <c r="D703" s="292" t="s">
        <v>4381</v>
      </c>
      <c r="E703" s="292" t="s">
        <v>4382</v>
      </c>
      <c r="F703" s="305">
        <v>0</v>
      </c>
      <c r="G703" s="305">
        <v>0</v>
      </c>
      <c r="H703" s="305">
        <v>867</v>
      </c>
      <c r="I703" s="173"/>
      <c r="J703" s="173"/>
      <c r="K703" s="173"/>
      <c r="L703" s="173"/>
      <c r="M703" s="173"/>
      <c r="N703" s="173"/>
      <c r="O703" s="173"/>
      <c r="P703" s="173"/>
      <c r="Q703" s="173"/>
      <c r="R703" s="173"/>
      <c r="S703" s="173"/>
      <c r="T703" s="173"/>
      <c r="V703" s="173">
        <f t="shared" si="20"/>
        <v>0</v>
      </c>
      <c r="W703" s="173" t="e">
        <f>IF(#REF!="","",H703)</f>
        <v>#REF!</v>
      </c>
      <c r="X703" s="287" t="str">
        <f t="shared" si="21"/>
        <v/>
      </c>
    </row>
    <row r="704" spans="1:24" x14ac:dyDescent="0.25">
      <c r="A704" s="303">
        <v>3440</v>
      </c>
      <c r="B704" s="297" t="s">
        <v>3425</v>
      </c>
      <c r="C704" s="304">
        <v>43015</v>
      </c>
      <c r="D704" s="292" t="s">
        <v>4383</v>
      </c>
      <c r="E704" s="292" t="s">
        <v>4384</v>
      </c>
      <c r="F704" s="305">
        <v>0</v>
      </c>
      <c r="G704" s="305">
        <v>0</v>
      </c>
      <c r="H704" s="305">
        <v>433.5</v>
      </c>
      <c r="I704" s="173"/>
      <c r="J704" s="173"/>
      <c r="K704" s="173"/>
      <c r="L704" s="173"/>
      <c r="M704" s="173"/>
      <c r="N704" s="173"/>
      <c r="O704" s="173"/>
      <c r="P704" s="173"/>
      <c r="Q704" s="173"/>
      <c r="R704" s="173"/>
      <c r="S704" s="173"/>
      <c r="T704" s="173"/>
      <c r="V704" s="173">
        <f t="shared" si="20"/>
        <v>0</v>
      </c>
      <c r="W704" s="173" t="e">
        <f>IF(#REF!="","",H704)</f>
        <v>#REF!</v>
      </c>
      <c r="X704" s="287" t="str">
        <f t="shared" si="21"/>
        <v/>
      </c>
    </row>
    <row r="705" spans="1:24" x14ac:dyDescent="0.25">
      <c r="A705" s="303">
        <v>3441</v>
      </c>
      <c r="B705" s="297" t="s">
        <v>3425</v>
      </c>
      <c r="C705" s="304">
        <v>43002</v>
      </c>
      <c r="D705" s="292" t="s">
        <v>4385</v>
      </c>
      <c r="E705" s="292" t="s">
        <v>4386</v>
      </c>
      <c r="F705" s="305">
        <v>0</v>
      </c>
      <c r="G705" s="305">
        <v>0</v>
      </c>
      <c r="H705" s="305">
        <v>520.20000000000005</v>
      </c>
      <c r="I705" s="173"/>
      <c r="J705" s="173"/>
      <c r="K705" s="173"/>
      <c r="L705" s="173"/>
      <c r="M705" s="173"/>
      <c r="N705" s="173"/>
      <c r="O705" s="173"/>
      <c r="P705" s="173"/>
      <c r="Q705" s="173"/>
      <c r="R705" s="173"/>
      <c r="S705" s="173"/>
      <c r="T705" s="173"/>
      <c r="V705" s="173">
        <f t="shared" si="20"/>
        <v>0</v>
      </c>
      <c r="W705" s="173" t="e">
        <f>IF(#REF!="","",H705)</f>
        <v>#REF!</v>
      </c>
      <c r="X705" s="287" t="str">
        <f t="shared" si="21"/>
        <v/>
      </c>
    </row>
    <row r="706" spans="1:24" x14ac:dyDescent="0.25">
      <c r="A706" s="303">
        <v>3442</v>
      </c>
      <c r="B706" s="297" t="s">
        <v>3425</v>
      </c>
      <c r="C706" s="304">
        <v>43062</v>
      </c>
      <c r="D706" s="292" t="s">
        <v>4387</v>
      </c>
      <c r="E706" s="292" t="s">
        <v>4388</v>
      </c>
      <c r="F706" s="305">
        <v>0</v>
      </c>
      <c r="G706" s="305">
        <v>0</v>
      </c>
      <c r="H706" s="305">
        <v>281.77</v>
      </c>
      <c r="I706" s="173"/>
      <c r="J706" s="173"/>
      <c r="K706" s="173"/>
      <c r="L706" s="173"/>
      <c r="M706" s="173"/>
      <c r="N706" s="173"/>
      <c r="O706" s="173"/>
      <c r="P706" s="173"/>
      <c r="Q706" s="173"/>
      <c r="R706" s="173"/>
      <c r="S706" s="173"/>
      <c r="T706" s="173"/>
      <c r="V706" s="173">
        <f t="shared" si="20"/>
        <v>0</v>
      </c>
      <c r="W706" s="173" t="e">
        <f>IF(#REF!="","",H706)</f>
        <v>#REF!</v>
      </c>
      <c r="X706" s="287" t="str">
        <f t="shared" si="21"/>
        <v/>
      </c>
    </row>
    <row r="707" spans="1:24" x14ac:dyDescent="0.25">
      <c r="A707" s="303">
        <v>3443</v>
      </c>
      <c r="B707" s="297" t="s">
        <v>3425</v>
      </c>
      <c r="C707" s="304">
        <v>42841</v>
      </c>
      <c r="D707" s="292" t="s">
        <v>4389</v>
      </c>
      <c r="E707" s="292" t="s">
        <v>4390</v>
      </c>
      <c r="F707" s="305">
        <v>0</v>
      </c>
      <c r="G707" s="305">
        <v>0</v>
      </c>
      <c r="H707" s="305">
        <v>1387.2</v>
      </c>
      <c r="I707" s="173"/>
      <c r="J707" s="173"/>
      <c r="K707" s="173"/>
      <c r="L707" s="173"/>
      <c r="M707" s="173"/>
      <c r="N707" s="173"/>
      <c r="O707" s="173"/>
      <c r="P707" s="173"/>
      <c r="Q707" s="173"/>
      <c r="R707" s="173"/>
      <c r="S707" s="173"/>
      <c r="T707" s="173"/>
      <c r="V707" s="173">
        <f t="shared" si="20"/>
        <v>0</v>
      </c>
      <c r="W707" s="173" t="e">
        <f>IF(#REF!="","",H707)</f>
        <v>#REF!</v>
      </c>
      <c r="X707" s="287" t="str">
        <f t="shared" si="21"/>
        <v/>
      </c>
    </row>
    <row r="708" spans="1:24" x14ac:dyDescent="0.25">
      <c r="A708" s="303">
        <v>3444</v>
      </c>
      <c r="B708" s="297" t="s">
        <v>3425</v>
      </c>
      <c r="C708" s="304">
        <v>43121</v>
      </c>
      <c r="D708" s="292" t="s">
        <v>4391</v>
      </c>
      <c r="E708" s="292" t="s">
        <v>3845</v>
      </c>
      <c r="F708" s="305">
        <v>0</v>
      </c>
      <c r="G708" s="305">
        <v>0</v>
      </c>
      <c r="H708" s="305">
        <v>250.52</v>
      </c>
      <c r="I708" s="173"/>
      <c r="J708" s="173"/>
      <c r="K708" s="173"/>
      <c r="L708" s="173"/>
      <c r="M708" s="173"/>
      <c r="N708" s="173"/>
      <c r="O708" s="173"/>
      <c r="P708" s="173"/>
      <c r="Q708" s="173"/>
      <c r="R708" s="173"/>
      <c r="S708" s="173"/>
      <c r="T708" s="173"/>
      <c r="V708" s="173">
        <f t="shared" si="20"/>
        <v>0</v>
      </c>
      <c r="W708" s="173" t="e">
        <f>IF(#REF!="","",H708)</f>
        <v>#REF!</v>
      </c>
      <c r="X708" s="287" t="str">
        <f t="shared" si="21"/>
        <v/>
      </c>
    </row>
    <row r="709" spans="1:24" x14ac:dyDescent="0.25">
      <c r="A709" s="303">
        <v>3445</v>
      </c>
      <c r="B709" s="297" t="s">
        <v>3425</v>
      </c>
      <c r="C709" s="304">
        <v>42997</v>
      </c>
      <c r="D709" s="292" t="s">
        <v>4392</v>
      </c>
      <c r="E709" s="292" t="s">
        <v>3845</v>
      </c>
      <c r="F709" s="305">
        <v>1.1368683772161603E-13</v>
      </c>
      <c r="G709" s="305">
        <v>1.1368683772161603E-13</v>
      </c>
      <c r="H709" s="305">
        <v>932.68</v>
      </c>
      <c r="I709" s="173"/>
      <c r="J709" s="173"/>
      <c r="K709" s="173"/>
      <c r="L709" s="173"/>
      <c r="M709" s="173"/>
      <c r="N709" s="173"/>
      <c r="O709" s="173"/>
      <c r="P709" s="173"/>
      <c r="Q709" s="173"/>
      <c r="R709" s="173"/>
      <c r="S709" s="173"/>
      <c r="T709" s="173"/>
      <c r="V709" s="173">
        <f t="shared" si="20"/>
        <v>0</v>
      </c>
      <c r="W709" s="173" t="e">
        <f>IF(#REF!="","",H709)</f>
        <v>#REF!</v>
      </c>
      <c r="X709" s="287" t="str">
        <f t="shared" si="21"/>
        <v/>
      </c>
    </row>
    <row r="710" spans="1:24" x14ac:dyDescent="0.25">
      <c r="A710" s="303">
        <v>3446</v>
      </c>
      <c r="B710" s="297" t="s">
        <v>3425</v>
      </c>
      <c r="C710" s="304">
        <v>42851</v>
      </c>
      <c r="D710" s="292" t="s">
        <v>4393</v>
      </c>
      <c r="E710" s="292" t="s">
        <v>3845</v>
      </c>
      <c r="F710" s="305">
        <v>-2.8421709430404007E-14</v>
      </c>
      <c r="G710" s="305">
        <v>-2.8421709430404007E-14</v>
      </c>
      <c r="H710" s="305">
        <v>233.05</v>
      </c>
      <c r="I710" s="173"/>
      <c r="J710" s="173"/>
      <c r="K710" s="173"/>
      <c r="L710" s="173"/>
      <c r="M710" s="173"/>
      <c r="N710" s="173"/>
      <c r="O710" s="173"/>
      <c r="P710" s="173"/>
      <c r="Q710" s="173"/>
      <c r="R710" s="173"/>
      <c r="S710" s="173"/>
      <c r="T710" s="173"/>
      <c r="V710" s="173">
        <f t="shared" si="20"/>
        <v>0</v>
      </c>
      <c r="W710" s="173" t="e">
        <f>IF(#REF!="","",H710)</f>
        <v>#REF!</v>
      </c>
      <c r="X710" s="287" t="str">
        <f t="shared" si="21"/>
        <v/>
      </c>
    </row>
    <row r="711" spans="1:24" x14ac:dyDescent="0.25">
      <c r="A711" s="303">
        <v>3447</v>
      </c>
      <c r="B711" s="297" t="s">
        <v>3425</v>
      </c>
      <c r="C711" s="304">
        <v>43020</v>
      </c>
      <c r="D711" s="292" t="s">
        <v>4394</v>
      </c>
      <c r="E711" s="292" t="s">
        <v>3845</v>
      </c>
      <c r="F711" s="305">
        <v>0</v>
      </c>
      <c r="G711" s="305">
        <v>0</v>
      </c>
      <c r="H711" s="305">
        <v>1151.47</v>
      </c>
      <c r="I711" s="173"/>
      <c r="J711" s="173"/>
      <c r="K711" s="173"/>
      <c r="L711" s="173"/>
      <c r="M711" s="173"/>
      <c r="N711" s="173"/>
      <c r="O711" s="173"/>
      <c r="P711" s="173"/>
      <c r="Q711" s="173"/>
      <c r="R711" s="173"/>
      <c r="S711" s="173"/>
      <c r="T711" s="173"/>
      <c r="V711" s="173">
        <f t="shared" si="20"/>
        <v>0</v>
      </c>
      <c r="W711" s="173" t="e">
        <f>IF(#REF!="","",H711)</f>
        <v>#REF!</v>
      </c>
      <c r="X711" s="287" t="str">
        <f t="shared" si="21"/>
        <v/>
      </c>
    </row>
    <row r="712" spans="1:24" x14ac:dyDescent="0.25">
      <c r="A712" s="303">
        <v>3448</v>
      </c>
      <c r="B712" s="297" t="s">
        <v>3425</v>
      </c>
      <c r="C712" s="304">
        <v>42798</v>
      </c>
      <c r="D712" s="292" t="s">
        <v>4395</v>
      </c>
      <c r="E712" s="292" t="s">
        <v>3845</v>
      </c>
      <c r="F712" s="305">
        <v>-2.8421709430404007E-14</v>
      </c>
      <c r="G712" s="305">
        <v>-2.8421709430404007E-14</v>
      </c>
      <c r="H712" s="305">
        <v>246.84</v>
      </c>
      <c r="I712" s="173"/>
      <c r="J712" s="173"/>
      <c r="K712" s="173"/>
      <c r="L712" s="173"/>
      <c r="M712" s="173"/>
      <c r="N712" s="173"/>
      <c r="O712" s="173"/>
      <c r="P712" s="173"/>
      <c r="Q712" s="173"/>
      <c r="R712" s="173"/>
      <c r="S712" s="173"/>
      <c r="T712" s="173"/>
      <c r="V712" s="173">
        <f t="shared" si="20"/>
        <v>0</v>
      </c>
      <c r="W712" s="173" t="e">
        <f>IF(#REF!="","",H712)</f>
        <v>#REF!</v>
      </c>
      <c r="X712" s="287" t="str">
        <f t="shared" si="21"/>
        <v/>
      </c>
    </row>
    <row r="713" spans="1:24" x14ac:dyDescent="0.25">
      <c r="A713" s="303">
        <v>3449</v>
      </c>
      <c r="B713" s="297" t="s">
        <v>3425</v>
      </c>
      <c r="C713" s="304">
        <v>42850</v>
      </c>
      <c r="D713" s="292" t="s">
        <v>4396</v>
      </c>
      <c r="E713" s="292" t="s">
        <v>3845</v>
      </c>
      <c r="F713" s="305">
        <v>-1.4210854715202004E-14</v>
      </c>
      <c r="G713" s="305">
        <v>-1.4210854715202004E-14</v>
      </c>
      <c r="H713" s="305">
        <v>125.94000000000001</v>
      </c>
      <c r="I713" s="173"/>
      <c r="J713" s="173"/>
      <c r="K713" s="173"/>
      <c r="L713" s="173"/>
      <c r="M713" s="173"/>
      <c r="N713" s="173"/>
      <c r="O713" s="173"/>
      <c r="P713" s="173"/>
      <c r="Q713" s="173"/>
      <c r="R713" s="173"/>
      <c r="S713" s="173"/>
      <c r="T713" s="173"/>
      <c r="V713" s="173">
        <f t="shared" si="20"/>
        <v>0</v>
      </c>
      <c r="W713" s="173" t="e">
        <f>IF(#REF!="","",H713)</f>
        <v>#REF!</v>
      </c>
      <c r="X713" s="287" t="str">
        <f t="shared" si="21"/>
        <v/>
      </c>
    </row>
    <row r="714" spans="1:24" x14ac:dyDescent="0.25">
      <c r="A714" s="303">
        <v>3450</v>
      </c>
      <c r="B714" s="297" t="s">
        <v>3425</v>
      </c>
      <c r="C714" s="304">
        <v>43040</v>
      </c>
      <c r="D714" s="292" t="s">
        <v>4397</v>
      </c>
      <c r="E714" s="292" t="s">
        <v>4398</v>
      </c>
      <c r="F714" s="305">
        <v>0</v>
      </c>
      <c r="G714" s="305">
        <v>0</v>
      </c>
      <c r="H714" s="305">
        <v>4335</v>
      </c>
      <c r="I714" s="173"/>
      <c r="J714" s="173"/>
      <c r="K714" s="173"/>
      <c r="L714" s="173"/>
      <c r="M714" s="173"/>
      <c r="N714" s="173"/>
      <c r="O714" s="173"/>
      <c r="P714" s="173"/>
      <c r="Q714" s="173"/>
      <c r="R714" s="173"/>
      <c r="S714" s="173"/>
      <c r="T714" s="173"/>
      <c r="V714" s="173">
        <f t="shared" si="20"/>
        <v>0</v>
      </c>
      <c r="W714" s="173" t="e">
        <f>IF(#REF!="","",H714)</f>
        <v>#REF!</v>
      </c>
      <c r="X714" s="287" t="str">
        <f t="shared" si="21"/>
        <v/>
      </c>
    </row>
    <row r="715" spans="1:24" x14ac:dyDescent="0.25">
      <c r="A715" s="303">
        <v>3451</v>
      </c>
      <c r="B715" s="297" t="s">
        <v>3425</v>
      </c>
      <c r="C715" s="304">
        <v>42897</v>
      </c>
      <c r="D715" s="292" t="s">
        <v>4399</v>
      </c>
      <c r="E715" s="292" t="s">
        <v>3845</v>
      </c>
      <c r="F715" s="305">
        <v>0</v>
      </c>
      <c r="G715" s="305">
        <v>0</v>
      </c>
      <c r="H715" s="305">
        <v>60.94</v>
      </c>
      <c r="I715" s="173"/>
      <c r="J715" s="173"/>
      <c r="K715" s="173"/>
      <c r="L715" s="173"/>
      <c r="M715" s="173"/>
      <c r="N715" s="173"/>
      <c r="O715" s="173"/>
      <c r="P715" s="173"/>
      <c r="Q715" s="173"/>
      <c r="R715" s="173"/>
      <c r="S715" s="173"/>
      <c r="T715" s="173"/>
      <c r="V715" s="173">
        <f t="shared" si="20"/>
        <v>0</v>
      </c>
      <c r="W715" s="173" t="e">
        <f>IF(#REF!="","",H715)</f>
        <v>#REF!</v>
      </c>
      <c r="X715" s="287" t="str">
        <f t="shared" si="21"/>
        <v/>
      </c>
    </row>
    <row r="716" spans="1:24" x14ac:dyDescent="0.25">
      <c r="A716" s="303">
        <v>3452</v>
      </c>
      <c r="B716" s="297" t="s">
        <v>3425</v>
      </c>
      <c r="C716" s="304">
        <v>42986</v>
      </c>
      <c r="D716" s="292" t="s">
        <v>4400</v>
      </c>
      <c r="E716" s="292" t="s">
        <v>3845</v>
      </c>
      <c r="F716" s="305">
        <v>0</v>
      </c>
      <c r="G716" s="305">
        <v>0</v>
      </c>
      <c r="H716" s="305">
        <v>131.56</v>
      </c>
      <c r="I716" s="173"/>
      <c r="J716" s="173"/>
      <c r="K716" s="173"/>
      <c r="L716" s="173"/>
      <c r="M716" s="173"/>
      <c r="N716" s="173"/>
      <c r="O716" s="173"/>
      <c r="P716" s="173"/>
      <c r="Q716" s="173"/>
      <c r="R716" s="173"/>
      <c r="S716" s="173"/>
      <c r="T716" s="173"/>
      <c r="V716" s="173">
        <f t="shared" si="20"/>
        <v>0</v>
      </c>
      <c r="W716" s="173" t="e">
        <f>IF(#REF!="","",H716)</f>
        <v>#REF!</v>
      </c>
      <c r="X716" s="287" t="str">
        <f t="shared" si="21"/>
        <v/>
      </c>
    </row>
    <row r="717" spans="1:24" x14ac:dyDescent="0.25">
      <c r="A717" s="303">
        <v>3453</v>
      </c>
      <c r="B717" s="297" t="s">
        <v>3425</v>
      </c>
      <c r="C717" s="304">
        <v>42771</v>
      </c>
      <c r="D717" s="292" t="s">
        <v>4401</v>
      </c>
      <c r="E717" s="292" t="s">
        <v>3845</v>
      </c>
      <c r="F717" s="305">
        <v>0</v>
      </c>
      <c r="G717" s="305">
        <v>0</v>
      </c>
      <c r="H717" s="305">
        <v>373.12</v>
      </c>
      <c r="I717" s="173"/>
      <c r="J717" s="173"/>
      <c r="K717" s="173"/>
      <c r="L717" s="173"/>
      <c r="M717" s="173"/>
      <c r="N717" s="173"/>
      <c r="O717" s="173"/>
      <c r="P717" s="173"/>
      <c r="Q717" s="173"/>
      <c r="R717" s="173"/>
      <c r="S717" s="173"/>
      <c r="T717" s="173"/>
      <c r="V717" s="173">
        <f t="shared" si="20"/>
        <v>0</v>
      </c>
      <c r="W717" s="173" t="e">
        <f>IF(#REF!="","",H717)</f>
        <v>#REF!</v>
      </c>
      <c r="X717" s="287" t="str">
        <f t="shared" si="21"/>
        <v/>
      </c>
    </row>
    <row r="718" spans="1:24" x14ac:dyDescent="0.25">
      <c r="A718" s="303">
        <v>3454</v>
      </c>
      <c r="B718" s="297" t="s">
        <v>3425</v>
      </c>
      <c r="C718" s="304">
        <v>43130</v>
      </c>
      <c r="D718" s="292" t="s">
        <v>4402</v>
      </c>
      <c r="E718" s="292" t="s">
        <v>3845</v>
      </c>
      <c r="F718" s="305">
        <v>0</v>
      </c>
      <c r="G718" s="305">
        <v>0</v>
      </c>
      <c r="H718" s="305">
        <v>76.34</v>
      </c>
      <c r="I718" s="173"/>
      <c r="J718" s="173"/>
      <c r="K718" s="173"/>
      <c r="L718" s="173"/>
      <c r="M718" s="173"/>
      <c r="N718" s="173"/>
      <c r="O718" s="173"/>
      <c r="P718" s="173"/>
      <c r="Q718" s="173"/>
      <c r="R718" s="173"/>
      <c r="S718" s="173"/>
      <c r="T718" s="173"/>
      <c r="V718" s="173">
        <f t="shared" ref="V718:V781" si="22">SUM(I718:U718)</f>
        <v>0</v>
      </c>
      <c r="W718" s="173" t="e">
        <f>IF(#REF!="","",H718)</f>
        <v>#REF!</v>
      </c>
      <c r="X718" s="287" t="str">
        <f t="shared" ref="X718:X781" si="23">IFERROR(V718-W718,"")</f>
        <v/>
      </c>
    </row>
    <row r="719" spans="1:24" x14ac:dyDescent="0.25">
      <c r="A719" s="303">
        <v>3455</v>
      </c>
      <c r="B719" s="297" t="s">
        <v>3425</v>
      </c>
      <c r="C719" s="304">
        <v>42800</v>
      </c>
      <c r="D719" s="292" t="s">
        <v>4403</v>
      </c>
      <c r="E719" s="292" t="s">
        <v>3845</v>
      </c>
      <c r="F719" s="305">
        <v>5.6843418860808015E-14</v>
      </c>
      <c r="G719" s="305">
        <v>5.6843418860808015E-14</v>
      </c>
      <c r="H719" s="305">
        <v>332.5</v>
      </c>
      <c r="I719" s="173"/>
      <c r="J719" s="173"/>
      <c r="K719" s="173"/>
      <c r="L719" s="173"/>
      <c r="M719" s="173"/>
      <c r="N719" s="173"/>
      <c r="O719" s="173"/>
      <c r="P719" s="173"/>
      <c r="Q719" s="173"/>
      <c r="R719" s="173"/>
      <c r="S719" s="173"/>
      <c r="T719" s="173"/>
      <c r="V719" s="173">
        <f t="shared" si="22"/>
        <v>0</v>
      </c>
      <c r="W719" s="173" t="e">
        <f>IF(#REF!="","",H719)</f>
        <v>#REF!</v>
      </c>
      <c r="X719" s="287" t="str">
        <f t="shared" si="23"/>
        <v/>
      </c>
    </row>
    <row r="720" spans="1:24" x14ac:dyDescent="0.25">
      <c r="A720" s="303">
        <v>3456</v>
      </c>
      <c r="B720" s="297" t="s">
        <v>3425</v>
      </c>
      <c r="C720" s="304">
        <v>42867</v>
      </c>
      <c r="D720" s="292" t="s">
        <v>4404</v>
      </c>
      <c r="E720" s="292" t="s">
        <v>3845</v>
      </c>
      <c r="F720" s="305">
        <v>0</v>
      </c>
      <c r="G720" s="305">
        <v>0</v>
      </c>
      <c r="H720" s="305">
        <v>907.75</v>
      </c>
      <c r="I720" s="173"/>
      <c r="J720" s="173"/>
      <c r="K720" s="173"/>
      <c r="L720" s="173"/>
      <c r="M720" s="173"/>
      <c r="N720" s="173"/>
      <c r="O720" s="173"/>
      <c r="P720" s="173"/>
      <c r="Q720" s="173"/>
      <c r="R720" s="173"/>
      <c r="S720" s="173"/>
      <c r="T720" s="173"/>
      <c r="V720" s="173">
        <f t="shared" si="22"/>
        <v>0</v>
      </c>
      <c r="W720" s="173" t="e">
        <f>IF(#REF!="","",H720)</f>
        <v>#REF!</v>
      </c>
      <c r="X720" s="287" t="str">
        <f t="shared" si="23"/>
        <v/>
      </c>
    </row>
    <row r="721" spans="1:24" x14ac:dyDescent="0.25">
      <c r="A721" s="303">
        <v>3457</v>
      </c>
      <c r="B721" s="297" t="s">
        <v>3425</v>
      </c>
      <c r="C721" s="304">
        <v>43025</v>
      </c>
      <c r="D721" s="292" t="s">
        <v>4405</v>
      </c>
      <c r="E721" s="292" t="s">
        <v>4406</v>
      </c>
      <c r="F721" s="305">
        <v>0</v>
      </c>
      <c r="G721" s="305">
        <v>0</v>
      </c>
      <c r="H721" s="305">
        <v>8774.0399999999991</v>
      </c>
      <c r="I721" s="173"/>
      <c r="J721" s="173"/>
      <c r="K721" s="173"/>
      <c r="L721" s="173"/>
      <c r="M721" s="173"/>
      <c r="N721" s="173"/>
      <c r="O721" s="173"/>
      <c r="P721" s="173"/>
      <c r="Q721" s="173"/>
      <c r="R721" s="173"/>
      <c r="S721" s="173"/>
      <c r="T721" s="173"/>
      <c r="V721" s="173">
        <f t="shared" si="22"/>
        <v>0</v>
      </c>
      <c r="W721" s="173" t="e">
        <f>IF(#REF!="","",H721)</f>
        <v>#REF!</v>
      </c>
      <c r="X721" s="287" t="str">
        <f t="shared" si="23"/>
        <v/>
      </c>
    </row>
    <row r="722" spans="1:24" x14ac:dyDescent="0.25">
      <c r="A722" s="303">
        <v>3458</v>
      </c>
      <c r="B722" s="297" t="s">
        <v>3425</v>
      </c>
      <c r="C722" s="304">
        <v>43059</v>
      </c>
      <c r="D722" s="292" t="s">
        <v>4407</v>
      </c>
      <c r="E722" s="292" t="s">
        <v>3845</v>
      </c>
      <c r="F722" s="305">
        <v>5.6843418860808015E-14</v>
      </c>
      <c r="G722" s="305">
        <v>5.6843418860808015E-14</v>
      </c>
      <c r="H722" s="305">
        <v>358.41999999999996</v>
      </c>
      <c r="I722" s="173"/>
      <c r="J722" s="173"/>
      <c r="K722" s="173"/>
      <c r="L722" s="173"/>
      <c r="M722" s="173"/>
      <c r="N722" s="173"/>
      <c r="O722" s="173"/>
      <c r="P722" s="173"/>
      <c r="Q722" s="173"/>
      <c r="R722" s="173"/>
      <c r="S722" s="173"/>
      <c r="T722" s="173"/>
      <c r="V722" s="173">
        <f t="shared" si="22"/>
        <v>0</v>
      </c>
      <c r="W722" s="173" t="e">
        <f>IF(#REF!="","",H722)</f>
        <v>#REF!</v>
      </c>
      <c r="X722" s="287" t="str">
        <f t="shared" si="23"/>
        <v/>
      </c>
    </row>
    <row r="723" spans="1:24" x14ac:dyDescent="0.25">
      <c r="A723" s="303">
        <v>3459</v>
      </c>
      <c r="B723" s="297" t="s">
        <v>3425</v>
      </c>
      <c r="C723" s="304">
        <v>43052</v>
      </c>
      <c r="D723" s="292" t="s">
        <v>4408</v>
      </c>
      <c r="E723" s="292" t="s">
        <v>3845</v>
      </c>
      <c r="F723" s="305">
        <v>0</v>
      </c>
      <c r="G723" s="305">
        <v>0</v>
      </c>
      <c r="H723" s="305">
        <v>1182.94</v>
      </c>
      <c r="I723" s="173"/>
      <c r="J723" s="173"/>
      <c r="K723" s="173"/>
      <c r="L723" s="173"/>
      <c r="M723" s="173"/>
      <c r="N723" s="173"/>
      <c r="O723" s="173"/>
      <c r="P723" s="173"/>
      <c r="Q723" s="173"/>
      <c r="R723" s="173"/>
      <c r="S723" s="173"/>
      <c r="T723" s="173"/>
      <c r="V723" s="173">
        <f t="shared" si="22"/>
        <v>0</v>
      </c>
      <c r="W723" s="173" t="e">
        <f>IF(#REF!="","",H723)</f>
        <v>#REF!</v>
      </c>
      <c r="X723" s="287" t="str">
        <f t="shared" si="23"/>
        <v/>
      </c>
    </row>
    <row r="724" spans="1:24" x14ac:dyDescent="0.25">
      <c r="A724" s="303">
        <v>3460</v>
      </c>
      <c r="B724" s="297" t="s">
        <v>3425</v>
      </c>
      <c r="C724" s="304">
        <v>42851</v>
      </c>
      <c r="D724" s="292" t="s">
        <v>4409</v>
      </c>
      <c r="E724" s="292" t="s">
        <v>3845</v>
      </c>
      <c r="F724" s="305">
        <v>0</v>
      </c>
      <c r="G724" s="305">
        <v>0</v>
      </c>
      <c r="H724" s="305">
        <v>370.64</v>
      </c>
      <c r="I724" s="173"/>
      <c r="J724" s="173"/>
      <c r="K724" s="173"/>
      <c r="L724" s="173"/>
      <c r="M724" s="173"/>
      <c r="N724" s="173"/>
      <c r="O724" s="173"/>
      <c r="P724" s="173"/>
      <c r="Q724" s="173"/>
      <c r="R724" s="173"/>
      <c r="S724" s="173"/>
      <c r="T724" s="173"/>
      <c r="V724" s="173">
        <f t="shared" si="22"/>
        <v>0</v>
      </c>
      <c r="W724" s="173" t="e">
        <f>IF(#REF!="","",H724)</f>
        <v>#REF!</v>
      </c>
      <c r="X724" s="287" t="str">
        <f t="shared" si="23"/>
        <v/>
      </c>
    </row>
    <row r="725" spans="1:24" x14ac:dyDescent="0.25">
      <c r="A725" s="303">
        <v>3461</v>
      </c>
      <c r="B725" s="297" t="s">
        <v>3425</v>
      </c>
      <c r="C725" s="304">
        <v>43050</v>
      </c>
      <c r="D725" s="292" t="s">
        <v>4410</v>
      </c>
      <c r="E725" s="292" t="s">
        <v>3845</v>
      </c>
      <c r="F725" s="305">
        <v>0</v>
      </c>
      <c r="G725" s="305">
        <v>0</v>
      </c>
      <c r="H725" s="305">
        <v>408.61</v>
      </c>
      <c r="I725" s="173"/>
      <c r="J725" s="173"/>
      <c r="K725" s="173"/>
      <c r="L725" s="173"/>
      <c r="M725" s="173"/>
      <c r="N725" s="173"/>
      <c r="O725" s="173"/>
      <c r="P725" s="173"/>
      <c r="Q725" s="173"/>
      <c r="R725" s="173"/>
      <c r="S725" s="173"/>
      <c r="T725" s="173"/>
      <c r="V725" s="173">
        <f t="shared" si="22"/>
        <v>0</v>
      </c>
      <c r="W725" s="173" t="e">
        <f>IF(#REF!="","",H725)</f>
        <v>#REF!</v>
      </c>
      <c r="X725" s="287" t="str">
        <f t="shared" si="23"/>
        <v/>
      </c>
    </row>
    <row r="726" spans="1:24" x14ac:dyDescent="0.25">
      <c r="A726" s="303">
        <v>3462</v>
      </c>
      <c r="B726" s="297" t="s">
        <v>3425</v>
      </c>
      <c r="C726" s="304">
        <v>43080</v>
      </c>
      <c r="D726" s="292" t="s">
        <v>4411</v>
      </c>
      <c r="E726" s="292" t="s">
        <v>3845</v>
      </c>
      <c r="F726" s="305">
        <v>0</v>
      </c>
      <c r="G726" s="305">
        <v>0</v>
      </c>
      <c r="H726" s="305">
        <v>178.76</v>
      </c>
      <c r="I726" s="173"/>
      <c r="J726" s="173"/>
      <c r="K726" s="173"/>
      <c r="L726" s="173"/>
      <c r="M726" s="173"/>
      <c r="N726" s="173"/>
      <c r="O726" s="173"/>
      <c r="P726" s="173"/>
      <c r="Q726" s="173"/>
      <c r="R726" s="173"/>
      <c r="S726" s="173"/>
      <c r="T726" s="173"/>
      <c r="V726" s="173">
        <f t="shared" si="22"/>
        <v>0</v>
      </c>
      <c r="W726" s="173" t="e">
        <f>IF(#REF!="","",H726)</f>
        <v>#REF!</v>
      </c>
      <c r="X726" s="287" t="str">
        <f t="shared" si="23"/>
        <v/>
      </c>
    </row>
    <row r="727" spans="1:24" x14ac:dyDescent="0.25">
      <c r="A727" s="303">
        <v>3463</v>
      </c>
      <c r="B727" s="297" t="s">
        <v>3425</v>
      </c>
      <c r="C727" s="304">
        <v>43119</v>
      </c>
      <c r="D727" s="292" t="s">
        <v>4412</v>
      </c>
      <c r="E727" s="292" t="s">
        <v>3845</v>
      </c>
      <c r="F727" s="305">
        <v>0</v>
      </c>
      <c r="G727" s="305">
        <v>0</v>
      </c>
      <c r="H727" s="305">
        <v>450.23</v>
      </c>
      <c r="I727" s="173"/>
      <c r="J727" s="173"/>
      <c r="K727" s="173"/>
      <c r="L727" s="173"/>
      <c r="M727" s="173"/>
      <c r="N727" s="173"/>
      <c r="O727" s="173"/>
      <c r="P727" s="173"/>
      <c r="Q727" s="173"/>
      <c r="R727" s="173"/>
      <c r="S727" s="173"/>
      <c r="T727" s="173"/>
      <c r="V727" s="173">
        <f t="shared" si="22"/>
        <v>0</v>
      </c>
      <c r="W727" s="173" t="e">
        <f>IF(#REF!="","",H727)</f>
        <v>#REF!</v>
      </c>
      <c r="X727" s="287" t="str">
        <f t="shared" si="23"/>
        <v/>
      </c>
    </row>
    <row r="728" spans="1:24" x14ac:dyDescent="0.25">
      <c r="A728" s="303">
        <v>3464</v>
      </c>
      <c r="B728" s="297" t="s">
        <v>3425</v>
      </c>
      <c r="C728" s="304">
        <v>43071</v>
      </c>
      <c r="D728" s="292" t="s">
        <v>4413</v>
      </c>
      <c r="E728" s="292" t="s">
        <v>4414</v>
      </c>
      <c r="F728" s="305">
        <v>0</v>
      </c>
      <c r="G728" s="305">
        <v>0</v>
      </c>
      <c r="H728" s="305">
        <v>3468</v>
      </c>
      <c r="I728" s="173"/>
      <c r="J728" s="173"/>
      <c r="K728" s="173"/>
      <c r="L728" s="173"/>
      <c r="M728" s="173"/>
      <c r="N728" s="173"/>
      <c r="O728" s="173"/>
      <c r="P728" s="173"/>
      <c r="Q728" s="173"/>
      <c r="R728" s="173"/>
      <c r="S728" s="173"/>
      <c r="T728" s="173"/>
      <c r="V728" s="173">
        <f t="shared" si="22"/>
        <v>0</v>
      </c>
      <c r="W728" s="173" t="e">
        <f>IF(#REF!="","",H728)</f>
        <v>#REF!</v>
      </c>
      <c r="X728" s="287" t="str">
        <f t="shared" si="23"/>
        <v/>
      </c>
    </row>
    <row r="729" spans="1:24" x14ac:dyDescent="0.25">
      <c r="A729" s="303">
        <v>3465</v>
      </c>
      <c r="B729" s="297" t="s">
        <v>3425</v>
      </c>
      <c r="C729" s="304">
        <v>42860</v>
      </c>
      <c r="D729" s="292" t="s">
        <v>4415</v>
      </c>
      <c r="E729" s="292" t="s">
        <v>4416</v>
      </c>
      <c r="F729" s="305">
        <v>0</v>
      </c>
      <c r="G729" s="305">
        <v>0</v>
      </c>
      <c r="H729" s="305">
        <v>11929.92</v>
      </c>
      <c r="I729" s="173"/>
      <c r="J729" s="173"/>
      <c r="K729" s="173"/>
      <c r="L729" s="173"/>
      <c r="M729" s="173"/>
      <c r="N729" s="173"/>
      <c r="O729" s="173"/>
      <c r="P729" s="173"/>
      <c r="Q729" s="173"/>
      <c r="R729" s="173"/>
      <c r="S729" s="173"/>
      <c r="T729" s="173"/>
      <c r="V729" s="173">
        <f t="shared" si="22"/>
        <v>0</v>
      </c>
      <c r="W729" s="173" t="e">
        <f>IF(#REF!="","",H729)</f>
        <v>#REF!</v>
      </c>
      <c r="X729" s="287" t="str">
        <f t="shared" si="23"/>
        <v/>
      </c>
    </row>
    <row r="730" spans="1:24" x14ac:dyDescent="0.25">
      <c r="A730" s="303">
        <v>3466</v>
      </c>
      <c r="B730" s="297" t="s">
        <v>3425</v>
      </c>
      <c r="C730" s="304">
        <v>43035</v>
      </c>
      <c r="D730" s="292" t="s">
        <v>4417</v>
      </c>
      <c r="E730" s="292" t="s">
        <v>4418</v>
      </c>
      <c r="F730" s="305">
        <v>-4.5474735088646412E-13</v>
      </c>
      <c r="G730" s="305">
        <v>-4.5474735088646412E-13</v>
      </c>
      <c r="H730" s="305">
        <v>2600.1400000000003</v>
      </c>
      <c r="I730" s="173"/>
      <c r="J730" s="173"/>
      <c r="K730" s="173"/>
      <c r="L730" s="173"/>
      <c r="M730" s="173"/>
      <c r="N730" s="173"/>
      <c r="O730" s="173"/>
      <c r="P730" s="173"/>
      <c r="Q730" s="173"/>
      <c r="R730" s="173"/>
      <c r="S730" s="173"/>
      <c r="T730" s="173"/>
      <c r="V730" s="173">
        <f t="shared" si="22"/>
        <v>0</v>
      </c>
      <c r="W730" s="173" t="e">
        <f>IF(#REF!="","",H730)</f>
        <v>#REF!</v>
      </c>
      <c r="X730" s="287" t="str">
        <f t="shared" si="23"/>
        <v/>
      </c>
    </row>
    <row r="731" spans="1:24" x14ac:dyDescent="0.25">
      <c r="A731" s="303">
        <v>3467</v>
      </c>
      <c r="B731" s="297" t="s">
        <v>3425</v>
      </c>
      <c r="C731" s="304">
        <v>42843</v>
      </c>
      <c r="D731" s="292" t="s">
        <v>4419</v>
      </c>
      <c r="E731" s="292" t="s">
        <v>3845</v>
      </c>
      <c r="F731" s="305">
        <v>0</v>
      </c>
      <c r="G731" s="305">
        <v>0</v>
      </c>
      <c r="H731" s="305">
        <v>359.11</v>
      </c>
      <c r="I731" s="173"/>
      <c r="J731" s="173"/>
      <c r="K731" s="173"/>
      <c r="L731" s="173"/>
      <c r="M731" s="173"/>
      <c r="N731" s="173"/>
      <c r="O731" s="173"/>
      <c r="P731" s="173"/>
      <c r="Q731" s="173"/>
      <c r="R731" s="173"/>
      <c r="S731" s="173"/>
      <c r="T731" s="173"/>
      <c r="V731" s="173">
        <f t="shared" si="22"/>
        <v>0</v>
      </c>
      <c r="W731" s="173" t="e">
        <f>IF(#REF!="","",H731)</f>
        <v>#REF!</v>
      </c>
      <c r="X731" s="287" t="str">
        <f t="shared" si="23"/>
        <v/>
      </c>
    </row>
    <row r="732" spans="1:24" x14ac:dyDescent="0.25">
      <c r="A732" s="303">
        <v>3468</v>
      </c>
      <c r="B732" s="297" t="s">
        <v>3425</v>
      </c>
      <c r="C732" s="304">
        <v>43071</v>
      </c>
      <c r="D732" s="292" t="s">
        <v>4420</v>
      </c>
      <c r="E732" s="292" t="s">
        <v>3845</v>
      </c>
      <c r="F732" s="305">
        <v>-2.2737367544323206E-13</v>
      </c>
      <c r="G732" s="305">
        <v>-2.2737367544323206E-13</v>
      </c>
      <c r="H732" s="305">
        <v>1971.0400000000002</v>
      </c>
      <c r="I732" s="173"/>
      <c r="J732" s="173"/>
      <c r="K732" s="173"/>
      <c r="L732" s="173"/>
      <c r="M732" s="173"/>
      <c r="N732" s="173"/>
      <c r="O732" s="173"/>
      <c r="P732" s="173"/>
      <c r="Q732" s="173"/>
      <c r="R732" s="173"/>
      <c r="S732" s="173"/>
      <c r="T732" s="173"/>
      <c r="V732" s="173">
        <f t="shared" si="22"/>
        <v>0</v>
      </c>
      <c r="W732" s="173" t="e">
        <f>IF(#REF!="","",H732)</f>
        <v>#REF!</v>
      </c>
      <c r="X732" s="287" t="str">
        <f t="shared" si="23"/>
        <v/>
      </c>
    </row>
    <row r="733" spans="1:24" x14ac:dyDescent="0.25">
      <c r="A733" s="303">
        <v>3469</v>
      </c>
      <c r="B733" s="297" t="s">
        <v>3425</v>
      </c>
      <c r="C733" s="304">
        <v>42981</v>
      </c>
      <c r="D733" s="292" t="s">
        <v>4421</v>
      </c>
      <c r="E733" s="292" t="s">
        <v>3845</v>
      </c>
      <c r="F733" s="305">
        <v>-5.6843418860808015E-14</v>
      </c>
      <c r="G733" s="305">
        <v>-5.6843418860808015E-14</v>
      </c>
      <c r="H733" s="305">
        <v>264.73</v>
      </c>
      <c r="I733" s="173"/>
      <c r="J733" s="173"/>
      <c r="K733" s="173"/>
      <c r="L733" s="173"/>
      <c r="M733" s="173"/>
      <c r="N733" s="173"/>
      <c r="O733" s="173"/>
      <c r="P733" s="173"/>
      <c r="Q733" s="173"/>
      <c r="R733" s="173"/>
      <c r="S733" s="173"/>
      <c r="T733" s="173"/>
      <c r="V733" s="173">
        <f t="shared" si="22"/>
        <v>0</v>
      </c>
      <c r="W733" s="173" t="e">
        <f>IF(#REF!="","",H733)</f>
        <v>#REF!</v>
      </c>
      <c r="X733" s="287" t="str">
        <f t="shared" si="23"/>
        <v/>
      </c>
    </row>
    <row r="734" spans="1:24" x14ac:dyDescent="0.25">
      <c r="A734" s="303">
        <v>3470</v>
      </c>
      <c r="B734" s="297" t="s">
        <v>3425</v>
      </c>
      <c r="C734" s="304">
        <v>43133</v>
      </c>
      <c r="D734" s="292" t="s">
        <v>4422</v>
      </c>
      <c r="E734" s="292" t="s">
        <v>3845</v>
      </c>
      <c r="F734" s="305">
        <v>2.8421709430404007E-14</v>
      </c>
      <c r="G734" s="305">
        <v>2.8421709430404007E-14</v>
      </c>
      <c r="H734" s="305">
        <v>141.70999999999998</v>
      </c>
      <c r="I734" s="173"/>
      <c r="J734" s="173"/>
      <c r="K734" s="173"/>
      <c r="L734" s="173"/>
      <c r="M734" s="173"/>
      <c r="N734" s="173"/>
      <c r="O734" s="173"/>
      <c r="P734" s="173"/>
      <c r="Q734" s="173"/>
      <c r="R734" s="173"/>
      <c r="S734" s="173"/>
      <c r="T734" s="173"/>
      <c r="V734" s="173">
        <f t="shared" si="22"/>
        <v>0</v>
      </c>
      <c r="W734" s="173" t="e">
        <f>IF(#REF!="","",H734)</f>
        <v>#REF!</v>
      </c>
      <c r="X734" s="287" t="str">
        <f t="shared" si="23"/>
        <v/>
      </c>
    </row>
    <row r="735" spans="1:24" x14ac:dyDescent="0.25">
      <c r="A735" s="303">
        <v>3471</v>
      </c>
      <c r="B735" s="297" t="s">
        <v>3425</v>
      </c>
      <c r="C735" s="304">
        <v>42999</v>
      </c>
      <c r="D735" s="292" t="s">
        <v>4423</v>
      </c>
      <c r="E735" s="292" t="s">
        <v>4424</v>
      </c>
      <c r="F735" s="305">
        <v>0</v>
      </c>
      <c r="G735" s="305">
        <v>0</v>
      </c>
      <c r="H735" s="305">
        <v>686.1</v>
      </c>
      <c r="I735" s="173"/>
      <c r="J735" s="173"/>
      <c r="K735" s="173"/>
      <c r="L735" s="173"/>
      <c r="M735" s="173"/>
      <c r="N735" s="173"/>
      <c r="O735" s="173"/>
      <c r="P735" s="173"/>
      <c r="Q735" s="173"/>
      <c r="R735" s="173"/>
      <c r="S735" s="173"/>
      <c r="T735" s="173"/>
      <c r="V735" s="173">
        <f t="shared" si="22"/>
        <v>0</v>
      </c>
      <c r="W735" s="173" t="e">
        <f>IF(#REF!="","",H735)</f>
        <v>#REF!</v>
      </c>
      <c r="X735" s="287" t="str">
        <f t="shared" si="23"/>
        <v/>
      </c>
    </row>
    <row r="736" spans="1:24" x14ac:dyDescent="0.25">
      <c r="A736" s="303">
        <v>3472</v>
      </c>
      <c r="B736" s="297" t="s">
        <v>3425</v>
      </c>
      <c r="C736" s="304">
        <v>43104</v>
      </c>
      <c r="D736" s="292" t="s">
        <v>4425</v>
      </c>
      <c r="E736" s="292" t="s">
        <v>4426</v>
      </c>
      <c r="F736" s="305">
        <v>0</v>
      </c>
      <c r="G736" s="305">
        <v>0</v>
      </c>
      <c r="H736" s="305">
        <v>86.7</v>
      </c>
      <c r="I736" s="173"/>
      <c r="J736" s="173"/>
      <c r="K736" s="173"/>
      <c r="L736" s="173"/>
      <c r="M736" s="173"/>
      <c r="N736" s="173"/>
      <c r="O736" s="173"/>
      <c r="P736" s="173"/>
      <c r="Q736" s="173"/>
      <c r="R736" s="173"/>
      <c r="S736" s="173"/>
      <c r="T736" s="173"/>
      <c r="V736" s="173">
        <f t="shared" si="22"/>
        <v>0</v>
      </c>
      <c r="W736" s="173" t="e">
        <f>IF(#REF!="","",H736)</f>
        <v>#REF!</v>
      </c>
      <c r="X736" s="287" t="str">
        <f t="shared" si="23"/>
        <v/>
      </c>
    </row>
    <row r="737" spans="1:24" x14ac:dyDescent="0.25">
      <c r="A737" s="303">
        <v>3473</v>
      </c>
      <c r="B737" s="297" t="s">
        <v>3425</v>
      </c>
      <c r="C737" s="304">
        <v>42960</v>
      </c>
      <c r="D737" s="292" t="s">
        <v>4427</v>
      </c>
      <c r="E737" s="292" t="s">
        <v>4428</v>
      </c>
      <c r="F737" s="305">
        <v>0</v>
      </c>
      <c r="G737" s="305">
        <v>0</v>
      </c>
      <c r="H737" s="305">
        <v>693.6</v>
      </c>
      <c r="I737" s="173"/>
      <c r="J737" s="173"/>
      <c r="K737" s="173"/>
      <c r="L737" s="173"/>
      <c r="M737" s="173"/>
      <c r="N737" s="173"/>
      <c r="O737" s="173"/>
      <c r="P737" s="173"/>
      <c r="Q737" s="173"/>
      <c r="R737" s="173"/>
      <c r="S737" s="173"/>
      <c r="T737" s="173"/>
      <c r="V737" s="173">
        <f t="shared" si="22"/>
        <v>0</v>
      </c>
      <c r="W737" s="173" t="e">
        <f>IF(#REF!="","",H737)</f>
        <v>#REF!</v>
      </c>
      <c r="X737" s="287" t="str">
        <f t="shared" si="23"/>
        <v/>
      </c>
    </row>
    <row r="738" spans="1:24" x14ac:dyDescent="0.25">
      <c r="A738" s="303">
        <v>3474</v>
      </c>
      <c r="B738" s="297" t="s">
        <v>3425</v>
      </c>
      <c r="C738" s="304">
        <v>43049</v>
      </c>
      <c r="D738" s="292" t="s">
        <v>4429</v>
      </c>
      <c r="E738" s="292" t="s">
        <v>4430</v>
      </c>
      <c r="F738" s="305">
        <v>0</v>
      </c>
      <c r="G738" s="305">
        <v>0</v>
      </c>
      <c r="H738" s="305">
        <v>1300.5</v>
      </c>
      <c r="I738" s="173"/>
      <c r="J738" s="173"/>
      <c r="K738" s="173"/>
      <c r="L738" s="173"/>
      <c r="M738" s="173"/>
      <c r="N738" s="173"/>
      <c r="O738" s="173"/>
      <c r="P738" s="173"/>
      <c r="Q738" s="173"/>
      <c r="R738" s="173"/>
      <c r="S738" s="173"/>
      <c r="T738" s="173"/>
      <c r="V738" s="173">
        <f t="shared" si="22"/>
        <v>0</v>
      </c>
      <c r="W738" s="173" t="e">
        <f>IF(#REF!="","",H738)</f>
        <v>#REF!</v>
      </c>
      <c r="X738" s="287" t="str">
        <f t="shared" si="23"/>
        <v/>
      </c>
    </row>
    <row r="739" spans="1:24" x14ac:dyDescent="0.25">
      <c r="A739" s="303">
        <v>3475</v>
      </c>
      <c r="B739" s="297" t="s">
        <v>3425</v>
      </c>
      <c r="C739" s="304">
        <v>43099</v>
      </c>
      <c r="D739" s="292" t="s">
        <v>4431</v>
      </c>
      <c r="E739" s="292" t="s">
        <v>4432</v>
      </c>
      <c r="F739" s="305">
        <v>0</v>
      </c>
      <c r="G739" s="305">
        <v>0</v>
      </c>
      <c r="H739" s="305">
        <v>1560.6</v>
      </c>
      <c r="I739" s="173"/>
      <c r="J739" s="173"/>
      <c r="K739" s="173"/>
      <c r="L739" s="173"/>
      <c r="M739" s="173"/>
      <c r="N739" s="173"/>
      <c r="O739" s="173"/>
      <c r="P739" s="173"/>
      <c r="Q739" s="173"/>
      <c r="R739" s="173"/>
      <c r="S739" s="173"/>
      <c r="T739" s="173"/>
      <c r="V739" s="173">
        <f t="shared" si="22"/>
        <v>0</v>
      </c>
      <c r="W739" s="173" t="e">
        <f>IF(#REF!="","",H739)</f>
        <v>#REF!</v>
      </c>
      <c r="X739" s="287" t="str">
        <f t="shared" si="23"/>
        <v/>
      </c>
    </row>
    <row r="740" spans="1:24" x14ac:dyDescent="0.25">
      <c r="A740" s="303">
        <v>3476</v>
      </c>
      <c r="B740" s="297" t="s">
        <v>3425</v>
      </c>
      <c r="C740" s="304">
        <v>43108</v>
      </c>
      <c r="D740" s="292" t="s">
        <v>4433</v>
      </c>
      <c r="E740" s="292" t="s">
        <v>4434</v>
      </c>
      <c r="F740" s="305">
        <v>0</v>
      </c>
      <c r="G740" s="305">
        <v>0</v>
      </c>
      <c r="H740" s="305">
        <v>2021.08</v>
      </c>
      <c r="I740" s="173"/>
      <c r="J740" s="173"/>
      <c r="K740" s="173"/>
      <c r="L740" s="173"/>
      <c r="M740" s="173"/>
      <c r="N740" s="173"/>
      <c r="O740" s="173"/>
      <c r="P740" s="173"/>
      <c r="Q740" s="173"/>
      <c r="R740" s="173"/>
      <c r="S740" s="173"/>
      <c r="T740" s="173"/>
      <c r="V740" s="173">
        <f t="shared" si="22"/>
        <v>0</v>
      </c>
      <c r="W740" s="173" t="e">
        <f>IF(#REF!="","",H740)</f>
        <v>#REF!</v>
      </c>
      <c r="X740" s="287" t="str">
        <f t="shared" si="23"/>
        <v/>
      </c>
    </row>
    <row r="741" spans="1:24" x14ac:dyDescent="0.25">
      <c r="A741" s="303">
        <v>3477</v>
      </c>
      <c r="B741" s="297" t="s">
        <v>3425</v>
      </c>
      <c r="C741" s="304">
        <v>42901</v>
      </c>
      <c r="D741" s="292" t="s">
        <v>4435</v>
      </c>
      <c r="E741" s="292" t="s">
        <v>4430</v>
      </c>
      <c r="F741" s="305">
        <v>0</v>
      </c>
      <c r="G741" s="305">
        <v>0</v>
      </c>
      <c r="H741" s="305">
        <v>1300.5</v>
      </c>
      <c r="I741" s="173"/>
      <c r="J741" s="173"/>
      <c r="K741" s="173"/>
      <c r="L741" s="173"/>
      <c r="M741" s="173"/>
      <c r="N741" s="173"/>
      <c r="O741" s="173"/>
      <c r="P741" s="173"/>
      <c r="Q741" s="173"/>
      <c r="R741" s="173"/>
      <c r="S741" s="173"/>
      <c r="T741" s="173"/>
      <c r="V741" s="173">
        <f t="shared" si="22"/>
        <v>0</v>
      </c>
      <c r="W741" s="173" t="e">
        <f>IF(#REF!="","",H741)</f>
        <v>#REF!</v>
      </c>
      <c r="X741" s="287" t="str">
        <f t="shared" si="23"/>
        <v/>
      </c>
    </row>
    <row r="742" spans="1:24" x14ac:dyDescent="0.25">
      <c r="A742" s="303">
        <v>3478</v>
      </c>
      <c r="B742" s="297" t="s">
        <v>3425</v>
      </c>
      <c r="C742" s="304">
        <v>43063</v>
      </c>
      <c r="D742" s="292" t="s">
        <v>4436</v>
      </c>
      <c r="E742" s="292" t="s">
        <v>4437</v>
      </c>
      <c r="F742" s="305">
        <v>0</v>
      </c>
      <c r="G742" s="305">
        <v>0</v>
      </c>
      <c r="H742" s="305">
        <v>1244.77</v>
      </c>
      <c r="I742" s="173"/>
      <c r="J742" s="173"/>
      <c r="K742" s="173"/>
      <c r="L742" s="173"/>
      <c r="M742" s="173"/>
      <c r="N742" s="173"/>
      <c r="O742" s="173"/>
      <c r="P742" s="173"/>
      <c r="Q742" s="173"/>
      <c r="R742" s="173"/>
      <c r="S742" s="173"/>
      <c r="T742" s="173"/>
      <c r="V742" s="173">
        <f t="shared" si="22"/>
        <v>0</v>
      </c>
      <c r="W742" s="173" t="e">
        <f>IF(#REF!="","",H742)</f>
        <v>#REF!</v>
      </c>
      <c r="X742" s="287" t="str">
        <f t="shared" si="23"/>
        <v/>
      </c>
    </row>
    <row r="743" spans="1:24" x14ac:dyDescent="0.25">
      <c r="A743" s="303">
        <v>3479</v>
      </c>
      <c r="B743" s="297" t="s">
        <v>3425</v>
      </c>
      <c r="C743" s="304">
        <v>42832</v>
      </c>
      <c r="D743" s="292" t="s">
        <v>4438</v>
      </c>
      <c r="E743" s="292" t="s">
        <v>4439</v>
      </c>
      <c r="F743" s="305">
        <v>0</v>
      </c>
      <c r="G743" s="305">
        <v>0</v>
      </c>
      <c r="H743" s="305">
        <v>3289.4</v>
      </c>
      <c r="I743" s="173"/>
      <c r="J743" s="173"/>
      <c r="K743" s="173"/>
      <c r="L743" s="173"/>
      <c r="M743" s="173"/>
      <c r="N743" s="173"/>
      <c r="O743" s="173"/>
      <c r="P743" s="173"/>
      <c r="Q743" s="173"/>
      <c r="R743" s="173"/>
      <c r="S743" s="173"/>
      <c r="T743" s="173"/>
      <c r="V743" s="173">
        <f t="shared" si="22"/>
        <v>0</v>
      </c>
      <c r="W743" s="173" t="e">
        <f>IF(#REF!="","",H743)</f>
        <v>#REF!</v>
      </c>
      <c r="X743" s="287" t="str">
        <f t="shared" si="23"/>
        <v/>
      </c>
    </row>
    <row r="744" spans="1:24" x14ac:dyDescent="0.25">
      <c r="A744" s="303">
        <v>3480</v>
      </c>
      <c r="B744" s="297" t="s">
        <v>3425</v>
      </c>
      <c r="C744" s="304">
        <v>42775</v>
      </c>
      <c r="D744" s="292" t="s">
        <v>4440</v>
      </c>
      <c r="E744" s="292" t="s">
        <v>4441</v>
      </c>
      <c r="F744" s="305">
        <v>-1.8189894035458565E-12</v>
      </c>
      <c r="G744" s="305">
        <v>-1.8189894035458565E-12</v>
      </c>
      <c r="H744" s="305">
        <v>7953.86</v>
      </c>
      <c r="I744" s="173"/>
      <c r="J744" s="173"/>
      <c r="K744" s="173"/>
      <c r="L744" s="173"/>
      <c r="M744" s="173"/>
      <c r="N744" s="173"/>
      <c r="O744" s="173"/>
      <c r="P744" s="173"/>
      <c r="Q744" s="173"/>
      <c r="R744" s="173"/>
      <c r="S744" s="173"/>
      <c r="T744" s="173"/>
      <c r="V744" s="173">
        <f t="shared" si="22"/>
        <v>0</v>
      </c>
      <c r="W744" s="173" t="e">
        <f>IF(#REF!="","",H744)</f>
        <v>#REF!</v>
      </c>
      <c r="X744" s="287" t="str">
        <f t="shared" si="23"/>
        <v/>
      </c>
    </row>
    <row r="745" spans="1:24" x14ac:dyDescent="0.25">
      <c r="A745" s="303">
        <v>3481</v>
      </c>
      <c r="B745" s="297" t="s">
        <v>3425</v>
      </c>
      <c r="C745" s="304">
        <v>43021</v>
      </c>
      <c r="D745" s="292" t="s">
        <v>4442</v>
      </c>
      <c r="E745" s="292" t="s">
        <v>4443</v>
      </c>
      <c r="F745" s="305">
        <v>0</v>
      </c>
      <c r="G745" s="305">
        <v>0</v>
      </c>
      <c r="H745" s="305">
        <v>2082.54</v>
      </c>
      <c r="I745" s="173"/>
      <c r="J745" s="173"/>
      <c r="K745" s="173"/>
      <c r="L745" s="173"/>
      <c r="M745" s="173"/>
      <c r="N745" s="173"/>
      <c r="O745" s="173"/>
      <c r="P745" s="173"/>
      <c r="Q745" s="173"/>
      <c r="R745" s="173"/>
      <c r="S745" s="173"/>
      <c r="T745" s="173"/>
      <c r="V745" s="173">
        <f t="shared" si="22"/>
        <v>0</v>
      </c>
      <c r="W745" s="173" t="e">
        <f>IF(#REF!="","",H745)</f>
        <v>#REF!</v>
      </c>
      <c r="X745" s="287" t="str">
        <f t="shared" si="23"/>
        <v/>
      </c>
    </row>
    <row r="746" spans="1:24" x14ac:dyDescent="0.25">
      <c r="A746" s="303">
        <v>3482</v>
      </c>
      <c r="B746" s="297" t="s">
        <v>3425</v>
      </c>
      <c r="C746" s="304">
        <v>42742</v>
      </c>
      <c r="D746" s="292" t="s">
        <v>4444</v>
      </c>
      <c r="E746" s="292" t="s">
        <v>4445</v>
      </c>
      <c r="F746" s="305">
        <v>0</v>
      </c>
      <c r="G746" s="305">
        <v>0</v>
      </c>
      <c r="H746" s="305">
        <v>631.18000000000006</v>
      </c>
      <c r="I746" s="173"/>
      <c r="J746" s="173"/>
      <c r="K746" s="173"/>
      <c r="L746" s="173"/>
      <c r="M746" s="173"/>
      <c r="N746" s="173"/>
      <c r="O746" s="173"/>
      <c r="P746" s="173"/>
      <c r="Q746" s="173"/>
      <c r="R746" s="173"/>
      <c r="S746" s="173"/>
      <c r="T746" s="173"/>
      <c r="V746" s="173">
        <f t="shared" si="22"/>
        <v>0</v>
      </c>
      <c r="W746" s="173" t="e">
        <f>IF(#REF!="","",H746)</f>
        <v>#REF!</v>
      </c>
      <c r="X746" s="287" t="str">
        <f t="shared" si="23"/>
        <v/>
      </c>
    </row>
    <row r="747" spans="1:24" x14ac:dyDescent="0.25">
      <c r="A747" s="303">
        <v>3483</v>
      </c>
      <c r="B747" s="297" t="s">
        <v>3425</v>
      </c>
      <c r="C747" s="304">
        <v>42888</v>
      </c>
      <c r="D747" s="292" t="s">
        <v>4446</v>
      </c>
      <c r="E747" s="292" t="s">
        <v>4447</v>
      </c>
      <c r="F747" s="305">
        <v>0</v>
      </c>
      <c r="G747" s="305">
        <v>0</v>
      </c>
      <c r="H747" s="305">
        <v>1300.5</v>
      </c>
      <c r="I747" s="173"/>
      <c r="J747" s="173"/>
      <c r="K747" s="173"/>
      <c r="L747" s="173"/>
      <c r="M747" s="173"/>
      <c r="N747" s="173"/>
      <c r="O747" s="173"/>
      <c r="P747" s="173"/>
      <c r="Q747" s="173"/>
      <c r="R747" s="173"/>
      <c r="S747" s="173"/>
      <c r="T747" s="173"/>
      <c r="V747" s="173">
        <f t="shared" si="22"/>
        <v>0</v>
      </c>
      <c r="W747" s="173" t="e">
        <f>IF(#REF!="","",H747)</f>
        <v>#REF!</v>
      </c>
      <c r="X747" s="287" t="str">
        <f t="shared" si="23"/>
        <v/>
      </c>
    </row>
    <row r="748" spans="1:24" x14ac:dyDescent="0.25">
      <c r="A748" s="303">
        <v>3484</v>
      </c>
      <c r="B748" s="297" t="s">
        <v>3425</v>
      </c>
      <c r="C748" s="304">
        <v>42829</v>
      </c>
      <c r="D748" s="292" t="s">
        <v>4448</v>
      </c>
      <c r="E748" s="292" t="s">
        <v>4449</v>
      </c>
      <c r="F748" s="305">
        <v>-1.1368683772161603E-13</v>
      </c>
      <c r="G748" s="305">
        <v>-1.1368683772161603E-13</v>
      </c>
      <c r="H748" s="305">
        <v>897.35</v>
      </c>
      <c r="I748" s="173"/>
      <c r="J748" s="173"/>
      <c r="K748" s="173"/>
      <c r="L748" s="173"/>
      <c r="M748" s="173"/>
      <c r="N748" s="173"/>
      <c r="O748" s="173"/>
      <c r="P748" s="173"/>
      <c r="Q748" s="173"/>
      <c r="R748" s="173"/>
      <c r="S748" s="173"/>
      <c r="T748" s="173"/>
      <c r="V748" s="173">
        <f t="shared" si="22"/>
        <v>0</v>
      </c>
      <c r="W748" s="173" t="e">
        <f>IF(#REF!="","",H748)</f>
        <v>#REF!</v>
      </c>
      <c r="X748" s="287" t="str">
        <f t="shared" si="23"/>
        <v/>
      </c>
    </row>
    <row r="749" spans="1:24" x14ac:dyDescent="0.25">
      <c r="A749" s="303">
        <v>3485</v>
      </c>
      <c r="B749" s="297" t="s">
        <v>3425</v>
      </c>
      <c r="C749" s="304">
        <v>42908</v>
      </c>
      <c r="D749" s="292" t="s">
        <v>4450</v>
      </c>
      <c r="E749" s="292" t="s">
        <v>4451</v>
      </c>
      <c r="F749" s="305">
        <v>0</v>
      </c>
      <c r="G749" s="305">
        <v>0</v>
      </c>
      <c r="H749" s="305">
        <v>14934.070000000002</v>
      </c>
      <c r="I749" s="173"/>
      <c r="J749" s="173"/>
      <c r="K749" s="173"/>
      <c r="L749" s="173"/>
      <c r="M749" s="173"/>
      <c r="N749" s="173"/>
      <c r="O749" s="173"/>
      <c r="P749" s="173"/>
      <c r="Q749" s="173"/>
      <c r="R749" s="173"/>
      <c r="S749" s="173"/>
      <c r="T749" s="173"/>
      <c r="V749" s="173">
        <f t="shared" si="22"/>
        <v>0</v>
      </c>
      <c r="W749" s="173" t="e">
        <f>IF(#REF!="","",H749)</f>
        <v>#REF!</v>
      </c>
      <c r="X749" s="287" t="str">
        <f t="shared" si="23"/>
        <v/>
      </c>
    </row>
    <row r="750" spans="1:24" x14ac:dyDescent="0.25">
      <c r="A750" s="303">
        <v>3486</v>
      </c>
      <c r="B750" s="297" t="s">
        <v>3425</v>
      </c>
      <c r="C750" s="304">
        <v>43036</v>
      </c>
      <c r="D750" s="292" t="s">
        <v>4452</v>
      </c>
      <c r="E750" s="292" t="s">
        <v>4453</v>
      </c>
      <c r="F750" s="305">
        <v>0</v>
      </c>
      <c r="G750" s="305">
        <v>0</v>
      </c>
      <c r="H750" s="305">
        <v>2575</v>
      </c>
      <c r="I750" s="173"/>
      <c r="J750" s="173"/>
      <c r="K750" s="173"/>
      <c r="L750" s="173"/>
      <c r="M750" s="173"/>
      <c r="N750" s="173"/>
      <c r="O750" s="173"/>
      <c r="P750" s="173"/>
      <c r="Q750" s="173"/>
      <c r="R750" s="173"/>
      <c r="S750" s="173"/>
      <c r="T750" s="173"/>
      <c r="V750" s="173">
        <f t="shared" si="22"/>
        <v>0</v>
      </c>
      <c r="W750" s="173" t="e">
        <f>IF(#REF!="","",H750)</f>
        <v>#REF!</v>
      </c>
      <c r="X750" s="287" t="str">
        <f t="shared" si="23"/>
        <v/>
      </c>
    </row>
    <row r="751" spans="1:24" x14ac:dyDescent="0.25">
      <c r="A751" s="303">
        <v>3487</v>
      </c>
      <c r="B751" s="297" t="s">
        <v>3425</v>
      </c>
      <c r="C751" s="304">
        <v>42964</v>
      </c>
      <c r="D751" s="292" t="s">
        <v>4454</v>
      </c>
      <c r="E751" s="292" t="s">
        <v>4455</v>
      </c>
      <c r="F751" s="305">
        <v>0</v>
      </c>
      <c r="G751" s="305">
        <v>0</v>
      </c>
      <c r="H751" s="305">
        <v>1957.69</v>
      </c>
      <c r="I751" s="173"/>
      <c r="J751" s="173"/>
      <c r="K751" s="173"/>
      <c r="L751" s="173"/>
      <c r="M751" s="173"/>
      <c r="N751" s="173"/>
      <c r="O751" s="173"/>
      <c r="P751" s="173"/>
      <c r="Q751" s="173"/>
      <c r="R751" s="173"/>
      <c r="S751" s="173"/>
      <c r="T751" s="173"/>
      <c r="V751" s="173">
        <f t="shared" si="22"/>
        <v>0</v>
      </c>
      <c r="W751" s="173" t="e">
        <f>IF(#REF!="","",H751)</f>
        <v>#REF!</v>
      </c>
      <c r="X751" s="287" t="str">
        <f t="shared" si="23"/>
        <v/>
      </c>
    </row>
    <row r="752" spans="1:24" x14ac:dyDescent="0.25">
      <c r="A752" s="303">
        <v>3488</v>
      </c>
      <c r="B752" s="297" t="s">
        <v>3425</v>
      </c>
      <c r="C752" s="304">
        <v>42801</v>
      </c>
      <c r="D752" s="292" t="s">
        <v>4456</v>
      </c>
      <c r="E752" s="292" t="s">
        <v>4457</v>
      </c>
      <c r="F752" s="305">
        <v>-9.0949470177292824E-13</v>
      </c>
      <c r="G752" s="305">
        <v>-9.0949470177292824E-13</v>
      </c>
      <c r="H752" s="305">
        <v>4960.9800000000005</v>
      </c>
      <c r="I752" s="173"/>
      <c r="J752" s="173"/>
      <c r="K752" s="173"/>
      <c r="L752" s="173"/>
      <c r="M752" s="173"/>
      <c r="N752" s="173"/>
      <c r="O752" s="173"/>
      <c r="P752" s="173"/>
      <c r="Q752" s="173"/>
      <c r="R752" s="173"/>
      <c r="S752" s="173"/>
      <c r="T752" s="173"/>
      <c r="V752" s="173">
        <f t="shared" si="22"/>
        <v>0</v>
      </c>
      <c r="W752" s="173" t="e">
        <f>IF(#REF!="","",H752)</f>
        <v>#REF!</v>
      </c>
      <c r="X752" s="287" t="str">
        <f t="shared" si="23"/>
        <v/>
      </c>
    </row>
    <row r="753" spans="1:24" x14ac:dyDescent="0.25">
      <c r="A753" s="303">
        <v>3489</v>
      </c>
      <c r="B753" s="297" t="s">
        <v>3425</v>
      </c>
      <c r="C753" s="304">
        <v>43135</v>
      </c>
      <c r="D753" s="292" t="s">
        <v>4458</v>
      </c>
      <c r="E753" s="292" t="s">
        <v>4459</v>
      </c>
      <c r="F753" s="305">
        <v>-2.2737367544323206E-13</v>
      </c>
      <c r="G753" s="305">
        <v>-2.2737367544323206E-13</v>
      </c>
      <c r="H753" s="305">
        <v>1472.16</v>
      </c>
      <c r="I753" s="173"/>
      <c r="J753" s="173"/>
      <c r="K753" s="173"/>
      <c r="L753" s="173"/>
      <c r="M753" s="173"/>
      <c r="N753" s="173"/>
      <c r="O753" s="173"/>
      <c r="P753" s="173"/>
      <c r="Q753" s="173"/>
      <c r="R753" s="173"/>
      <c r="S753" s="173"/>
      <c r="T753" s="173"/>
      <c r="V753" s="173">
        <f t="shared" si="22"/>
        <v>0</v>
      </c>
      <c r="W753" s="173" t="e">
        <f>IF(#REF!="","",H753)</f>
        <v>#REF!</v>
      </c>
      <c r="X753" s="287" t="str">
        <f t="shared" si="23"/>
        <v/>
      </c>
    </row>
    <row r="754" spans="1:24" x14ac:dyDescent="0.25">
      <c r="A754" s="303">
        <v>3490</v>
      </c>
      <c r="B754" s="297" t="s">
        <v>3425</v>
      </c>
      <c r="C754" s="304">
        <v>43097</v>
      </c>
      <c r="D754" s="292" t="s">
        <v>4460</v>
      </c>
      <c r="E754" s="292" t="s">
        <v>4461</v>
      </c>
      <c r="F754" s="305">
        <v>2.2737367544323206E-13</v>
      </c>
      <c r="G754" s="305">
        <v>2.2737367544323206E-13</v>
      </c>
      <c r="H754" s="305">
        <v>1942.08</v>
      </c>
      <c r="I754" s="173"/>
      <c r="J754" s="173"/>
      <c r="K754" s="173"/>
      <c r="L754" s="173"/>
      <c r="M754" s="173"/>
      <c r="N754" s="173"/>
      <c r="O754" s="173"/>
      <c r="P754" s="173"/>
      <c r="Q754" s="173"/>
      <c r="R754" s="173"/>
      <c r="S754" s="173"/>
      <c r="T754" s="173"/>
      <c r="V754" s="173">
        <f t="shared" si="22"/>
        <v>0</v>
      </c>
      <c r="W754" s="173" t="e">
        <f>IF(#REF!="","",H754)</f>
        <v>#REF!</v>
      </c>
      <c r="X754" s="287" t="str">
        <f t="shared" si="23"/>
        <v/>
      </c>
    </row>
    <row r="755" spans="1:24" x14ac:dyDescent="0.25">
      <c r="A755" s="303">
        <v>3491</v>
      </c>
      <c r="B755" s="297" t="s">
        <v>3425</v>
      </c>
      <c r="C755" s="304">
        <v>42980</v>
      </c>
      <c r="D755" s="292" t="s">
        <v>4462</v>
      </c>
      <c r="E755" s="292" t="s">
        <v>4463</v>
      </c>
      <c r="F755" s="305">
        <v>0</v>
      </c>
      <c r="G755" s="305">
        <v>0</v>
      </c>
      <c r="H755" s="305">
        <v>650.26</v>
      </c>
      <c r="I755" s="173"/>
      <c r="J755" s="173"/>
      <c r="K755" s="173"/>
      <c r="L755" s="173"/>
      <c r="M755" s="173"/>
      <c r="N755" s="173"/>
      <c r="O755" s="173"/>
      <c r="P755" s="173"/>
      <c r="Q755" s="173"/>
      <c r="R755" s="173"/>
      <c r="S755" s="173"/>
      <c r="T755" s="173"/>
      <c r="V755" s="173">
        <f t="shared" si="22"/>
        <v>0</v>
      </c>
      <c r="W755" s="173" t="e">
        <f>IF(#REF!="","",H755)</f>
        <v>#REF!</v>
      </c>
      <c r="X755" s="287" t="str">
        <f t="shared" si="23"/>
        <v/>
      </c>
    </row>
    <row r="756" spans="1:24" x14ac:dyDescent="0.25">
      <c r="A756" s="303">
        <v>3492</v>
      </c>
      <c r="B756" s="297" t="s">
        <v>3425</v>
      </c>
      <c r="C756" s="304">
        <v>43011</v>
      </c>
      <c r="D756" s="292" t="s">
        <v>4464</v>
      </c>
      <c r="E756" s="292" t="s">
        <v>4465</v>
      </c>
      <c r="F756" s="305">
        <v>0</v>
      </c>
      <c r="G756" s="305">
        <v>0</v>
      </c>
      <c r="H756" s="305">
        <v>182.08</v>
      </c>
      <c r="I756" s="173"/>
      <c r="J756" s="173"/>
      <c r="K756" s="173"/>
      <c r="L756" s="173"/>
      <c r="M756" s="173"/>
      <c r="N756" s="173"/>
      <c r="O756" s="173"/>
      <c r="P756" s="173"/>
      <c r="Q756" s="173"/>
      <c r="R756" s="173"/>
      <c r="S756" s="173"/>
      <c r="T756" s="173"/>
      <c r="V756" s="173">
        <f t="shared" si="22"/>
        <v>0</v>
      </c>
      <c r="W756" s="173" t="e">
        <f>IF(#REF!="","",H756)</f>
        <v>#REF!</v>
      </c>
      <c r="X756" s="287" t="str">
        <f t="shared" si="23"/>
        <v/>
      </c>
    </row>
    <row r="757" spans="1:24" x14ac:dyDescent="0.25">
      <c r="A757" s="303">
        <v>3493</v>
      </c>
      <c r="B757" s="297" t="s">
        <v>3425</v>
      </c>
      <c r="C757" s="304">
        <v>43007</v>
      </c>
      <c r="D757" s="292" t="s">
        <v>4466</v>
      </c>
      <c r="E757" s="292" t="s">
        <v>4467</v>
      </c>
      <c r="F757" s="305">
        <v>1.8189894035458565E-12</v>
      </c>
      <c r="G757" s="305">
        <v>1.8189894035458565E-12</v>
      </c>
      <c r="H757" s="305">
        <v>9242.2199999999993</v>
      </c>
      <c r="I757" s="173"/>
      <c r="J757" s="173"/>
      <c r="K757" s="173"/>
      <c r="L757" s="173"/>
      <c r="M757" s="173"/>
      <c r="N757" s="173"/>
      <c r="O757" s="173"/>
      <c r="P757" s="173"/>
      <c r="Q757" s="173"/>
      <c r="R757" s="173"/>
      <c r="S757" s="173"/>
      <c r="T757" s="173"/>
      <c r="V757" s="173">
        <f t="shared" si="22"/>
        <v>0</v>
      </c>
      <c r="W757" s="173" t="e">
        <f>IF(#REF!="","",H757)</f>
        <v>#REF!</v>
      </c>
      <c r="X757" s="287" t="str">
        <f t="shared" si="23"/>
        <v/>
      </c>
    </row>
    <row r="758" spans="1:24" x14ac:dyDescent="0.25">
      <c r="A758" s="303">
        <v>3494</v>
      </c>
      <c r="B758" s="297" t="s">
        <v>3425</v>
      </c>
      <c r="C758" s="304">
        <v>43008</v>
      </c>
      <c r="D758" s="292" t="s">
        <v>4468</v>
      </c>
      <c r="E758" s="292" t="s">
        <v>4469</v>
      </c>
      <c r="F758" s="305">
        <v>0</v>
      </c>
      <c r="G758" s="305">
        <v>0</v>
      </c>
      <c r="H758" s="305">
        <v>2340.9</v>
      </c>
      <c r="I758" s="173"/>
      <c r="J758" s="173"/>
      <c r="K758" s="173"/>
      <c r="L758" s="173"/>
      <c r="M758" s="173"/>
      <c r="N758" s="173"/>
      <c r="O758" s="173"/>
      <c r="P758" s="173"/>
      <c r="Q758" s="173"/>
      <c r="R758" s="173"/>
      <c r="S758" s="173"/>
      <c r="T758" s="173"/>
      <c r="V758" s="173">
        <f t="shared" si="22"/>
        <v>0</v>
      </c>
      <c r="W758" s="173" t="e">
        <f>IF(#REF!="","",H758)</f>
        <v>#REF!</v>
      </c>
      <c r="X758" s="287" t="str">
        <f t="shared" si="23"/>
        <v/>
      </c>
    </row>
    <row r="759" spans="1:24" x14ac:dyDescent="0.25">
      <c r="A759" s="303">
        <v>3495</v>
      </c>
      <c r="B759" s="297" t="s">
        <v>3425</v>
      </c>
      <c r="C759" s="304">
        <v>42837</v>
      </c>
      <c r="D759" s="292" t="s">
        <v>4470</v>
      </c>
      <c r="E759" s="292" t="s">
        <v>4471</v>
      </c>
      <c r="F759" s="305">
        <v>2.2737367544323206E-13</v>
      </c>
      <c r="G759" s="305">
        <v>2.2737367544323206E-13</v>
      </c>
      <c r="H759" s="305">
        <v>1912.4599999999998</v>
      </c>
      <c r="I759" s="173"/>
      <c r="J759" s="173"/>
      <c r="K759" s="173"/>
      <c r="L759" s="173"/>
      <c r="M759" s="173"/>
      <c r="N759" s="173"/>
      <c r="O759" s="173"/>
      <c r="P759" s="173"/>
      <c r="Q759" s="173"/>
      <c r="R759" s="173"/>
      <c r="S759" s="173"/>
      <c r="T759" s="173"/>
      <c r="V759" s="173">
        <f t="shared" si="22"/>
        <v>0</v>
      </c>
      <c r="W759" s="173" t="e">
        <f>IF(#REF!="","",H759)</f>
        <v>#REF!</v>
      </c>
      <c r="X759" s="287" t="str">
        <f t="shared" si="23"/>
        <v/>
      </c>
    </row>
    <row r="760" spans="1:24" x14ac:dyDescent="0.25">
      <c r="A760" s="303">
        <v>3496</v>
      </c>
      <c r="B760" s="297" t="s">
        <v>3425</v>
      </c>
      <c r="C760" s="304">
        <v>43090</v>
      </c>
      <c r="D760" s="292" t="s">
        <v>4472</v>
      </c>
      <c r="E760" s="292" t="s">
        <v>4473</v>
      </c>
      <c r="F760" s="305">
        <v>-1.1368683772161603E-13</v>
      </c>
      <c r="G760" s="305">
        <v>-1.1368683772161603E-13</v>
      </c>
      <c r="H760" s="305">
        <v>671.58</v>
      </c>
      <c r="I760" s="173"/>
      <c r="J760" s="173"/>
      <c r="K760" s="173"/>
      <c r="L760" s="173"/>
      <c r="M760" s="173"/>
      <c r="N760" s="173"/>
      <c r="O760" s="173"/>
      <c r="P760" s="173"/>
      <c r="Q760" s="173"/>
      <c r="R760" s="173"/>
      <c r="S760" s="173"/>
      <c r="T760" s="173"/>
      <c r="V760" s="173">
        <f t="shared" si="22"/>
        <v>0</v>
      </c>
      <c r="W760" s="173" t="e">
        <f>IF(#REF!="","",H760)</f>
        <v>#REF!</v>
      </c>
      <c r="X760" s="287" t="str">
        <f t="shared" si="23"/>
        <v/>
      </c>
    </row>
    <row r="761" spans="1:24" x14ac:dyDescent="0.25">
      <c r="A761" s="303">
        <v>3497</v>
      </c>
      <c r="B761" s="297" t="s">
        <v>3425</v>
      </c>
      <c r="C761" s="304">
        <v>43079</v>
      </c>
      <c r="D761" s="292" t="s">
        <v>4474</v>
      </c>
      <c r="E761" s="292" t="s">
        <v>4475</v>
      </c>
      <c r="F761" s="305">
        <v>0</v>
      </c>
      <c r="G761" s="305">
        <v>0</v>
      </c>
      <c r="H761" s="305">
        <v>600.52</v>
      </c>
      <c r="I761" s="173"/>
      <c r="J761" s="173"/>
      <c r="K761" s="173"/>
      <c r="L761" s="173"/>
      <c r="M761" s="173"/>
      <c r="N761" s="173"/>
      <c r="O761" s="173"/>
      <c r="P761" s="173"/>
      <c r="Q761" s="173"/>
      <c r="R761" s="173"/>
      <c r="S761" s="173"/>
      <c r="T761" s="173"/>
      <c r="V761" s="173">
        <f t="shared" si="22"/>
        <v>0</v>
      </c>
      <c r="W761" s="173" t="e">
        <f>IF(#REF!="","",H761)</f>
        <v>#REF!</v>
      </c>
      <c r="X761" s="287" t="str">
        <f t="shared" si="23"/>
        <v/>
      </c>
    </row>
    <row r="762" spans="1:24" x14ac:dyDescent="0.25">
      <c r="A762" s="303">
        <v>3498</v>
      </c>
      <c r="B762" s="297" t="s">
        <v>3425</v>
      </c>
      <c r="C762" s="304">
        <v>43066</v>
      </c>
      <c r="D762" s="292" t="s">
        <v>4476</v>
      </c>
      <c r="E762" s="292" t="s">
        <v>4477</v>
      </c>
      <c r="F762" s="305">
        <v>9.0949470177292824E-13</v>
      </c>
      <c r="G762" s="305">
        <v>9.0949470177292824E-13</v>
      </c>
      <c r="H762" s="305">
        <v>4777.07</v>
      </c>
      <c r="I762" s="173"/>
      <c r="J762" s="173"/>
      <c r="K762" s="173"/>
      <c r="L762" s="173"/>
      <c r="M762" s="173"/>
      <c r="N762" s="173"/>
      <c r="O762" s="173"/>
      <c r="P762" s="173"/>
      <c r="Q762" s="173"/>
      <c r="R762" s="173"/>
      <c r="S762" s="173"/>
      <c r="T762" s="173"/>
      <c r="V762" s="173">
        <f t="shared" si="22"/>
        <v>0</v>
      </c>
      <c r="W762" s="173" t="e">
        <f>IF(#REF!="","",H762)</f>
        <v>#REF!</v>
      </c>
      <c r="X762" s="287" t="str">
        <f t="shared" si="23"/>
        <v/>
      </c>
    </row>
    <row r="763" spans="1:24" x14ac:dyDescent="0.25">
      <c r="A763" s="303">
        <v>3499</v>
      </c>
      <c r="B763" s="297" t="s">
        <v>3425</v>
      </c>
      <c r="C763" s="304">
        <v>42823</v>
      </c>
      <c r="D763" s="292" t="s">
        <v>4478</v>
      </c>
      <c r="E763" s="292" t="s">
        <v>4479</v>
      </c>
      <c r="F763" s="305">
        <v>0</v>
      </c>
      <c r="G763" s="305">
        <v>0</v>
      </c>
      <c r="H763" s="305">
        <v>1218.73</v>
      </c>
      <c r="I763" s="173"/>
      <c r="J763" s="173"/>
      <c r="K763" s="173"/>
      <c r="L763" s="173"/>
      <c r="M763" s="173"/>
      <c r="N763" s="173"/>
      <c r="O763" s="173"/>
      <c r="P763" s="173"/>
      <c r="Q763" s="173"/>
      <c r="R763" s="173"/>
      <c r="S763" s="173"/>
      <c r="T763" s="173"/>
      <c r="V763" s="173">
        <f t="shared" si="22"/>
        <v>0</v>
      </c>
      <c r="W763" s="173" t="e">
        <f>IF(#REF!="","",H763)</f>
        <v>#REF!</v>
      </c>
      <c r="X763" s="287" t="str">
        <f t="shared" si="23"/>
        <v/>
      </c>
    </row>
    <row r="764" spans="1:24" x14ac:dyDescent="0.25">
      <c r="A764" s="303">
        <v>3500</v>
      </c>
      <c r="B764" s="297" t="s">
        <v>3425</v>
      </c>
      <c r="C764" s="304">
        <v>42938</v>
      </c>
      <c r="D764" s="292" t="s">
        <v>4480</v>
      </c>
      <c r="E764" s="292" t="s">
        <v>4481</v>
      </c>
      <c r="F764" s="305">
        <v>4.5474735088646412E-13</v>
      </c>
      <c r="G764" s="305">
        <v>4.5474735088646412E-13</v>
      </c>
      <c r="H764" s="305">
        <v>2396.9299999999998</v>
      </c>
      <c r="I764" s="173"/>
      <c r="J764" s="173"/>
      <c r="K764" s="173"/>
      <c r="L764" s="173"/>
      <c r="M764" s="173"/>
      <c r="N764" s="173"/>
      <c r="O764" s="173"/>
      <c r="P764" s="173"/>
      <c r="Q764" s="173"/>
      <c r="R764" s="173"/>
      <c r="S764" s="173"/>
      <c r="T764" s="173"/>
      <c r="V764" s="173">
        <f t="shared" si="22"/>
        <v>0</v>
      </c>
      <c r="W764" s="173" t="e">
        <f>IF(#REF!="","",H764)</f>
        <v>#REF!</v>
      </c>
      <c r="X764" s="287" t="str">
        <f t="shared" si="23"/>
        <v/>
      </c>
    </row>
    <row r="765" spans="1:24" x14ac:dyDescent="0.25">
      <c r="A765" s="303">
        <v>3501</v>
      </c>
      <c r="B765" s="297" t="s">
        <v>3425</v>
      </c>
      <c r="C765" s="304">
        <v>42796</v>
      </c>
      <c r="D765" s="292" t="s">
        <v>4482</v>
      </c>
      <c r="E765" s="292" t="s">
        <v>4483</v>
      </c>
      <c r="F765" s="305">
        <v>0</v>
      </c>
      <c r="G765" s="305">
        <v>0</v>
      </c>
      <c r="H765" s="305">
        <v>436.75</v>
      </c>
      <c r="I765" s="173"/>
      <c r="J765" s="173"/>
      <c r="K765" s="173"/>
      <c r="L765" s="173"/>
      <c r="M765" s="173"/>
      <c r="N765" s="173"/>
      <c r="O765" s="173"/>
      <c r="P765" s="173"/>
      <c r="Q765" s="173"/>
      <c r="R765" s="173"/>
      <c r="S765" s="173"/>
      <c r="T765" s="173"/>
      <c r="V765" s="173">
        <f t="shared" si="22"/>
        <v>0</v>
      </c>
      <c r="W765" s="173" t="e">
        <f>IF(#REF!="","",H765)</f>
        <v>#REF!</v>
      </c>
      <c r="X765" s="287" t="str">
        <f t="shared" si="23"/>
        <v/>
      </c>
    </row>
    <row r="766" spans="1:24" x14ac:dyDescent="0.25">
      <c r="A766" s="303">
        <v>3502</v>
      </c>
      <c r="B766" s="297" t="s">
        <v>3425</v>
      </c>
      <c r="C766" s="304">
        <v>42889</v>
      </c>
      <c r="D766" s="292" t="s">
        <v>4484</v>
      </c>
      <c r="E766" s="292" t="s">
        <v>4183</v>
      </c>
      <c r="F766" s="305">
        <v>-4.5474735088646412E-13</v>
      </c>
      <c r="G766" s="305">
        <v>-4.5474735088646412E-13</v>
      </c>
      <c r="H766" s="305">
        <v>2124.6400000000003</v>
      </c>
      <c r="I766" s="173"/>
      <c r="J766" s="173"/>
      <c r="K766" s="173"/>
      <c r="L766" s="173"/>
      <c r="M766" s="173"/>
      <c r="N766" s="173"/>
      <c r="O766" s="173"/>
      <c r="P766" s="173"/>
      <c r="Q766" s="173"/>
      <c r="R766" s="173"/>
      <c r="S766" s="173"/>
      <c r="T766" s="173"/>
      <c r="V766" s="173">
        <f t="shared" si="22"/>
        <v>0</v>
      </c>
      <c r="W766" s="173" t="e">
        <f>IF(#REF!="","",H766)</f>
        <v>#REF!</v>
      </c>
      <c r="X766" s="287" t="str">
        <f t="shared" si="23"/>
        <v/>
      </c>
    </row>
    <row r="767" spans="1:24" x14ac:dyDescent="0.25">
      <c r="A767" s="303">
        <v>3503</v>
      </c>
      <c r="B767" s="297" t="s">
        <v>3425</v>
      </c>
      <c r="C767" s="304">
        <v>42883</v>
      </c>
      <c r="D767" s="292" t="s">
        <v>4485</v>
      </c>
      <c r="E767" s="292" t="s">
        <v>4486</v>
      </c>
      <c r="F767" s="305">
        <v>1.1368683772161603E-13</v>
      </c>
      <c r="G767" s="305">
        <v>1.1368683772161603E-13</v>
      </c>
      <c r="H767" s="305">
        <v>899.08999999999992</v>
      </c>
      <c r="I767" s="173"/>
      <c r="J767" s="173"/>
      <c r="K767" s="173"/>
      <c r="L767" s="173"/>
      <c r="M767" s="173"/>
      <c r="N767" s="173"/>
      <c r="O767" s="173"/>
      <c r="P767" s="173"/>
      <c r="Q767" s="173"/>
      <c r="R767" s="173"/>
      <c r="S767" s="173"/>
      <c r="T767" s="173"/>
      <c r="V767" s="173">
        <f t="shared" si="22"/>
        <v>0</v>
      </c>
      <c r="W767" s="173" t="e">
        <f>IF(#REF!="","",H767)</f>
        <v>#REF!</v>
      </c>
      <c r="X767" s="287" t="str">
        <f t="shared" si="23"/>
        <v/>
      </c>
    </row>
    <row r="768" spans="1:24" x14ac:dyDescent="0.25">
      <c r="A768" s="303">
        <v>3504</v>
      </c>
      <c r="B768" s="297" t="s">
        <v>3425</v>
      </c>
      <c r="C768" s="304">
        <v>42908</v>
      </c>
      <c r="D768" s="292" t="s">
        <v>4487</v>
      </c>
      <c r="E768" s="292" t="s">
        <v>4488</v>
      </c>
      <c r="F768" s="305">
        <v>1.1368683772161603E-13</v>
      </c>
      <c r="G768" s="305">
        <v>1.1368683772161603E-13</v>
      </c>
      <c r="H768" s="305">
        <v>717.4</v>
      </c>
      <c r="I768" s="173"/>
      <c r="J768" s="173"/>
      <c r="K768" s="173"/>
      <c r="L768" s="173"/>
      <c r="M768" s="173"/>
      <c r="N768" s="173"/>
      <c r="O768" s="173"/>
      <c r="P768" s="173"/>
      <c r="Q768" s="173"/>
      <c r="R768" s="173"/>
      <c r="S768" s="173"/>
      <c r="T768" s="173"/>
      <c r="V768" s="173">
        <f t="shared" si="22"/>
        <v>0</v>
      </c>
      <c r="W768" s="173" t="e">
        <f>IF(#REF!="","",H768)</f>
        <v>#REF!</v>
      </c>
      <c r="X768" s="287" t="str">
        <f t="shared" si="23"/>
        <v/>
      </c>
    </row>
    <row r="769" spans="1:24" x14ac:dyDescent="0.25">
      <c r="A769" s="303">
        <v>3505</v>
      </c>
      <c r="B769" s="297" t="s">
        <v>3425</v>
      </c>
      <c r="C769" s="304">
        <v>43074</v>
      </c>
      <c r="D769" s="292" t="s">
        <v>4489</v>
      </c>
      <c r="E769" s="292" t="s">
        <v>3847</v>
      </c>
      <c r="F769" s="305">
        <v>0</v>
      </c>
      <c r="G769" s="305">
        <v>0</v>
      </c>
      <c r="H769" s="305">
        <v>791.4</v>
      </c>
      <c r="I769" s="173"/>
      <c r="J769" s="173"/>
      <c r="K769" s="173"/>
      <c r="L769" s="173"/>
      <c r="M769" s="173"/>
      <c r="N769" s="173"/>
      <c r="O769" s="173"/>
      <c r="P769" s="173"/>
      <c r="Q769" s="173"/>
      <c r="R769" s="173"/>
      <c r="S769" s="173"/>
      <c r="T769" s="173"/>
      <c r="V769" s="173">
        <f t="shared" si="22"/>
        <v>0</v>
      </c>
      <c r="W769" s="173" t="e">
        <f>IF(#REF!="","",H769)</f>
        <v>#REF!</v>
      </c>
      <c r="X769" s="287" t="str">
        <f t="shared" si="23"/>
        <v/>
      </c>
    </row>
    <row r="770" spans="1:24" x14ac:dyDescent="0.25">
      <c r="A770" s="303">
        <v>3506</v>
      </c>
      <c r="B770" s="297" t="s">
        <v>3425</v>
      </c>
      <c r="C770" s="304">
        <v>43132</v>
      </c>
      <c r="D770" s="292" t="s">
        <v>4490</v>
      </c>
      <c r="E770" s="292" t="s">
        <v>3847</v>
      </c>
      <c r="F770" s="305">
        <v>-2.2737367544323206E-13</v>
      </c>
      <c r="G770" s="305">
        <v>-2.2737367544323206E-13</v>
      </c>
      <c r="H770" s="305">
        <v>1064.26</v>
      </c>
      <c r="I770" s="173"/>
      <c r="J770" s="173"/>
      <c r="K770" s="173"/>
      <c r="L770" s="173"/>
      <c r="M770" s="173"/>
      <c r="N770" s="173"/>
      <c r="O770" s="173"/>
      <c r="P770" s="173"/>
      <c r="Q770" s="173"/>
      <c r="R770" s="173"/>
      <c r="S770" s="173"/>
      <c r="T770" s="173"/>
      <c r="V770" s="173">
        <f t="shared" si="22"/>
        <v>0</v>
      </c>
      <c r="W770" s="173" t="e">
        <f>IF(#REF!="","",H770)</f>
        <v>#REF!</v>
      </c>
      <c r="X770" s="287" t="str">
        <f t="shared" si="23"/>
        <v/>
      </c>
    </row>
    <row r="771" spans="1:24" x14ac:dyDescent="0.25">
      <c r="A771" s="303">
        <v>3507</v>
      </c>
      <c r="B771" s="297" t="s">
        <v>3425</v>
      </c>
      <c r="C771" s="304">
        <v>42983</v>
      </c>
      <c r="D771" s="292" t="s">
        <v>4491</v>
      </c>
      <c r="E771" s="292" t="s">
        <v>3847</v>
      </c>
      <c r="F771" s="305">
        <v>0</v>
      </c>
      <c r="G771" s="305">
        <v>0</v>
      </c>
      <c r="H771" s="305">
        <v>6604.74</v>
      </c>
      <c r="I771" s="173"/>
      <c r="J771" s="173"/>
      <c r="K771" s="173"/>
      <c r="L771" s="173"/>
      <c r="M771" s="173"/>
      <c r="N771" s="173"/>
      <c r="O771" s="173"/>
      <c r="P771" s="173"/>
      <c r="Q771" s="173"/>
      <c r="R771" s="173"/>
      <c r="S771" s="173"/>
      <c r="T771" s="173"/>
      <c r="V771" s="173">
        <f t="shared" si="22"/>
        <v>0</v>
      </c>
      <c r="W771" s="173" t="e">
        <f>IF(#REF!="","",H771)</f>
        <v>#REF!</v>
      </c>
      <c r="X771" s="287" t="str">
        <f t="shared" si="23"/>
        <v/>
      </c>
    </row>
    <row r="772" spans="1:24" x14ac:dyDescent="0.25">
      <c r="A772" s="303">
        <v>3508</v>
      </c>
      <c r="B772" s="297" t="s">
        <v>3425</v>
      </c>
      <c r="C772" s="304">
        <v>42845</v>
      </c>
      <c r="D772" s="292" t="s">
        <v>4492</v>
      </c>
      <c r="E772" s="292" t="s">
        <v>3847</v>
      </c>
      <c r="F772" s="305">
        <v>0</v>
      </c>
      <c r="G772" s="305">
        <v>0</v>
      </c>
      <c r="H772" s="305">
        <v>795.04</v>
      </c>
      <c r="I772" s="173"/>
      <c r="J772" s="173"/>
      <c r="K772" s="173"/>
      <c r="L772" s="173"/>
      <c r="M772" s="173"/>
      <c r="N772" s="173"/>
      <c r="O772" s="173"/>
      <c r="P772" s="173"/>
      <c r="Q772" s="173"/>
      <c r="R772" s="173"/>
      <c r="S772" s="173"/>
      <c r="T772" s="173"/>
      <c r="V772" s="173">
        <f t="shared" si="22"/>
        <v>0</v>
      </c>
      <c r="W772" s="173" t="e">
        <f>IF(#REF!="","",H772)</f>
        <v>#REF!</v>
      </c>
      <c r="X772" s="287" t="str">
        <f t="shared" si="23"/>
        <v/>
      </c>
    </row>
    <row r="773" spans="1:24" x14ac:dyDescent="0.25">
      <c r="A773" s="303">
        <v>3509</v>
      </c>
      <c r="B773" s="297" t="s">
        <v>3425</v>
      </c>
      <c r="C773" s="304">
        <v>42983</v>
      </c>
      <c r="D773" s="292" t="s">
        <v>4493</v>
      </c>
      <c r="E773" s="292" t="s">
        <v>3847</v>
      </c>
      <c r="F773" s="305">
        <v>-5.6843418860808015E-14</v>
      </c>
      <c r="G773" s="305">
        <v>-5.6843418860808015E-14</v>
      </c>
      <c r="H773" s="305">
        <v>413.3</v>
      </c>
      <c r="I773" s="173"/>
      <c r="J773" s="173"/>
      <c r="K773" s="173"/>
      <c r="L773" s="173"/>
      <c r="M773" s="173"/>
      <c r="N773" s="173"/>
      <c r="O773" s="173"/>
      <c r="P773" s="173"/>
      <c r="Q773" s="173"/>
      <c r="R773" s="173"/>
      <c r="S773" s="173"/>
      <c r="T773" s="173"/>
      <c r="V773" s="173">
        <f t="shared" si="22"/>
        <v>0</v>
      </c>
      <c r="W773" s="173" t="e">
        <f>IF(#REF!="","",H773)</f>
        <v>#REF!</v>
      </c>
      <c r="X773" s="287" t="str">
        <f t="shared" si="23"/>
        <v/>
      </c>
    </row>
    <row r="774" spans="1:24" x14ac:dyDescent="0.25">
      <c r="A774" s="303">
        <v>3510</v>
      </c>
      <c r="B774" s="297" t="s">
        <v>3425</v>
      </c>
      <c r="C774" s="304">
        <v>42862</v>
      </c>
      <c r="D774" s="292" t="s">
        <v>4494</v>
      </c>
      <c r="E774" s="292" t="s">
        <v>3847</v>
      </c>
      <c r="F774" s="305">
        <v>0</v>
      </c>
      <c r="G774" s="305">
        <v>0</v>
      </c>
      <c r="H774" s="305">
        <v>327.02</v>
      </c>
      <c r="I774" s="173"/>
      <c r="J774" s="173"/>
      <c r="K774" s="173"/>
      <c r="L774" s="173"/>
      <c r="M774" s="173"/>
      <c r="N774" s="173"/>
      <c r="O774" s="173"/>
      <c r="P774" s="173"/>
      <c r="Q774" s="173"/>
      <c r="R774" s="173"/>
      <c r="S774" s="173"/>
      <c r="T774" s="173"/>
      <c r="V774" s="173">
        <f t="shared" si="22"/>
        <v>0</v>
      </c>
      <c r="W774" s="173" t="e">
        <f>IF(#REF!="","",H774)</f>
        <v>#REF!</v>
      </c>
      <c r="X774" s="287" t="str">
        <f t="shared" si="23"/>
        <v/>
      </c>
    </row>
    <row r="775" spans="1:24" x14ac:dyDescent="0.25">
      <c r="A775" s="303">
        <v>3511</v>
      </c>
      <c r="B775" s="297" t="s">
        <v>3425</v>
      </c>
      <c r="C775" s="304">
        <v>42813</v>
      </c>
      <c r="D775" s="292" t="s">
        <v>4495</v>
      </c>
      <c r="E775" s="292" t="s">
        <v>3847</v>
      </c>
      <c r="F775" s="305">
        <v>0</v>
      </c>
      <c r="G775" s="305">
        <v>0</v>
      </c>
      <c r="H775" s="305">
        <v>981.86</v>
      </c>
      <c r="I775" s="173"/>
      <c r="J775" s="173"/>
      <c r="K775" s="173"/>
      <c r="L775" s="173"/>
      <c r="M775" s="173"/>
      <c r="N775" s="173"/>
      <c r="O775" s="173"/>
      <c r="P775" s="173"/>
      <c r="Q775" s="173"/>
      <c r="R775" s="173"/>
      <c r="S775" s="173"/>
      <c r="T775" s="173"/>
      <c r="V775" s="173">
        <f t="shared" si="22"/>
        <v>0</v>
      </c>
      <c r="W775" s="173" t="e">
        <f>IF(#REF!="","",H775)</f>
        <v>#REF!</v>
      </c>
      <c r="X775" s="287" t="str">
        <f t="shared" si="23"/>
        <v/>
      </c>
    </row>
    <row r="776" spans="1:24" x14ac:dyDescent="0.25">
      <c r="A776" s="303">
        <v>3512</v>
      </c>
      <c r="B776" s="297" t="s">
        <v>3425</v>
      </c>
      <c r="C776" s="304">
        <v>42913</v>
      </c>
      <c r="D776" s="292" t="s">
        <v>4496</v>
      </c>
      <c r="E776" s="292" t="s">
        <v>4497</v>
      </c>
      <c r="F776" s="305">
        <v>0</v>
      </c>
      <c r="G776" s="305">
        <v>0</v>
      </c>
      <c r="H776" s="305">
        <v>104.04</v>
      </c>
      <c r="I776" s="173"/>
      <c r="J776" s="173"/>
      <c r="K776" s="173"/>
      <c r="L776" s="173"/>
      <c r="M776" s="173"/>
      <c r="N776" s="173"/>
      <c r="O776" s="173"/>
      <c r="P776" s="173"/>
      <c r="Q776" s="173"/>
      <c r="R776" s="173"/>
      <c r="S776" s="173"/>
      <c r="T776" s="173"/>
      <c r="V776" s="173">
        <f t="shared" si="22"/>
        <v>0</v>
      </c>
      <c r="W776" s="173" t="e">
        <f>IF(#REF!="","",H776)</f>
        <v>#REF!</v>
      </c>
      <c r="X776" s="287" t="str">
        <f t="shared" si="23"/>
        <v/>
      </c>
    </row>
    <row r="777" spans="1:24" x14ac:dyDescent="0.25">
      <c r="A777" s="303">
        <v>3513</v>
      </c>
      <c r="B777" s="297" t="s">
        <v>3425</v>
      </c>
      <c r="C777" s="304">
        <v>42895</v>
      </c>
      <c r="D777" s="292" t="s">
        <v>4498</v>
      </c>
      <c r="E777" s="292" t="s">
        <v>4194</v>
      </c>
      <c r="F777" s="305">
        <v>-1.1368683772161603E-13</v>
      </c>
      <c r="G777" s="305">
        <v>-1.1368683772161603E-13</v>
      </c>
      <c r="H777" s="305">
        <v>778.61</v>
      </c>
      <c r="I777" s="173"/>
      <c r="J777" s="173"/>
      <c r="K777" s="173"/>
      <c r="L777" s="173"/>
      <c r="M777" s="173"/>
      <c r="N777" s="173"/>
      <c r="O777" s="173"/>
      <c r="P777" s="173"/>
      <c r="Q777" s="173"/>
      <c r="R777" s="173"/>
      <c r="S777" s="173"/>
      <c r="T777" s="173"/>
      <c r="V777" s="173">
        <f t="shared" si="22"/>
        <v>0</v>
      </c>
      <c r="W777" s="173" t="e">
        <f>IF(#REF!="","",H777)</f>
        <v>#REF!</v>
      </c>
      <c r="X777" s="287" t="str">
        <f t="shared" si="23"/>
        <v/>
      </c>
    </row>
    <row r="778" spans="1:24" x14ac:dyDescent="0.25">
      <c r="A778" s="303">
        <v>3514</v>
      </c>
      <c r="B778" s="297" t="s">
        <v>3425</v>
      </c>
      <c r="C778" s="304">
        <v>43133</v>
      </c>
      <c r="D778" s="292" t="s">
        <v>4499</v>
      </c>
      <c r="E778" s="292" t="s">
        <v>4194</v>
      </c>
      <c r="F778" s="305">
        <v>-2.8421709430404007E-14</v>
      </c>
      <c r="G778" s="305">
        <v>-2.8421709430404007E-14</v>
      </c>
      <c r="H778" s="305">
        <v>129.79000000000002</v>
      </c>
      <c r="I778" s="173"/>
      <c r="J778" s="173"/>
      <c r="K778" s="173"/>
      <c r="L778" s="173"/>
      <c r="M778" s="173"/>
      <c r="N778" s="173"/>
      <c r="O778" s="173"/>
      <c r="P778" s="173"/>
      <c r="Q778" s="173"/>
      <c r="R778" s="173"/>
      <c r="S778" s="173"/>
      <c r="T778" s="173"/>
      <c r="V778" s="173">
        <f t="shared" si="22"/>
        <v>0</v>
      </c>
      <c r="W778" s="173" t="e">
        <f>IF(#REF!="","",H778)</f>
        <v>#REF!</v>
      </c>
      <c r="X778" s="287" t="str">
        <f t="shared" si="23"/>
        <v/>
      </c>
    </row>
    <row r="779" spans="1:24" x14ac:dyDescent="0.25">
      <c r="A779" s="303">
        <v>3515</v>
      </c>
      <c r="B779" s="297" t="s">
        <v>3425</v>
      </c>
      <c r="C779" s="304">
        <v>42856</v>
      </c>
      <c r="D779" s="292" t="s">
        <v>4500</v>
      </c>
      <c r="E779" s="292" t="s">
        <v>4501</v>
      </c>
      <c r="F779" s="305">
        <v>0</v>
      </c>
      <c r="G779" s="305">
        <v>0</v>
      </c>
      <c r="H779" s="305">
        <v>260.10000000000002</v>
      </c>
      <c r="I779" s="173"/>
      <c r="J779" s="173"/>
      <c r="K779" s="173"/>
      <c r="L779" s="173"/>
      <c r="M779" s="173"/>
      <c r="N779" s="173"/>
      <c r="O779" s="173"/>
      <c r="P779" s="173"/>
      <c r="Q779" s="173"/>
      <c r="R779" s="173"/>
      <c r="S779" s="173"/>
      <c r="T779" s="173"/>
      <c r="V779" s="173">
        <f t="shared" si="22"/>
        <v>0</v>
      </c>
      <c r="W779" s="173" t="e">
        <f>IF(#REF!="","",H779)</f>
        <v>#REF!</v>
      </c>
      <c r="X779" s="287" t="str">
        <f t="shared" si="23"/>
        <v/>
      </c>
    </row>
    <row r="780" spans="1:24" x14ac:dyDescent="0.25">
      <c r="A780" s="303">
        <v>3516</v>
      </c>
      <c r="B780" s="297" t="s">
        <v>3425</v>
      </c>
      <c r="C780" s="304">
        <v>43011</v>
      </c>
      <c r="D780" s="292" t="s">
        <v>4502</v>
      </c>
      <c r="E780" s="292" t="s">
        <v>4503</v>
      </c>
      <c r="F780" s="305">
        <v>0</v>
      </c>
      <c r="G780" s="305">
        <v>0</v>
      </c>
      <c r="H780" s="305">
        <v>1330.85</v>
      </c>
      <c r="I780" s="173"/>
      <c r="J780" s="173"/>
      <c r="K780" s="173"/>
      <c r="L780" s="173"/>
      <c r="M780" s="173"/>
      <c r="N780" s="173"/>
      <c r="O780" s="173"/>
      <c r="P780" s="173"/>
      <c r="Q780" s="173"/>
      <c r="R780" s="173"/>
      <c r="S780" s="173"/>
      <c r="T780" s="173"/>
      <c r="V780" s="173">
        <f t="shared" si="22"/>
        <v>0</v>
      </c>
      <c r="W780" s="173" t="e">
        <f>IF(#REF!="","",H780)</f>
        <v>#REF!</v>
      </c>
      <c r="X780" s="287" t="str">
        <f t="shared" si="23"/>
        <v/>
      </c>
    </row>
    <row r="781" spans="1:24" x14ac:dyDescent="0.25">
      <c r="A781" s="303">
        <v>3517</v>
      </c>
      <c r="B781" s="297" t="s">
        <v>3425</v>
      </c>
      <c r="C781" s="304">
        <v>42899</v>
      </c>
      <c r="D781" s="292" t="s">
        <v>4504</v>
      </c>
      <c r="E781" s="292" t="s">
        <v>4505</v>
      </c>
      <c r="F781" s="305">
        <v>0</v>
      </c>
      <c r="G781" s="305">
        <v>0</v>
      </c>
      <c r="H781" s="305">
        <v>563.48</v>
      </c>
      <c r="I781" s="173"/>
      <c r="J781" s="173"/>
      <c r="K781" s="173"/>
      <c r="L781" s="173"/>
      <c r="M781" s="173"/>
      <c r="N781" s="173"/>
      <c r="O781" s="173"/>
      <c r="P781" s="173"/>
      <c r="Q781" s="173"/>
      <c r="R781" s="173"/>
      <c r="S781" s="173"/>
      <c r="T781" s="173"/>
      <c r="V781" s="173">
        <f t="shared" si="22"/>
        <v>0</v>
      </c>
      <c r="W781" s="173" t="e">
        <f>IF(#REF!="","",H781)</f>
        <v>#REF!</v>
      </c>
      <c r="X781" s="287" t="str">
        <f t="shared" si="23"/>
        <v/>
      </c>
    </row>
    <row r="782" spans="1:24" x14ac:dyDescent="0.25">
      <c r="A782" s="303">
        <v>3518</v>
      </c>
      <c r="B782" s="297" t="s">
        <v>3425</v>
      </c>
      <c r="C782" s="304">
        <v>42746</v>
      </c>
      <c r="D782" s="292" t="s">
        <v>4506</v>
      </c>
      <c r="E782" s="292" t="s">
        <v>4507</v>
      </c>
      <c r="F782" s="305">
        <v>0</v>
      </c>
      <c r="G782" s="305">
        <v>0</v>
      </c>
      <c r="H782" s="305">
        <v>1690.45</v>
      </c>
      <c r="I782" s="173"/>
      <c r="J782" s="173"/>
      <c r="K782" s="173"/>
      <c r="L782" s="173"/>
      <c r="M782" s="173"/>
      <c r="N782" s="173"/>
      <c r="O782" s="173"/>
      <c r="P782" s="173"/>
      <c r="Q782" s="173"/>
      <c r="R782" s="173"/>
      <c r="S782" s="173"/>
      <c r="T782" s="173"/>
      <c r="V782" s="173">
        <f t="shared" ref="V782:V845" si="24">SUM(I782:U782)</f>
        <v>0</v>
      </c>
      <c r="W782" s="173" t="e">
        <f>IF(#REF!="","",H782)</f>
        <v>#REF!</v>
      </c>
      <c r="X782" s="287" t="str">
        <f t="shared" ref="X782:X845" si="25">IFERROR(V782-W782,"")</f>
        <v/>
      </c>
    </row>
    <row r="783" spans="1:24" x14ac:dyDescent="0.25">
      <c r="A783" s="303">
        <v>3519</v>
      </c>
      <c r="B783" s="297" t="s">
        <v>3425</v>
      </c>
      <c r="C783" s="304">
        <v>43088</v>
      </c>
      <c r="D783" s="292" t="s">
        <v>4508</v>
      </c>
      <c r="E783" s="292" t="s">
        <v>4207</v>
      </c>
      <c r="F783" s="305">
        <v>-1.4210854715202004E-14</v>
      </c>
      <c r="G783" s="305">
        <v>-1.4210854715202004E-14</v>
      </c>
      <c r="H783" s="305">
        <v>77.77000000000001</v>
      </c>
      <c r="I783" s="173"/>
      <c r="J783" s="173"/>
      <c r="K783" s="173"/>
      <c r="L783" s="173"/>
      <c r="M783" s="173"/>
      <c r="N783" s="173"/>
      <c r="O783" s="173"/>
      <c r="P783" s="173"/>
      <c r="Q783" s="173"/>
      <c r="R783" s="173"/>
      <c r="S783" s="173"/>
      <c r="T783" s="173"/>
      <c r="V783" s="173">
        <f t="shared" si="24"/>
        <v>0</v>
      </c>
      <c r="W783" s="173" t="e">
        <f>IF(#REF!="","",H783)</f>
        <v>#REF!</v>
      </c>
      <c r="X783" s="287" t="str">
        <f t="shared" si="25"/>
        <v/>
      </c>
    </row>
    <row r="784" spans="1:24" x14ac:dyDescent="0.25">
      <c r="A784" s="303">
        <v>3520</v>
      </c>
      <c r="B784" s="297" t="s">
        <v>3425</v>
      </c>
      <c r="C784" s="304">
        <v>42861</v>
      </c>
      <c r="D784" s="292" t="s">
        <v>4509</v>
      </c>
      <c r="E784" s="292" t="s">
        <v>4207</v>
      </c>
      <c r="F784" s="305">
        <v>0</v>
      </c>
      <c r="G784" s="305">
        <v>0</v>
      </c>
      <c r="H784" s="305">
        <v>171.14</v>
      </c>
      <c r="I784" s="173"/>
      <c r="J784" s="173"/>
      <c r="K784" s="173"/>
      <c r="L784" s="173"/>
      <c r="M784" s="173"/>
      <c r="N784" s="173"/>
      <c r="O784" s="173"/>
      <c r="P784" s="173"/>
      <c r="Q784" s="173"/>
      <c r="R784" s="173"/>
      <c r="S784" s="173"/>
      <c r="T784" s="173"/>
      <c r="V784" s="173">
        <f t="shared" si="24"/>
        <v>0</v>
      </c>
      <c r="W784" s="173" t="e">
        <f>IF(#REF!="","",H784)</f>
        <v>#REF!</v>
      </c>
      <c r="X784" s="287" t="str">
        <f t="shared" si="25"/>
        <v/>
      </c>
    </row>
    <row r="785" spans="1:24" x14ac:dyDescent="0.25">
      <c r="A785" s="303">
        <v>3521</v>
      </c>
      <c r="B785" s="297" t="s">
        <v>3425</v>
      </c>
      <c r="C785" s="304">
        <v>42920</v>
      </c>
      <c r="D785" s="292" t="s">
        <v>4510</v>
      </c>
      <c r="E785" s="292" t="s">
        <v>4207</v>
      </c>
      <c r="F785" s="305">
        <v>0</v>
      </c>
      <c r="G785" s="305">
        <v>0</v>
      </c>
      <c r="H785" s="305">
        <v>270.5</v>
      </c>
      <c r="I785" s="173"/>
      <c r="J785" s="173"/>
      <c r="K785" s="173"/>
      <c r="L785" s="173"/>
      <c r="M785" s="173"/>
      <c r="N785" s="173"/>
      <c r="O785" s="173"/>
      <c r="P785" s="173"/>
      <c r="Q785" s="173"/>
      <c r="R785" s="173"/>
      <c r="S785" s="173"/>
      <c r="T785" s="173"/>
      <c r="V785" s="173">
        <f t="shared" si="24"/>
        <v>0</v>
      </c>
      <c r="W785" s="173" t="e">
        <f>IF(#REF!="","",H785)</f>
        <v>#REF!</v>
      </c>
      <c r="X785" s="287" t="str">
        <f t="shared" si="25"/>
        <v/>
      </c>
    </row>
    <row r="786" spans="1:24" x14ac:dyDescent="0.25">
      <c r="A786" s="303">
        <v>3522</v>
      </c>
      <c r="B786" s="297" t="s">
        <v>3425</v>
      </c>
      <c r="C786" s="304">
        <v>42974</v>
      </c>
      <c r="D786" s="292" t="s">
        <v>4511</v>
      </c>
      <c r="E786" s="292" t="s">
        <v>4207</v>
      </c>
      <c r="F786" s="305">
        <v>0</v>
      </c>
      <c r="G786" s="305">
        <v>0</v>
      </c>
      <c r="H786" s="305">
        <v>82.28</v>
      </c>
      <c r="I786" s="173"/>
      <c r="J786" s="173"/>
      <c r="K786" s="173"/>
      <c r="L786" s="173"/>
      <c r="M786" s="173"/>
      <c r="N786" s="173"/>
      <c r="O786" s="173"/>
      <c r="P786" s="173"/>
      <c r="Q786" s="173"/>
      <c r="R786" s="173"/>
      <c r="S786" s="173"/>
      <c r="T786" s="173"/>
      <c r="V786" s="173">
        <f t="shared" si="24"/>
        <v>0</v>
      </c>
      <c r="W786" s="173" t="e">
        <f>IF(#REF!="","",H786)</f>
        <v>#REF!</v>
      </c>
      <c r="X786" s="287" t="str">
        <f t="shared" si="25"/>
        <v/>
      </c>
    </row>
    <row r="787" spans="1:24" x14ac:dyDescent="0.25">
      <c r="A787" s="303">
        <v>3523</v>
      </c>
      <c r="B787" s="297" t="s">
        <v>3425</v>
      </c>
      <c r="C787" s="304">
        <v>42942</v>
      </c>
      <c r="D787" s="292" t="s">
        <v>4512</v>
      </c>
      <c r="E787" s="292" t="s">
        <v>4207</v>
      </c>
      <c r="F787" s="305">
        <v>0</v>
      </c>
      <c r="G787" s="305">
        <v>0</v>
      </c>
      <c r="H787" s="305">
        <v>70.66</v>
      </c>
      <c r="I787" s="173"/>
      <c r="J787" s="173"/>
      <c r="K787" s="173"/>
      <c r="L787" s="173"/>
      <c r="M787" s="173"/>
      <c r="N787" s="173"/>
      <c r="O787" s="173"/>
      <c r="P787" s="173"/>
      <c r="Q787" s="173"/>
      <c r="R787" s="173"/>
      <c r="S787" s="173"/>
      <c r="T787" s="173"/>
      <c r="V787" s="173">
        <f t="shared" si="24"/>
        <v>0</v>
      </c>
      <c r="W787" s="173" t="e">
        <f>IF(#REF!="","",H787)</f>
        <v>#REF!</v>
      </c>
      <c r="X787" s="287" t="str">
        <f t="shared" si="25"/>
        <v/>
      </c>
    </row>
    <row r="788" spans="1:24" x14ac:dyDescent="0.25">
      <c r="A788" s="303">
        <v>3524</v>
      </c>
      <c r="B788" s="297" t="s">
        <v>3425</v>
      </c>
      <c r="C788" s="304">
        <v>42985</v>
      </c>
      <c r="D788" s="292" t="s">
        <v>4513</v>
      </c>
      <c r="E788" s="292" t="s">
        <v>4207</v>
      </c>
      <c r="F788" s="305">
        <v>0</v>
      </c>
      <c r="G788" s="305">
        <v>0</v>
      </c>
      <c r="H788" s="305">
        <v>141.24</v>
      </c>
      <c r="I788" s="173"/>
      <c r="J788" s="173"/>
      <c r="K788" s="173"/>
      <c r="L788" s="173"/>
      <c r="M788" s="173"/>
      <c r="N788" s="173"/>
      <c r="O788" s="173"/>
      <c r="P788" s="173"/>
      <c r="Q788" s="173"/>
      <c r="R788" s="173"/>
      <c r="S788" s="173"/>
      <c r="T788" s="173"/>
      <c r="V788" s="173">
        <f t="shared" si="24"/>
        <v>0</v>
      </c>
      <c r="W788" s="173" t="e">
        <f>IF(#REF!="","",H788)</f>
        <v>#REF!</v>
      </c>
      <c r="X788" s="287" t="str">
        <f t="shared" si="25"/>
        <v/>
      </c>
    </row>
    <row r="789" spans="1:24" x14ac:dyDescent="0.25">
      <c r="A789" s="303">
        <v>3525</v>
      </c>
      <c r="B789" s="297" t="s">
        <v>3425</v>
      </c>
      <c r="C789" s="304">
        <v>42819</v>
      </c>
      <c r="D789" s="292" t="s">
        <v>4514</v>
      </c>
      <c r="E789" s="292" t="s">
        <v>4207</v>
      </c>
      <c r="F789" s="305">
        <v>-2.8421709430404007E-14</v>
      </c>
      <c r="G789" s="305">
        <v>-2.8421709430404007E-14</v>
      </c>
      <c r="H789" s="305">
        <v>176.52</v>
      </c>
      <c r="I789" s="173"/>
      <c r="J789" s="173"/>
      <c r="K789" s="173"/>
      <c r="L789" s="173"/>
      <c r="M789" s="173"/>
      <c r="N789" s="173"/>
      <c r="O789" s="173"/>
      <c r="P789" s="173"/>
      <c r="Q789" s="173"/>
      <c r="R789" s="173"/>
      <c r="S789" s="173"/>
      <c r="T789" s="173"/>
      <c r="V789" s="173">
        <f t="shared" si="24"/>
        <v>0</v>
      </c>
      <c r="W789" s="173" t="e">
        <f>IF(#REF!="","",H789)</f>
        <v>#REF!</v>
      </c>
      <c r="X789" s="287" t="str">
        <f t="shared" si="25"/>
        <v/>
      </c>
    </row>
    <row r="790" spans="1:24" x14ac:dyDescent="0.25">
      <c r="A790" s="303">
        <v>3526</v>
      </c>
      <c r="B790" s="297" t="s">
        <v>3425</v>
      </c>
      <c r="C790" s="304">
        <v>42895</v>
      </c>
      <c r="D790" s="292" t="s">
        <v>4515</v>
      </c>
      <c r="E790" s="292" t="s">
        <v>4207</v>
      </c>
      <c r="F790" s="305">
        <v>0</v>
      </c>
      <c r="G790" s="305">
        <v>0</v>
      </c>
      <c r="H790" s="305">
        <v>60.4</v>
      </c>
      <c r="I790" s="173"/>
      <c r="J790" s="173"/>
      <c r="K790" s="173"/>
      <c r="L790" s="173"/>
      <c r="M790" s="173"/>
      <c r="N790" s="173"/>
      <c r="O790" s="173"/>
      <c r="P790" s="173"/>
      <c r="Q790" s="173"/>
      <c r="R790" s="173"/>
      <c r="S790" s="173"/>
      <c r="T790" s="173"/>
      <c r="V790" s="173">
        <f t="shared" si="24"/>
        <v>0</v>
      </c>
      <c r="W790" s="173" t="e">
        <f>IF(#REF!="","",H790)</f>
        <v>#REF!</v>
      </c>
      <c r="X790" s="287" t="str">
        <f t="shared" si="25"/>
        <v/>
      </c>
    </row>
    <row r="791" spans="1:24" x14ac:dyDescent="0.25">
      <c r="A791" s="303">
        <v>3527</v>
      </c>
      <c r="B791" s="297" t="s">
        <v>3425</v>
      </c>
      <c r="C791" s="304">
        <v>43055</v>
      </c>
      <c r="D791" s="292" t="s">
        <v>4516</v>
      </c>
      <c r="E791" s="292" t="s">
        <v>4207</v>
      </c>
      <c r="F791" s="305">
        <v>0</v>
      </c>
      <c r="G791" s="305">
        <v>0</v>
      </c>
      <c r="H791" s="305">
        <v>64.87</v>
      </c>
      <c r="I791" s="173"/>
      <c r="J791" s="173"/>
      <c r="K791" s="173"/>
      <c r="L791" s="173"/>
      <c r="M791" s="173"/>
      <c r="N791" s="173"/>
      <c r="O791" s="173"/>
      <c r="P791" s="173"/>
      <c r="Q791" s="173"/>
      <c r="R791" s="173"/>
      <c r="S791" s="173"/>
      <c r="T791" s="173"/>
      <c r="V791" s="173">
        <f t="shared" si="24"/>
        <v>0</v>
      </c>
      <c r="W791" s="173" t="e">
        <f>IF(#REF!="","",H791)</f>
        <v>#REF!</v>
      </c>
      <c r="X791" s="287" t="str">
        <f t="shared" si="25"/>
        <v/>
      </c>
    </row>
    <row r="792" spans="1:24" x14ac:dyDescent="0.25">
      <c r="A792" s="303">
        <v>3528</v>
      </c>
      <c r="B792" s="297" t="s">
        <v>3425</v>
      </c>
      <c r="C792" s="304">
        <v>42902</v>
      </c>
      <c r="D792" s="292" t="s">
        <v>4517</v>
      </c>
      <c r="E792" s="292" t="s">
        <v>4207</v>
      </c>
      <c r="F792" s="305">
        <v>0</v>
      </c>
      <c r="G792" s="305">
        <v>0</v>
      </c>
      <c r="H792" s="305">
        <v>61.38</v>
      </c>
      <c r="I792" s="173"/>
      <c r="J792" s="173"/>
      <c r="K792" s="173"/>
      <c r="L792" s="173"/>
      <c r="M792" s="173"/>
      <c r="N792" s="173"/>
      <c r="O792" s="173"/>
      <c r="P792" s="173"/>
      <c r="Q792" s="173"/>
      <c r="R792" s="173"/>
      <c r="S792" s="173"/>
      <c r="T792" s="173"/>
      <c r="V792" s="173">
        <f t="shared" si="24"/>
        <v>0</v>
      </c>
      <c r="W792" s="173" t="e">
        <f>IF(#REF!="","",H792)</f>
        <v>#REF!</v>
      </c>
      <c r="X792" s="287" t="str">
        <f t="shared" si="25"/>
        <v/>
      </c>
    </row>
    <row r="793" spans="1:24" x14ac:dyDescent="0.25">
      <c r="A793" s="303">
        <v>3529</v>
      </c>
      <c r="B793" s="297" t="s">
        <v>3425</v>
      </c>
      <c r="C793" s="304">
        <v>42819</v>
      </c>
      <c r="D793" s="292" t="s">
        <v>4518</v>
      </c>
      <c r="E793" s="292" t="s">
        <v>4207</v>
      </c>
      <c r="F793" s="305">
        <v>-1.4210854715202004E-14</v>
      </c>
      <c r="G793" s="305">
        <v>-1.4210854715202004E-14</v>
      </c>
      <c r="H793" s="305">
        <v>92.77000000000001</v>
      </c>
      <c r="I793" s="173"/>
      <c r="J793" s="173"/>
      <c r="K793" s="173"/>
      <c r="L793" s="173"/>
      <c r="M793" s="173"/>
      <c r="N793" s="173"/>
      <c r="O793" s="173"/>
      <c r="P793" s="173"/>
      <c r="Q793" s="173"/>
      <c r="R793" s="173"/>
      <c r="S793" s="173"/>
      <c r="T793" s="173"/>
      <c r="V793" s="173">
        <f t="shared" si="24"/>
        <v>0</v>
      </c>
      <c r="W793" s="173" t="e">
        <f>IF(#REF!="","",H793)</f>
        <v>#REF!</v>
      </c>
      <c r="X793" s="287" t="str">
        <f t="shared" si="25"/>
        <v/>
      </c>
    </row>
    <row r="794" spans="1:24" x14ac:dyDescent="0.25">
      <c r="A794" s="303">
        <v>3530</v>
      </c>
      <c r="B794" s="297" t="s">
        <v>3425</v>
      </c>
      <c r="C794" s="304">
        <v>43116</v>
      </c>
      <c r="D794" s="292" t="s">
        <v>4519</v>
      </c>
      <c r="E794" s="292" t="s">
        <v>4207</v>
      </c>
      <c r="F794" s="305">
        <v>0</v>
      </c>
      <c r="G794" s="305">
        <v>0</v>
      </c>
      <c r="H794" s="305">
        <v>47.64</v>
      </c>
      <c r="I794" s="173"/>
      <c r="J794" s="173"/>
      <c r="K794" s="173"/>
      <c r="L794" s="173"/>
      <c r="M794" s="173"/>
      <c r="N794" s="173"/>
      <c r="O794" s="173"/>
      <c r="P794" s="173"/>
      <c r="Q794" s="173"/>
      <c r="R794" s="173"/>
      <c r="S794" s="173"/>
      <c r="T794" s="173"/>
      <c r="V794" s="173">
        <f t="shared" si="24"/>
        <v>0</v>
      </c>
      <c r="W794" s="173" t="e">
        <f>IF(#REF!="","",H794)</f>
        <v>#REF!</v>
      </c>
      <c r="X794" s="287" t="str">
        <f t="shared" si="25"/>
        <v/>
      </c>
    </row>
    <row r="795" spans="1:24" x14ac:dyDescent="0.25">
      <c r="A795" s="303">
        <v>3531</v>
      </c>
      <c r="B795" s="297" t="s">
        <v>3425</v>
      </c>
      <c r="C795" s="304">
        <v>42894</v>
      </c>
      <c r="D795" s="292" t="s">
        <v>4520</v>
      </c>
      <c r="E795" s="292" t="s">
        <v>4207</v>
      </c>
      <c r="F795" s="305">
        <v>0</v>
      </c>
      <c r="G795" s="305">
        <v>0</v>
      </c>
      <c r="H795" s="305">
        <v>3013.31</v>
      </c>
      <c r="I795" s="173"/>
      <c r="J795" s="173"/>
      <c r="K795" s="173"/>
      <c r="L795" s="173"/>
      <c r="M795" s="173"/>
      <c r="N795" s="173"/>
      <c r="O795" s="173"/>
      <c r="P795" s="173"/>
      <c r="Q795" s="173"/>
      <c r="R795" s="173"/>
      <c r="S795" s="173"/>
      <c r="T795" s="173"/>
      <c r="V795" s="173">
        <f t="shared" si="24"/>
        <v>0</v>
      </c>
      <c r="W795" s="173" t="e">
        <f>IF(#REF!="","",H795)</f>
        <v>#REF!</v>
      </c>
      <c r="X795" s="287" t="str">
        <f t="shared" si="25"/>
        <v/>
      </c>
    </row>
    <row r="796" spans="1:24" x14ac:dyDescent="0.25">
      <c r="A796" s="303">
        <v>3532</v>
      </c>
      <c r="B796" s="297" t="s">
        <v>3425</v>
      </c>
      <c r="C796" s="304">
        <v>42827</v>
      </c>
      <c r="D796" s="292" t="s">
        <v>4521</v>
      </c>
      <c r="E796" s="292" t="s">
        <v>4207</v>
      </c>
      <c r="F796" s="305">
        <v>0</v>
      </c>
      <c r="G796" s="305">
        <v>0</v>
      </c>
      <c r="H796" s="305">
        <v>109.2</v>
      </c>
      <c r="I796" s="173"/>
      <c r="J796" s="173"/>
      <c r="K796" s="173"/>
      <c r="L796" s="173"/>
      <c r="M796" s="173"/>
      <c r="N796" s="173"/>
      <c r="O796" s="173"/>
      <c r="P796" s="173"/>
      <c r="Q796" s="173"/>
      <c r="R796" s="173"/>
      <c r="S796" s="173"/>
      <c r="T796" s="173"/>
      <c r="V796" s="173">
        <f t="shared" si="24"/>
        <v>0</v>
      </c>
      <c r="W796" s="173" t="e">
        <f>IF(#REF!="","",H796)</f>
        <v>#REF!</v>
      </c>
      <c r="X796" s="287" t="str">
        <f t="shared" si="25"/>
        <v/>
      </c>
    </row>
    <row r="797" spans="1:24" x14ac:dyDescent="0.25">
      <c r="A797" s="303">
        <v>3533</v>
      </c>
      <c r="B797" s="297" t="s">
        <v>3425</v>
      </c>
      <c r="C797" s="304">
        <v>42821</v>
      </c>
      <c r="D797" s="292" t="s">
        <v>4522</v>
      </c>
      <c r="E797" s="292" t="s">
        <v>4207</v>
      </c>
      <c r="F797" s="305">
        <v>-2.8421709430404007E-14</v>
      </c>
      <c r="G797" s="305">
        <v>-2.8421709430404007E-14</v>
      </c>
      <c r="H797" s="305">
        <v>210.64</v>
      </c>
      <c r="I797" s="173"/>
      <c r="J797" s="173"/>
      <c r="K797" s="173"/>
      <c r="L797" s="173"/>
      <c r="M797" s="173"/>
      <c r="N797" s="173"/>
      <c r="O797" s="173"/>
      <c r="P797" s="173"/>
      <c r="Q797" s="173"/>
      <c r="R797" s="173"/>
      <c r="S797" s="173"/>
      <c r="T797" s="173"/>
      <c r="V797" s="173">
        <f t="shared" si="24"/>
        <v>0</v>
      </c>
      <c r="W797" s="173" t="e">
        <f>IF(#REF!="","",H797)</f>
        <v>#REF!</v>
      </c>
      <c r="X797" s="287" t="str">
        <f t="shared" si="25"/>
        <v/>
      </c>
    </row>
    <row r="798" spans="1:24" x14ac:dyDescent="0.25">
      <c r="A798" s="303">
        <v>3534</v>
      </c>
      <c r="B798" s="297" t="s">
        <v>3425</v>
      </c>
      <c r="C798" s="304">
        <v>42771</v>
      </c>
      <c r="D798" s="292" t="s">
        <v>4523</v>
      </c>
      <c r="E798" s="292" t="s">
        <v>4524</v>
      </c>
      <c r="F798" s="305">
        <v>0</v>
      </c>
      <c r="G798" s="305">
        <v>0</v>
      </c>
      <c r="H798" s="305">
        <v>337.57</v>
      </c>
      <c r="I798" s="173"/>
      <c r="J798" s="173"/>
      <c r="K798" s="173"/>
      <c r="L798" s="173"/>
      <c r="M798" s="173"/>
      <c r="N798" s="173"/>
      <c r="O798" s="173"/>
      <c r="P798" s="173"/>
      <c r="Q798" s="173"/>
      <c r="R798" s="173"/>
      <c r="S798" s="173"/>
      <c r="T798" s="173"/>
      <c r="V798" s="173">
        <f t="shared" si="24"/>
        <v>0</v>
      </c>
      <c r="W798" s="173" t="e">
        <f>IF(#REF!="","",H798)</f>
        <v>#REF!</v>
      </c>
      <c r="X798" s="287" t="str">
        <f t="shared" si="25"/>
        <v/>
      </c>
    </row>
    <row r="799" spans="1:24" x14ac:dyDescent="0.25">
      <c r="A799" s="303">
        <v>3535</v>
      </c>
      <c r="B799" s="297" t="s">
        <v>3425</v>
      </c>
      <c r="C799" s="304">
        <v>42992</v>
      </c>
      <c r="D799" s="292" t="s">
        <v>4525</v>
      </c>
      <c r="E799" s="292" t="s">
        <v>4526</v>
      </c>
      <c r="F799" s="305">
        <v>0</v>
      </c>
      <c r="G799" s="305">
        <v>0</v>
      </c>
      <c r="H799" s="305">
        <v>212.41</v>
      </c>
      <c r="I799" s="173"/>
      <c r="J799" s="173"/>
      <c r="K799" s="173"/>
      <c r="L799" s="173"/>
      <c r="M799" s="173"/>
      <c r="N799" s="173"/>
      <c r="O799" s="173"/>
      <c r="P799" s="173"/>
      <c r="Q799" s="173"/>
      <c r="R799" s="173"/>
      <c r="S799" s="173"/>
      <c r="T799" s="173"/>
      <c r="V799" s="173">
        <f t="shared" si="24"/>
        <v>0</v>
      </c>
      <c r="W799" s="173" t="e">
        <f>IF(#REF!="","",H799)</f>
        <v>#REF!</v>
      </c>
      <c r="X799" s="287" t="str">
        <f t="shared" si="25"/>
        <v/>
      </c>
    </row>
    <row r="800" spans="1:24" x14ac:dyDescent="0.25">
      <c r="A800" s="303">
        <v>3536</v>
      </c>
      <c r="B800" s="297" t="s">
        <v>3425</v>
      </c>
      <c r="C800" s="304">
        <v>42963</v>
      </c>
      <c r="D800" s="292" t="s">
        <v>4527</v>
      </c>
      <c r="E800" s="292" t="s">
        <v>4207</v>
      </c>
      <c r="F800" s="305">
        <v>0</v>
      </c>
      <c r="G800" s="305">
        <v>0</v>
      </c>
      <c r="H800" s="305">
        <v>271.48</v>
      </c>
      <c r="I800" s="173"/>
      <c r="J800" s="173"/>
      <c r="K800" s="173"/>
      <c r="L800" s="173"/>
      <c r="M800" s="173"/>
      <c r="N800" s="173"/>
      <c r="O800" s="173"/>
      <c r="P800" s="173"/>
      <c r="Q800" s="173"/>
      <c r="R800" s="173"/>
      <c r="S800" s="173"/>
      <c r="T800" s="173"/>
      <c r="V800" s="173">
        <f t="shared" si="24"/>
        <v>0</v>
      </c>
      <c r="W800" s="173" t="e">
        <f>IF(#REF!="","",H800)</f>
        <v>#REF!</v>
      </c>
      <c r="X800" s="287" t="str">
        <f t="shared" si="25"/>
        <v/>
      </c>
    </row>
    <row r="801" spans="1:24" x14ac:dyDescent="0.25">
      <c r="A801" s="303">
        <v>3537</v>
      </c>
      <c r="B801" s="297" t="s">
        <v>3425</v>
      </c>
      <c r="C801" s="304">
        <v>42932</v>
      </c>
      <c r="D801" s="292" t="s">
        <v>4528</v>
      </c>
      <c r="E801" s="292" t="s">
        <v>4207</v>
      </c>
      <c r="F801" s="305">
        <v>0</v>
      </c>
      <c r="G801" s="305">
        <v>0</v>
      </c>
      <c r="H801" s="305">
        <v>260.10000000000002</v>
      </c>
      <c r="I801" s="173"/>
      <c r="J801" s="173"/>
      <c r="K801" s="173"/>
      <c r="L801" s="173"/>
      <c r="M801" s="173"/>
      <c r="N801" s="173"/>
      <c r="O801" s="173"/>
      <c r="P801" s="173"/>
      <c r="Q801" s="173"/>
      <c r="R801" s="173"/>
      <c r="S801" s="173"/>
      <c r="T801" s="173"/>
      <c r="V801" s="173">
        <f t="shared" si="24"/>
        <v>0</v>
      </c>
      <c r="W801" s="173" t="e">
        <f>IF(#REF!="","",H801)</f>
        <v>#REF!</v>
      </c>
      <c r="X801" s="287" t="str">
        <f t="shared" si="25"/>
        <v/>
      </c>
    </row>
    <row r="802" spans="1:24" x14ac:dyDescent="0.25">
      <c r="A802" s="303">
        <v>3538</v>
      </c>
      <c r="B802" s="297" t="s">
        <v>3425</v>
      </c>
      <c r="C802" s="304">
        <v>42896</v>
      </c>
      <c r="D802" s="292" t="s">
        <v>4529</v>
      </c>
      <c r="E802" s="292" t="s">
        <v>4207</v>
      </c>
      <c r="F802" s="305">
        <v>0</v>
      </c>
      <c r="G802" s="305">
        <v>0</v>
      </c>
      <c r="H802" s="305">
        <v>208.08</v>
      </c>
      <c r="I802" s="173"/>
      <c r="J802" s="173"/>
      <c r="K802" s="173"/>
      <c r="L802" s="173"/>
      <c r="M802" s="173"/>
      <c r="N802" s="173"/>
      <c r="O802" s="173"/>
      <c r="P802" s="173"/>
      <c r="Q802" s="173"/>
      <c r="R802" s="173"/>
      <c r="S802" s="173"/>
      <c r="T802" s="173"/>
      <c r="V802" s="173">
        <f t="shared" si="24"/>
        <v>0</v>
      </c>
      <c r="W802" s="173" t="e">
        <f>IF(#REF!="","",H802)</f>
        <v>#REF!</v>
      </c>
      <c r="X802" s="287" t="str">
        <f t="shared" si="25"/>
        <v/>
      </c>
    </row>
    <row r="803" spans="1:24" x14ac:dyDescent="0.25">
      <c r="A803" s="303">
        <v>3539</v>
      </c>
      <c r="B803" s="297" t="s">
        <v>3425</v>
      </c>
      <c r="C803" s="304">
        <v>42803</v>
      </c>
      <c r="D803" s="292" t="s">
        <v>4530</v>
      </c>
      <c r="E803" s="292" t="s">
        <v>4207</v>
      </c>
      <c r="F803" s="305">
        <v>-5.6843418860808015E-14</v>
      </c>
      <c r="G803" s="305">
        <v>-5.6843418860808015E-14</v>
      </c>
      <c r="H803" s="305">
        <v>381.48</v>
      </c>
      <c r="I803" s="173"/>
      <c r="J803" s="173"/>
      <c r="K803" s="173"/>
      <c r="L803" s="173"/>
      <c r="M803" s="173"/>
      <c r="N803" s="173"/>
      <c r="O803" s="173"/>
      <c r="P803" s="173"/>
      <c r="Q803" s="173"/>
      <c r="R803" s="173"/>
      <c r="S803" s="173"/>
      <c r="T803" s="173"/>
      <c r="V803" s="173">
        <f t="shared" si="24"/>
        <v>0</v>
      </c>
      <c r="W803" s="173" t="e">
        <f>IF(#REF!="","",H803)</f>
        <v>#REF!</v>
      </c>
      <c r="X803" s="287" t="str">
        <f t="shared" si="25"/>
        <v/>
      </c>
    </row>
    <row r="804" spans="1:24" x14ac:dyDescent="0.25">
      <c r="A804" s="303">
        <v>3540</v>
      </c>
      <c r="B804" s="297" t="s">
        <v>3425</v>
      </c>
      <c r="C804" s="304">
        <v>42862</v>
      </c>
      <c r="D804" s="292" t="s">
        <v>4531</v>
      </c>
      <c r="E804" s="292" t="s">
        <v>4207</v>
      </c>
      <c r="F804" s="305">
        <v>0</v>
      </c>
      <c r="G804" s="305">
        <v>0</v>
      </c>
      <c r="H804" s="305">
        <v>686.11</v>
      </c>
      <c r="I804" s="173"/>
      <c r="J804" s="173"/>
      <c r="K804" s="173"/>
      <c r="L804" s="173"/>
      <c r="M804" s="173"/>
      <c r="N804" s="173"/>
      <c r="O804" s="173"/>
      <c r="P804" s="173"/>
      <c r="Q804" s="173"/>
      <c r="R804" s="173"/>
      <c r="S804" s="173"/>
      <c r="T804" s="173"/>
      <c r="V804" s="173">
        <f t="shared" si="24"/>
        <v>0</v>
      </c>
      <c r="W804" s="173" t="e">
        <f>IF(#REF!="","",H804)</f>
        <v>#REF!</v>
      </c>
      <c r="X804" s="287" t="str">
        <f t="shared" si="25"/>
        <v/>
      </c>
    </row>
    <row r="805" spans="1:24" x14ac:dyDescent="0.25">
      <c r="A805" s="303">
        <v>3541</v>
      </c>
      <c r="B805" s="297" t="s">
        <v>3425</v>
      </c>
      <c r="C805" s="304">
        <v>42892</v>
      </c>
      <c r="D805" s="292" t="s">
        <v>4532</v>
      </c>
      <c r="E805" s="292" t="s">
        <v>4533</v>
      </c>
      <c r="F805" s="305">
        <v>-2.2737367544323206E-13</v>
      </c>
      <c r="G805" s="305">
        <v>-2.2737367544323206E-13</v>
      </c>
      <c r="H805" s="305">
        <v>1252.3200000000002</v>
      </c>
      <c r="I805" s="173"/>
      <c r="J805" s="173"/>
      <c r="K805" s="173"/>
      <c r="L805" s="173"/>
      <c r="M805" s="173"/>
      <c r="N805" s="173"/>
      <c r="O805" s="173"/>
      <c r="P805" s="173"/>
      <c r="Q805" s="173"/>
      <c r="R805" s="173"/>
      <c r="S805" s="173"/>
      <c r="T805" s="173"/>
      <c r="V805" s="173">
        <f t="shared" si="24"/>
        <v>0</v>
      </c>
      <c r="W805" s="173" t="e">
        <f>IF(#REF!="","",H805)</f>
        <v>#REF!</v>
      </c>
      <c r="X805" s="287" t="str">
        <f t="shared" si="25"/>
        <v/>
      </c>
    </row>
    <row r="806" spans="1:24" x14ac:dyDescent="0.25">
      <c r="A806" s="303">
        <v>3542</v>
      </c>
      <c r="B806" s="297" t="s">
        <v>3425</v>
      </c>
      <c r="C806" s="304">
        <v>42813</v>
      </c>
      <c r="D806" s="292" t="s">
        <v>4534</v>
      </c>
      <c r="E806" s="292" t="s">
        <v>4533</v>
      </c>
      <c r="F806" s="305">
        <v>-2.2737367544323206E-13</v>
      </c>
      <c r="G806" s="305">
        <v>-2.2737367544323206E-13</v>
      </c>
      <c r="H806" s="305">
        <v>1252.3200000000002</v>
      </c>
      <c r="I806" s="173"/>
      <c r="J806" s="173"/>
      <c r="K806" s="173"/>
      <c r="L806" s="173"/>
      <c r="M806" s="173"/>
      <c r="N806" s="173"/>
      <c r="O806" s="173"/>
      <c r="P806" s="173"/>
      <c r="Q806" s="173"/>
      <c r="R806" s="173"/>
      <c r="S806" s="173"/>
      <c r="T806" s="173"/>
      <c r="V806" s="173">
        <f t="shared" si="24"/>
        <v>0</v>
      </c>
      <c r="W806" s="173" t="e">
        <f>IF(#REF!="","",H806)</f>
        <v>#REF!</v>
      </c>
      <c r="X806" s="287" t="str">
        <f t="shared" si="25"/>
        <v/>
      </c>
    </row>
    <row r="807" spans="1:24" x14ac:dyDescent="0.25">
      <c r="A807" s="303">
        <v>3543</v>
      </c>
      <c r="B807" s="297" t="s">
        <v>3425</v>
      </c>
      <c r="C807" s="304">
        <v>42797</v>
      </c>
      <c r="D807" s="292" t="s">
        <v>4535</v>
      </c>
      <c r="E807" s="292" t="s">
        <v>4536</v>
      </c>
      <c r="F807" s="305">
        <v>-1.1368683772161603E-13</v>
      </c>
      <c r="G807" s="305">
        <v>-1.1368683772161603E-13</v>
      </c>
      <c r="H807" s="305">
        <v>529.31000000000006</v>
      </c>
      <c r="I807" s="173"/>
      <c r="J807" s="173"/>
      <c r="K807" s="173"/>
      <c r="L807" s="173"/>
      <c r="M807" s="173"/>
      <c r="N807" s="173"/>
      <c r="O807" s="173"/>
      <c r="P807" s="173"/>
      <c r="Q807" s="173"/>
      <c r="R807" s="173"/>
      <c r="S807" s="173"/>
      <c r="T807" s="173"/>
      <c r="V807" s="173">
        <f t="shared" si="24"/>
        <v>0</v>
      </c>
      <c r="W807" s="173" t="e">
        <f>IF(#REF!="","",H807)</f>
        <v>#REF!</v>
      </c>
      <c r="X807" s="287" t="str">
        <f t="shared" si="25"/>
        <v/>
      </c>
    </row>
    <row r="808" spans="1:24" x14ac:dyDescent="0.25">
      <c r="A808" s="303">
        <v>3544</v>
      </c>
      <c r="B808" s="297" t="s">
        <v>3425</v>
      </c>
      <c r="C808" s="304">
        <v>43118</v>
      </c>
      <c r="D808" s="292" t="s">
        <v>4537</v>
      </c>
      <c r="E808" s="292" t="s">
        <v>4538</v>
      </c>
      <c r="F808" s="305">
        <v>0</v>
      </c>
      <c r="G808" s="305">
        <v>0</v>
      </c>
      <c r="H808" s="305">
        <v>283.79000000000002</v>
      </c>
      <c r="I808" s="173"/>
      <c r="J808" s="173"/>
      <c r="K808" s="173"/>
      <c r="L808" s="173"/>
      <c r="M808" s="173"/>
      <c r="N808" s="173"/>
      <c r="O808" s="173"/>
      <c r="P808" s="173"/>
      <c r="Q808" s="173"/>
      <c r="R808" s="173"/>
      <c r="S808" s="173"/>
      <c r="T808" s="173"/>
      <c r="V808" s="173">
        <f t="shared" si="24"/>
        <v>0</v>
      </c>
      <c r="W808" s="173" t="e">
        <f>IF(#REF!="","",H808)</f>
        <v>#REF!</v>
      </c>
      <c r="X808" s="287" t="str">
        <f t="shared" si="25"/>
        <v/>
      </c>
    </row>
    <row r="809" spans="1:24" x14ac:dyDescent="0.25">
      <c r="A809" s="303">
        <v>3545</v>
      </c>
      <c r="B809" s="297" t="s">
        <v>3425</v>
      </c>
      <c r="C809" s="304">
        <v>43055</v>
      </c>
      <c r="D809" s="292" t="s">
        <v>4539</v>
      </c>
      <c r="E809" s="292" t="s">
        <v>4540</v>
      </c>
      <c r="F809" s="305">
        <v>2.2737367544323206E-13</v>
      </c>
      <c r="G809" s="305">
        <v>2.2737367544323206E-13</v>
      </c>
      <c r="H809" s="305">
        <v>1573.08</v>
      </c>
      <c r="I809" s="173"/>
      <c r="J809" s="173"/>
      <c r="K809" s="173"/>
      <c r="L809" s="173"/>
      <c r="M809" s="173"/>
      <c r="N809" s="173"/>
      <c r="O809" s="173"/>
      <c r="P809" s="173"/>
      <c r="Q809" s="173"/>
      <c r="R809" s="173"/>
      <c r="S809" s="173"/>
      <c r="T809" s="173"/>
      <c r="V809" s="173">
        <f t="shared" si="24"/>
        <v>0</v>
      </c>
      <c r="W809" s="173" t="e">
        <f>IF(#REF!="","",H809)</f>
        <v>#REF!</v>
      </c>
      <c r="X809" s="287" t="str">
        <f t="shared" si="25"/>
        <v/>
      </c>
    </row>
    <row r="810" spans="1:24" x14ac:dyDescent="0.25">
      <c r="A810" s="303">
        <v>3546</v>
      </c>
      <c r="B810" s="297" t="s">
        <v>3425</v>
      </c>
      <c r="C810" s="304">
        <v>42758</v>
      </c>
      <c r="D810" s="292" t="s">
        <v>4541</v>
      </c>
      <c r="E810" s="292" t="s">
        <v>4542</v>
      </c>
      <c r="F810" s="305">
        <v>0</v>
      </c>
      <c r="G810" s="305">
        <v>0</v>
      </c>
      <c r="H810" s="305">
        <v>173.12</v>
      </c>
      <c r="I810" s="173"/>
      <c r="J810" s="173"/>
      <c r="K810" s="173"/>
      <c r="L810" s="173"/>
      <c r="M810" s="173"/>
      <c r="N810" s="173"/>
      <c r="O810" s="173"/>
      <c r="P810" s="173"/>
      <c r="Q810" s="173"/>
      <c r="R810" s="173"/>
      <c r="S810" s="173"/>
      <c r="T810" s="173"/>
      <c r="V810" s="173">
        <f t="shared" si="24"/>
        <v>0</v>
      </c>
      <c r="W810" s="173" t="e">
        <f>IF(#REF!="","",H810)</f>
        <v>#REF!</v>
      </c>
      <c r="X810" s="287" t="str">
        <f t="shared" si="25"/>
        <v/>
      </c>
    </row>
    <row r="811" spans="1:24" x14ac:dyDescent="0.25">
      <c r="A811" s="303">
        <v>3547</v>
      </c>
      <c r="B811" s="297" t="s">
        <v>3425</v>
      </c>
      <c r="C811" s="304">
        <v>42810</v>
      </c>
      <c r="D811" s="292" t="s">
        <v>4543</v>
      </c>
      <c r="E811" s="292" t="s">
        <v>4544</v>
      </c>
      <c r="F811" s="305">
        <v>-2.8421709430404007E-14</v>
      </c>
      <c r="G811" s="305">
        <v>-2.8421709430404007E-14</v>
      </c>
      <c r="H811" s="305">
        <v>164.64</v>
      </c>
      <c r="I811" s="173"/>
      <c r="J811" s="173"/>
      <c r="K811" s="173"/>
      <c r="L811" s="173"/>
      <c r="M811" s="173"/>
      <c r="N811" s="173"/>
      <c r="O811" s="173"/>
      <c r="P811" s="173"/>
      <c r="Q811" s="173"/>
      <c r="R811" s="173"/>
      <c r="S811" s="173"/>
      <c r="T811" s="173"/>
      <c r="V811" s="173">
        <f t="shared" si="24"/>
        <v>0</v>
      </c>
      <c r="W811" s="173" t="e">
        <f>IF(#REF!="","",H811)</f>
        <v>#REF!</v>
      </c>
      <c r="X811" s="287" t="str">
        <f t="shared" si="25"/>
        <v/>
      </c>
    </row>
    <row r="812" spans="1:24" x14ac:dyDescent="0.25">
      <c r="A812" s="303">
        <v>3548</v>
      </c>
      <c r="B812" s="297" t="s">
        <v>3425</v>
      </c>
      <c r="C812" s="304">
        <v>43135</v>
      </c>
      <c r="D812" s="292" t="s">
        <v>4545</v>
      </c>
      <c r="E812" s="292" t="s">
        <v>4546</v>
      </c>
      <c r="F812" s="305">
        <v>-1.1368683772161603E-13</v>
      </c>
      <c r="G812" s="305">
        <v>-1.1368683772161603E-13</v>
      </c>
      <c r="H812" s="305">
        <v>663.08</v>
      </c>
      <c r="I812" s="173"/>
      <c r="J812" s="173"/>
      <c r="K812" s="173"/>
      <c r="L812" s="173"/>
      <c r="M812" s="173"/>
      <c r="N812" s="173"/>
      <c r="O812" s="173"/>
      <c r="P812" s="173"/>
      <c r="Q812" s="173"/>
      <c r="R812" s="173"/>
      <c r="S812" s="173"/>
      <c r="T812" s="173"/>
      <c r="V812" s="173">
        <f t="shared" si="24"/>
        <v>0</v>
      </c>
      <c r="W812" s="173" t="e">
        <f>IF(#REF!="","",H812)</f>
        <v>#REF!</v>
      </c>
      <c r="X812" s="287" t="str">
        <f t="shared" si="25"/>
        <v/>
      </c>
    </row>
    <row r="813" spans="1:24" x14ac:dyDescent="0.25">
      <c r="A813" s="303">
        <v>3549</v>
      </c>
      <c r="B813" s="297" t="s">
        <v>3425</v>
      </c>
      <c r="C813" s="304">
        <v>43041</v>
      </c>
      <c r="D813" s="292" t="s">
        <v>4547</v>
      </c>
      <c r="E813" s="292" t="s">
        <v>4548</v>
      </c>
      <c r="F813" s="305">
        <v>0</v>
      </c>
      <c r="G813" s="305">
        <v>0</v>
      </c>
      <c r="H813" s="305">
        <v>833.4</v>
      </c>
      <c r="I813" s="173"/>
      <c r="J813" s="173"/>
      <c r="K813" s="173"/>
      <c r="L813" s="173"/>
      <c r="M813" s="173"/>
      <c r="N813" s="173"/>
      <c r="O813" s="173"/>
      <c r="P813" s="173"/>
      <c r="Q813" s="173"/>
      <c r="R813" s="173"/>
      <c r="S813" s="173"/>
      <c r="T813" s="173"/>
      <c r="V813" s="173">
        <f t="shared" si="24"/>
        <v>0</v>
      </c>
      <c r="W813" s="173" t="e">
        <f>IF(#REF!="","",H813)</f>
        <v>#REF!</v>
      </c>
      <c r="X813" s="287" t="str">
        <f t="shared" si="25"/>
        <v/>
      </c>
    </row>
    <row r="814" spans="1:24" x14ac:dyDescent="0.25">
      <c r="A814" s="303">
        <v>3550</v>
      </c>
      <c r="B814" s="297" t="s">
        <v>3425</v>
      </c>
      <c r="C814" s="304">
        <v>42780</v>
      </c>
      <c r="D814" s="292" t="s">
        <v>4549</v>
      </c>
      <c r="E814" s="292" t="s">
        <v>4550</v>
      </c>
      <c r="F814" s="305">
        <v>0</v>
      </c>
      <c r="G814" s="305">
        <v>0</v>
      </c>
      <c r="H814" s="305">
        <v>14132.1</v>
      </c>
      <c r="I814" s="173"/>
      <c r="J814" s="173"/>
      <c r="K814" s="173"/>
      <c r="L814" s="173"/>
      <c r="M814" s="173"/>
      <c r="N814" s="173"/>
      <c r="O814" s="173"/>
      <c r="P814" s="173"/>
      <c r="Q814" s="173"/>
      <c r="R814" s="173"/>
      <c r="S814" s="173"/>
      <c r="T814" s="173"/>
      <c r="V814" s="173">
        <f t="shared" si="24"/>
        <v>0</v>
      </c>
      <c r="W814" s="173" t="e">
        <f>IF(#REF!="","",H814)</f>
        <v>#REF!</v>
      </c>
      <c r="X814" s="287" t="str">
        <f t="shared" si="25"/>
        <v/>
      </c>
    </row>
    <row r="815" spans="1:24" x14ac:dyDescent="0.25">
      <c r="A815" s="303">
        <v>3551</v>
      </c>
      <c r="B815" s="297" t="s">
        <v>3425</v>
      </c>
      <c r="C815" s="304">
        <v>42858</v>
      </c>
      <c r="D815" s="292" t="s">
        <v>4551</v>
      </c>
      <c r="E815" s="292" t="s">
        <v>4552</v>
      </c>
      <c r="F815" s="305">
        <v>0</v>
      </c>
      <c r="G815" s="305">
        <v>0</v>
      </c>
      <c r="H815" s="305">
        <v>7577.58</v>
      </c>
      <c r="I815" s="173"/>
      <c r="J815" s="173"/>
      <c r="K815" s="173"/>
      <c r="L815" s="173"/>
      <c r="M815" s="173"/>
      <c r="N815" s="173"/>
      <c r="O815" s="173"/>
      <c r="P815" s="173"/>
      <c r="Q815" s="173"/>
      <c r="R815" s="173"/>
      <c r="S815" s="173"/>
      <c r="T815" s="173"/>
      <c r="V815" s="173">
        <f t="shared" si="24"/>
        <v>0</v>
      </c>
      <c r="W815" s="173" t="e">
        <f>IF(#REF!="","",H815)</f>
        <v>#REF!</v>
      </c>
      <c r="X815" s="287" t="str">
        <f t="shared" si="25"/>
        <v/>
      </c>
    </row>
    <row r="816" spans="1:24" x14ac:dyDescent="0.25">
      <c r="A816" s="303">
        <v>3552</v>
      </c>
      <c r="B816" s="297" t="s">
        <v>3425</v>
      </c>
      <c r="C816" s="304">
        <v>42870</v>
      </c>
      <c r="D816" s="292" t="s">
        <v>4553</v>
      </c>
      <c r="E816" s="292" t="s">
        <v>3852</v>
      </c>
      <c r="F816" s="305">
        <v>0</v>
      </c>
      <c r="G816" s="305">
        <v>0</v>
      </c>
      <c r="H816" s="305">
        <v>62.63</v>
      </c>
      <c r="I816" s="173"/>
      <c r="J816" s="173"/>
      <c r="K816" s="173"/>
      <c r="L816" s="173"/>
      <c r="M816" s="173"/>
      <c r="N816" s="173"/>
      <c r="O816" s="173"/>
      <c r="P816" s="173"/>
      <c r="Q816" s="173"/>
      <c r="R816" s="173"/>
      <c r="S816" s="173"/>
      <c r="T816" s="173"/>
      <c r="V816" s="173">
        <f t="shared" si="24"/>
        <v>0</v>
      </c>
      <c r="W816" s="173" t="e">
        <f>IF(#REF!="","",H816)</f>
        <v>#REF!</v>
      </c>
      <c r="X816" s="287" t="str">
        <f t="shared" si="25"/>
        <v/>
      </c>
    </row>
    <row r="817" spans="1:24" x14ac:dyDescent="0.25">
      <c r="A817" s="303">
        <v>3553</v>
      </c>
      <c r="B817" s="297" t="s">
        <v>3425</v>
      </c>
      <c r="C817" s="304">
        <v>42833</v>
      </c>
      <c r="D817" s="292" t="s">
        <v>4554</v>
      </c>
      <c r="E817" s="292" t="s">
        <v>3852</v>
      </c>
      <c r="F817" s="305">
        <v>0</v>
      </c>
      <c r="G817" s="305">
        <v>0</v>
      </c>
      <c r="H817" s="305">
        <v>33.5</v>
      </c>
      <c r="I817" s="173"/>
      <c r="J817" s="173"/>
      <c r="K817" s="173"/>
      <c r="L817" s="173"/>
      <c r="M817" s="173"/>
      <c r="N817" s="173"/>
      <c r="O817" s="173"/>
      <c r="P817" s="173"/>
      <c r="Q817" s="173"/>
      <c r="R817" s="173"/>
      <c r="S817" s="173"/>
      <c r="T817" s="173"/>
      <c r="V817" s="173">
        <f t="shared" si="24"/>
        <v>0</v>
      </c>
      <c r="W817" s="173" t="e">
        <f>IF(#REF!="","",H817)</f>
        <v>#REF!</v>
      </c>
      <c r="X817" s="287" t="str">
        <f t="shared" si="25"/>
        <v/>
      </c>
    </row>
    <row r="818" spans="1:24" x14ac:dyDescent="0.25">
      <c r="A818" s="303">
        <v>3554</v>
      </c>
      <c r="B818" s="297" t="s">
        <v>3425</v>
      </c>
      <c r="C818" s="304">
        <v>42994</v>
      </c>
      <c r="D818" s="292" t="s">
        <v>4555</v>
      </c>
      <c r="E818" s="292" t="s">
        <v>3852</v>
      </c>
      <c r="F818" s="305">
        <v>0</v>
      </c>
      <c r="G818" s="305">
        <v>0</v>
      </c>
      <c r="H818" s="305">
        <v>63.94</v>
      </c>
      <c r="I818" s="173"/>
      <c r="J818" s="173"/>
      <c r="K818" s="173"/>
      <c r="L818" s="173"/>
      <c r="M818" s="173"/>
      <c r="N818" s="173"/>
      <c r="O818" s="173"/>
      <c r="P818" s="173"/>
      <c r="Q818" s="173"/>
      <c r="R818" s="173"/>
      <c r="S818" s="173"/>
      <c r="T818" s="173"/>
      <c r="V818" s="173">
        <f t="shared" si="24"/>
        <v>0</v>
      </c>
      <c r="W818" s="173" t="e">
        <f>IF(#REF!="","",H818)</f>
        <v>#REF!</v>
      </c>
      <c r="X818" s="287" t="str">
        <f t="shared" si="25"/>
        <v/>
      </c>
    </row>
    <row r="819" spans="1:24" x14ac:dyDescent="0.25">
      <c r="A819" s="303">
        <v>3555</v>
      </c>
      <c r="B819" s="297" t="s">
        <v>3425</v>
      </c>
      <c r="C819" s="304">
        <v>42845</v>
      </c>
      <c r="D819" s="292" t="s">
        <v>4556</v>
      </c>
      <c r="E819" s="292" t="s">
        <v>3852</v>
      </c>
      <c r="F819" s="305">
        <v>2.8421709430404007E-14</v>
      </c>
      <c r="G819" s="305">
        <v>2.8421709430404007E-14</v>
      </c>
      <c r="H819" s="305">
        <v>138.10999999999999</v>
      </c>
      <c r="I819" s="173"/>
      <c r="J819" s="173"/>
      <c r="K819" s="173"/>
      <c r="L819" s="173"/>
      <c r="M819" s="173"/>
      <c r="N819" s="173"/>
      <c r="O819" s="173"/>
      <c r="P819" s="173"/>
      <c r="Q819" s="173"/>
      <c r="R819" s="173"/>
      <c r="S819" s="173"/>
      <c r="T819" s="173"/>
      <c r="V819" s="173">
        <f t="shared" si="24"/>
        <v>0</v>
      </c>
      <c r="W819" s="173" t="e">
        <f>IF(#REF!="","",H819)</f>
        <v>#REF!</v>
      </c>
      <c r="X819" s="287" t="str">
        <f t="shared" si="25"/>
        <v/>
      </c>
    </row>
    <row r="820" spans="1:24" x14ac:dyDescent="0.25">
      <c r="A820" s="303">
        <v>3556</v>
      </c>
      <c r="B820" s="297" t="s">
        <v>3425</v>
      </c>
      <c r="C820" s="304">
        <v>42798</v>
      </c>
      <c r="D820" s="292" t="s">
        <v>4557</v>
      </c>
      <c r="E820" s="292" t="s">
        <v>3852</v>
      </c>
      <c r="F820" s="305">
        <v>0</v>
      </c>
      <c r="G820" s="305">
        <v>0</v>
      </c>
      <c r="H820" s="305">
        <v>74.59</v>
      </c>
      <c r="I820" s="173"/>
      <c r="J820" s="173"/>
      <c r="K820" s="173"/>
      <c r="L820" s="173"/>
      <c r="M820" s="173"/>
      <c r="N820" s="173"/>
      <c r="O820" s="173"/>
      <c r="P820" s="173"/>
      <c r="Q820" s="173"/>
      <c r="R820" s="173"/>
      <c r="S820" s="173"/>
      <c r="T820" s="173"/>
      <c r="V820" s="173">
        <f t="shared" si="24"/>
        <v>0</v>
      </c>
      <c r="W820" s="173" t="e">
        <f>IF(#REF!="","",H820)</f>
        <v>#REF!</v>
      </c>
      <c r="X820" s="287" t="str">
        <f t="shared" si="25"/>
        <v/>
      </c>
    </row>
    <row r="821" spans="1:24" x14ac:dyDescent="0.25">
      <c r="A821" s="303">
        <v>3557</v>
      </c>
      <c r="B821" s="297" t="s">
        <v>3425</v>
      </c>
      <c r="C821" s="304">
        <v>42901</v>
      </c>
      <c r="D821" s="292" t="s">
        <v>4558</v>
      </c>
      <c r="E821" s="292" t="s">
        <v>3852</v>
      </c>
      <c r="F821" s="305">
        <v>0</v>
      </c>
      <c r="G821" s="305">
        <v>0</v>
      </c>
      <c r="H821" s="305">
        <v>5365</v>
      </c>
      <c r="I821" s="173"/>
      <c r="J821" s="173"/>
      <c r="K821" s="173"/>
      <c r="L821" s="173"/>
      <c r="M821" s="173"/>
      <c r="N821" s="173"/>
      <c r="O821" s="173"/>
      <c r="P821" s="173"/>
      <c r="Q821" s="173"/>
      <c r="R821" s="173"/>
      <c r="S821" s="173"/>
      <c r="T821" s="173"/>
      <c r="V821" s="173">
        <f t="shared" si="24"/>
        <v>0</v>
      </c>
      <c r="W821" s="173" t="e">
        <f>IF(#REF!="","",H821)</f>
        <v>#REF!</v>
      </c>
      <c r="X821" s="287" t="str">
        <f t="shared" si="25"/>
        <v/>
      </c>
    </row>
    <row r="822" spans="1:24" x14ac:dyDescent="0.25">
      <c r="A822" s="303">
        <v>3558</v>
      </c>
      <c r="B822" s="297" t="s">
        <v>3425</v>
      </c>
      <c r="C822" s="304">
        <v>43135</v>
      </c>
      <c r="D822" s="292" t="s">
        <v>4559</v>
      </c>
      <c r="E822" s="292" t="s">
        <v>3852</v>
      </c>
      <c r="F822" s="305">
        <v>-9.0949470177292824E-13</v>
      </c>
      <c r="G822" s="305">
        <v>-9.0949470177292824E-13</v>
      </c>
      <c r="H822" s="305">
        <v>4119.9800000000005</v>
      </c>
      <c r="I822" s="173"/>
      <c r="J822" s="173"/>
      <c r="K822" s="173"/>
      <c r="L822" s="173"/>
      <c r="M822" s="173"/>
      <c r="N822" s="173"/>
      <c r="O822" s="173"/>
      <c r="P822" s="173"/>
      <c r="Q822" s="173"/>
      <c r="R822" s="173"/>
      <c r="S822" s="173"/>
      <c r="T822" s="173"/>
      <c r="V822" s="173">
        <f t="shared" si="24"/>
        <v>0</v>
      </c>
      <c r="W822" s="173" t="e">
        <f>IF(#REF!="","",H822)</f>
        <v>#REF!</v>
      </c>
      <c r="X822" s="287" t="str">
        <f t="shared" si="25"/>
        <v/>
      </c>
    </row>
    <row r="823" spans="1:24" x14ac:dyDescent="0.25">
      <c r="A823" s="303">
        <v>3559</v>
      </c>
      <c r="B823" s="297" t="s">
        <v>3425</v>
      </c>
      <c r="C823" s="304">
        <v>42781</v>
      </c>
      <c r="D823" s="292" t="s">
        <v>4560</v>
      </c>
      <c r="E823" s="292" t="s">
        <v>4561</v>
      </c>
      <c r="F823" s="305">
        <v>-4.5474735088646412E-13</v>
      </c>
      <c r="G823" s="305">
        <v>-4.5474735088646412E-13</v>
      </c>
      <c r="H823" s="305">
        <v>2932.72</v>
      </c>
      <c r="I823" s="173"/>
      <c r="J823" s="173"/>
      <c r="K823" s="173"/>
      <c r="L823" s="173"/>
      <c r="M823" s="173"/>
      <c r="N823" s="173"/>
      <c r="O823" s="173"/>
      <c r="P823" s="173"/>
      <c r="Q823" s="173"/>
      <c r="R823" s="173"/>
      <c r="S823" s="173"/>
      <c r="T823" s="173"/>
      <c r="V823" s="173">
        <f t="shared" si="24"/>
        <v>0</v>
      </c>
      <c r="W823" s="173" t="e">
        <f>IF(#REF!="","",H823)</f>
        <v>#REF!</v>
      </c>
      <c r="X823" s="287" t="str">
        <f t="shared" si="25"/>
        <v/>
      </c>
    </row>
    <row r="824" spans="1:24" x14ac:dyDescent="0.25">
      <c r="A824" s="303">
        <v>3560</v>
      </c>
      <c r="B824" s="297" t="s">
        <v>3425</v>
      </c>
      <c r="C824" s="304">
        <v>42944</v>
      </c>
      <c r="D824" s="292" t="s">
        <v>4562</v>
      </c>
      <c r="E824" s="292" t="s">
        <v>4563</v>
      </c>
      <c r="F824" s="305">
        <v>0</v>
      </c>
      <c r="G824" s="305">
        <v>0</v>
      </c>
      <c r="H824" s="305">
        <v>5831.45</v>
      </c>
      <c r="I824" s="173"/>
      <c r="J824" s="173"/>
      <c r="K824" s="173"/>
      <c r="L824" s="173"/>
      <c r="M824" s="173"/>
      <c r="N824" s="173"/>
      <c r="O824" s="173"/>
      <c r="P824" s="173"/>
      <c r="Q824" s="173"/>
      <c r="R824" s="173"/>
      <c r="S824" s="173"/>
      <c r="T824" s="173"/>
      <c r="V824" s="173">
        <f t="shared" si="24"/>
        <v>0</v>
      </c>
      <c r="W824" s="173" t="e">
        <f>IF(#REF!="","",H824)</f>
        <v>#REF!</v>
      </c>
      <c r="X824" s="287" t="str">
        <f t="shared" si="25"/>
        <v/>
      </c>
    </row>
    <row r="825" spans="1:24" x14ac:dyDescent="0.25">
      <c r="A825" s="303">
        <v>3561</v>
      </c>
      <c r="B825" s="297" t="s">
        <v>3425</v>
      </c>
      <c r="C825" s="304">
        <v>42810</v>
      </c>
      <c r="D825" s="292" t="s">
        <v>4564</v>
      </c>
      <c r="E825" s="292" t="s">
        <v>3852</v>
      </c>
      <c r="F825" s="305">
        <v>0</v>
      </c>
      <c r="G825" s="305">
        <v>0</v>
      </c>
      <c r="H825" s="305">
        <v>346.8</v>
      </c>
      <c r="I825" s="173"/>
      <c r="J825" s="173"/>
      <c r="K825" s="173"/>
      <c r="L825" s="173"/>
      <c r="M825" s="173"/>
      <c r="N825" s="173"/>
      <c r="O825" s="173"/>
      <c r="P825" s="173"/>
      <c r="Q825" s="173"/>
      <c r="R825" s="173"/>
      <c r="S825" s="173"/>
      <c r="T825" s="173"/>
      <c r="V825" s="173">
        <f t="shared" si="24"/>
        <v>0</v>
      </c>
      <c r="W825" s="173" t="e">
        <f>IF(#REF!="","",H825)</f>
        <v>#REF!</v>
      </c>
      <c r="X825" s="287" t="str">
        <f t="shared" si="25"/>
        <v/>
      </c>
    </row>
    <row r="826" spans="1:24" x14ac:dyDescent="0.25">
      <c r="A826" s="303">
        <v>3562</v>
      </c>
      <c r="B826" s="297" t="s">
        <v>3425</v>
      </c>
      <c r="C826" s="304">
        <v>42774</v>
      </c>
      <c r="D826" s="292" t="s">
        <v>4565</v>
      </c>
      <c r="E826" s="292" t="s">
        <v>3852</v>
      </c>
      <c r="F826" s="305">
        <v>0</v>
      </c>
      <c r="G826" s="305">
        <v>0</v>
      </c>
      <c r="H826" s="305">
        <v>693.6</v>
      </c>
      <c r="I826" s="173"/>
      <c r="J826" s="173"/>
      <c r="K826" s="173"/>
      <c r="L826" s="173"/>
      <c r="M826" s="173"/>
      <c r="N826" s="173"/>
      <c r="O826" s="173"/>
      <c r="P826" s="173"/>
      <c r="Q826" s="173"/>
      <c r="R826" s="173"/>
      <c r="S826" s="173"/>
      <c r="T826" s="173"/>
      <c r="V826" s="173">
        <f t="shared" si="24"/>
        <v>0</v>
      </c>
      <c r="W826" s="173" t="e">
        <f>IF(#REF!="","",H826)</f>
        <v>#REF!</v>
      </c>
      <c r="X826" s="287" t="str">
        <f t="shared" si="25"/>
        <v/>
      </c>
    </row>
    <row r="827" spans="1:24" x14ac:dyDescent="0.25">
      <c r="A827" s="303">
        <v>3563</v>
      </c>
      <c r="B827" s="297" t="s">
        <v>3425</v>
      </c>
      <c r="C827" s="304">
        <v>42936</v>
      </c>
      <c r="D827" s="292" t="s">
        <v>4566</v>
      </c>
      <c r="E827" s="292" t="s">
        <v>3852</v>
      </c>
      <c r="F827" s="305">
        <v>0</v>
      </c>
      <c r="G827" s="305">
        <v>0</v>
      </c>
      <c r="H827" s="305">
        <v>416.16</v>
      </c>
      <c r="I827" s="173"/>
      <c r="J827" s="173"/>
      <c r="K827" s="173"/>
      <c r="L827" s="173"/>
      <c r="M827" s="173"/>
      <c r="N827" s="173"/>
      <c r="O827" s="173"/>
      <c r="P827" s="173"/>
      <c r="Q827" s="173"/>
      <c r="R827" s="173"/>
      <c r="S827" s="173"/>
      <c r="T827" s="173"/>
      <c r="V827" s="173">
        <f t="shared" si="24"/>
        <v>0</v>
      </c>
      <c r="W827" s="173" t="e">
        <f>IF(#REF!="","",H827)</f>
        <v>#REF!</v>
      </c>
      <c r="X827" s="287" t="str">
        <f t="shared" si="25"/>
        <v/>
      </c>
    </row>
    <row r="828" spans="1:24" x14ac:dyDescent="0.25">
      <c r="A828" s="303">
        <v>3564</v>
      </c>
      <c r="B828" s="297" t="s">
        <v>3425</v>
      </c>
      <c r="C828" s="304">
        <v>42881</v>
      </c>
      <c r="D828" s="292" t="s">
        <v>4567</v>
      </c>
      <c r="E828" s="292" t="s">
        <v>4568</v>
      </c>
      <c r="F828" s="305">
        <v>-2.2737367544323206E-13</v>
      </c>
      <c r="G828" s="305">
        <v>-2.2737367544323206E-13</v>
      </c>
      <c r="H828" s="305">
        <v>1326.52</v>
      </c>
      <c r="I828" s="173"/>
      <c r="J828" s="173"/>
      <c r="K828" s="173"/>
      <c r="L828" s="173"/>
      <c r="M828" s="173"/>
      <c r="N828" s="173"/>
      <c r="O828" s="173"/>
      <c r="P828" s="173"/>
      <c r="Q828" s="173"/>
      <c r="R828" s="173"/>
      <c r="S828" s="173"/>
      <c r="T828" s="173"/>
      <c r="V828" s="173">
        <f t="shared" si="24"/>
        <v>0</v>
      </c>
      <c r="W828" s="173" t="e">
        <f>IF(#REF!="","",H828)</f>
        <v>#REF!</v>
      </c>
      <c r="X828" s="287" t="str">
        <f t="shared" si="25"/>
        <v/>
      </c>
    </row>
    <row r="829" spans="1:24" x14ac:dyDescent="0.25">
      <c r="A829" s="303">
        <v>3565</v>
      </c>
      <c r="B829" s="297" t="s">
        <v>3425</v>
      </c>
      <c r="C829" s="304">
        <v>43001</v>
      </c>
      <c r="D829" s="292" t="s">
        <v>4569</v>
      </c>
      <c r="E829" s="292" t="s">
        <v>3852</v>
      </c>
      <c r="F829" s="305">
        <v>0</v>
      </c>
      <c r="G829" s="305">
        <v>0</v>
      </c>
      <c r="H829" s="305">
        <v>2219.52</v>
      </c>
      <c r="I829" s="173"/>
      <c r="J829" s="173"/>
      <c r="K829" s="173"/>
      <c r="L829" s="173"/>
      <c r="M829" s="173"/>
      <c r="N829" s="173"/>
      <c r="O829" s="173"/>
      <c r="P829" s="173"/>
      <c r="Q829" s="173"/>
      <c r="R829" s="173"/>
      <c r="S829" s="173"/>
      <c r="T829" s="173"/>
      <c r="V829" s="173">
        <f t="shared" si="24"/>
        <v>0</v>
      </c>
      <c r="W829" s="173" t="e">
        <f>IF(#REF!="","",H829)</f>
        <v>#REF!</v>
      </c>
      <c r="X829" s="287" t="str">
        <f t="shared" si="25"/>
        <v/>
      </c>
    </row>
    <row r="830" spans="1:24" x14ac:dyDescent="0.25">
      <c r="A830" s="303">
        <v>3566</v>
      </c>
      <c r="B830" s="297" t="s">
        <v>3425</v>
      </c>
      <c r="C830" s="304">
        <v>42802</v>
      </c>
      <c r="D830" s="292" t="s">
        <v>4570</v>
      </c>
      <c r="E830" s="292" t="s">
        <v>4244</v>
      </c>
      <c r="F830" s="305">
        <v>0</v>
      </c>
      <c r="G830" s="305">
        <v>0</v>
      </c>
      <c r="H830" s="305">
        <v>2604.8900000000003</v>
      </c>
      <c r="I830" s="173"/>
      <c r="J830" s="173"/>
      <c r="K830" s="173"/>
      <c r="L830" s="173"/>
      <c r="M830" s="173"/>
      <c r="N830" s="173"/>
      <c r="O830" s="173"/>
      <c r="P830" s="173"/>
      <c r="Q830" s="173"/>
      <c r="R830" s="173"/>
      <c r="S830" s="173"/>
      <c r="T830" s="173"/>
      <c r="V830" s="173">
        <f t="shared" si="24"/>
        <v>0</v>
      </c>
      <c r="W830" s="173" t="e">
        <f>IF(#REF!="","",H830)</f>
        <v>#REF!</v>
      </c>
      <c r="X830" s="287" t="str">
        <f t="shared" si="25"/>
        <v/>
      </c>
    </row>
    <row r="831" spans="1:24" x14ac:dyDescent="0.25">
      <c r="A831" s="303">
        <v>3567</v>
      </c>
      <c r="B831" s="297" t="s">
        <v>3425</v>
      </c>
      <c r="C831" s="304">
        <v>43109</v>
      </c>
      <c r="D831" s="292" t="s">
        <v>4571</v>
      </c>
      <c r="E831" s="292" t="s">
        <v>4244</v>
      </c>
      <c r="F831" s="305">
        <v>1.4210854715202004E-14</v>
      </c>
      <c r="G831" s="305">
        <v>1.4210854715202004E-14</v>
      </c>
      <c r="H831" s="305">
        <v>65.539999999999992</v>
      </c>
      <c r="I831" s="173"/>
      <c r="J831" s="173"/>
      <c r="K831" s="173"/>
      <c r="L831" s="173"/>
      <c r="M831" s="173"/>
      <c r="N831" s="173"/>
      <c r="O831" s="173"/>
      <c r="P831" s="173"/>
      <c r="Q831" s="173"/>
      <c r="R831" s="173"/>
      <c r="S831" s="173"/>
      <c r="T831" s="173"/>
      <c r="V831" s="173">
        <f t="shared" si="24"/>
        <v>0</v>
      </c>
      <c r="W831" s="173" t="e">
        <f>IF(#REF!="","",H831)</f>
        <v>#REF!</v>
      </c>
      <c r="X831" s="287" t="str">
        <f t="shared" si="25"/>
        <v/>
      </c>
    </row>
    <row r="832" spans="1:24" x14ac:dyDescent="0.25">
      <c r="A832" s="303">
        <v>3568</v>
      </c>
      <c r="B832" s="297" t="s">
        <v>3425</v>
      </c>
      <c r="C832" s="304">
        <v>43133</v>
      </c>
      <c r="D832" s="292" t="s">
        <v>4572</v>
      </c>
      <c r="E832" s="292" t="s">
        <v>4244</v>
      </c>
      <c r="F832" s="305">
        <v>-1.1368683772161603E-13</v>
      </c>
      <c r="G832" s="305">
        <v>-1.1368683772161603E-13</v>
      </c>
      <c r="H832" s="305">
        <v>648.66000000000008</v>
      </c>
      <c r="I832" s="173"/>
      <c r="J832" s="173"/>
      <c r="K832" s="173"/>
      <c r="L832" s="173"/>
      <c r="M832" s="173"/>
      <c r="N832" s="173"/>
      <c r="O832" s="173"/>
      <c r="P832" s="173"/>
      <c r="Q832" s="173"/>
      <c r="R832" s="173"/>
      <c r="S832" s="173"/>
      <c r="T832" s="173"/>
      <c r="V832" s="173">
        <f t="shared" si="24"/>
        <v>0</v>
      </c>
      <c r="W832" s="173" t="e">
        <f>IF(#REF!="","",H832)</f>
        <v>#REF!</v>
      </c>
      <c r="X832" s="287" t="str">
        <f t="shared" si="25"/>
        <v/>
      </c>
    </row>
    <row r="833" spans="1:24" x14ac:dyDescent="0.25">
      <c r="A833" s="303">
        <v>3569</v>
      </c>
      <c r="B833" s="297" t="s">
        <v>3425</v>
      </c>
      <c r="C833" s="304">
        <v>42915</v>
      </c>
      <c r="D833" s="292" t="s">
        <v>4573</v>
      </c>
      <c r="E833" s="292" t="s">
        <v>4244</v>
      </c>
      <c r="F833" s="305">
        <v>-1.1368683772161603E-13</v>
      </c>
      <c r="G833" s="305">
        <v>-1.1368683772161603E-13</v>
      </c>
      <c r="H833" s="305">
        <v>722.45</v>
      </c>
      <c r="I833" s="173"/>
      <c r="J833" s="173"/>
      <c r="K833" s="173"/>
      <c r="L833" s="173"/>
      <c r="M833" s="173"/>
      <c r="N833" s="173"/>
      <c r="O833" s="173"/>
      <c r="P833" s="173"/>
      <c r="Q833" s="173"/>
      <c r="R833" s="173"/>
      <c r="S833" s="173"/>
      <c r="T833" s="173"/>
      <c r="V833" s="173">
        <f t="shared" si="24"/>
        <v>0</v>
      </c>
      <c r="W833" s="173" t="e">
        <f>IF(#REF!="","",H833)</f>
        <v>#REF!</v>
      </c>
      <c r="X833" s="287" t="str">
        <f t="shared" si="25"/>
        <v/>
      </c>
    </row>
    <row r="834" spans="1:24" x14ac:dyDescent="0.25">
      <c r="A834" s="303">
        <v>3570</v>
      </c>
      <c r="B834" s="297" t="s">
        <v>3425</v>
      </c>
      <c r="C834" s="304">
        <v>42965</v>
      </c>
      <c r="D834" s="292" t="s">
        <v>4574</v>
      </c>
      <c r="E834" s="292" t="s">
        <v>4244</v>
      </c>
      <c r="F834" s="305">
        <v>0</v>
      </c>
      <c r="G834" s="305">
        <v>0</v>
      </c>
      <c r="H834" s="305">
        <v>1836.1</v>
      </c>
      <c r="I834" s="173"/>
      <c r="J834" s="173"/>
      <c r="K834" s="173"/>
      <c r="L834" s="173"/>
      <c r="M834" s="173"/>
      <c r="N834" s="173"/>
      <c r="O834" s="173"/>
      <c r="P834" s="173"/>
      <c r="Q834" s="173"/>
      <c r="R834" s="173"/>
      <c r="S834" s="173"/>
      <c r="T834" s="173"/>
      <c r="V834" s="173">
        <f t="shared" si="24"/>
        <v>0</v>
      </c>
      <c r="W834" s="173" t="e">
        <f>IF(#REF!="","",H834)</f>
        <v>#REF!</v>
      </c>
      <c r="X834" s="287" t="str">
        <f t="shared" si="25"/>
        <v/>
      </c>
    </row>
    <row r="835" spans="1:24" x14ac:dyDescent="0.25">
      <c r="A835" s="303">
        <v>3571</v>
      </c>
      <c r="B835" s="297" t="s">
        <v>3425</v>
      </c>
      <c r="C835" s="304">
        <v>42791</v>
      </c>
      <c r="D835" s="292" t="s">
        <v>4575</v>
      </c>
      <c r="E835" s="292" t="s">
        <v>4244</v>
      </c>
      <c r="F835" s="305">
        <v>0</v>
      </c>
      <c r="G835" s="305">
        <v>0</v>
      </c>
      <c r="H835" s="305">
        <v>311.02</v>
      </c>
      <c r="I835" s="173"/>
      <c r="J835" s="173"/>
      <c r="K835" s="173"/>
      <c r="L835" s="173"/>
      <c r="M835" s="173"/>
      <c r="N835" s="173"/>
      <c r="O835" s="173"/>
      <c r="P835" s="173"/>
      <c r="Q835" s="173"/>
      <c r="R835" s="173"/>
      <c r="S835" s="173"/>
      <c r="T835" s="173"/>
      <c r="V835" s="173">
        <f t="shared" si="24"/>
        <v>0</v>
      </c>
      <c r="W835" s="173" t="e">
        <f>IF(#REF!="","",H835)</f>
        <v>#REF!</v>
      </c>
      <c r="X835" s="287" t="str">
        <f t="shared" si="25"/>
        <v/>
      </c>
    </row>
    <row r="836" spans="1:24" x14ac:dyDescent="0.25">
      <c r="A836" s="303">
        <v>3572</v>
      </c>
      <c r="B836" s="297" t="s">
        <v>3425</v>
      </c>
      <c r="C836" s="304">
        <v>42986</v>
      </c>
      <c r="D836" s="292" t="s">
        <v>4576</v>
      </c>
      <c r="E836" s="292" t="s">
        <v>4244</v>
      </c>
      <c r="F836" s="305">
        <v>2.2737367544323206E-13</v>
      </c>
      <c r="G836" s="305">
        <v>2.2737367544323206E-13</v>
      </c>
      <c r="H836" s="305">
        <v>1303.0999999999999</v>
      </c>
      <c r="I836" s="173"/>
      <c r="J836" s="173"/>
      <c r="K836" s="173"/>
      <c r="L836" s="173"/>
      <c r="M836" s="173"/>
      <c r="N836" s="173"/>
      <c r="O836" s="173"/>
      <c r="P836" s="173"/>
      <c r="Q836" s="173"/>
      <c r="R836" s="173"/>
      <c r="S836" s="173"/>
      <c r="T836" s="173"/>
      <c r="V836" s="173">
        <f t="shared" si="24"/>
        <v>0</v>
      </c>
      <c r="W836" s="173" t="e">
        <f>IF(#REF!="","",H836)</f>
        <v>#REF!</v>
      </c>
      <c r="X836" s="287" t="str">
        <f t="shared" si="25"/>
        <v/>
      </c>
    </row>
    <row r="837" spans="1:24" x14ac:dyDescent="0.25">
      <c r="A837" s="303">
        <v>3573</v>
      </c>
      <c r="B837" s="297" t="s">
        <v>3425</v>
      </c>
      <c r="C837" s="304">
        <v>43003</v>
      </c>
      <c r="D837" s="292" t="s">
        <v>4577</v>
      </c>
      <c r="E837" s="292" t="s">
        <v>4244</v>
      </c>
      <c r="F837" s="305">
        <v>0</v>
      </c>
      <c r="G837" s="305">
        <v>0</v>
      </c>
      <c r="H837" s="305">
        <v>860.15</v>
      </c>
      <c r="I837" s="173"/>
      <c r="J837" s="173"/>
      <c r="K837" s="173"/>
      <c r="L837" s="173"/>
      <c r="M837" s="173"/>
      <c r="N837" s="173"/>
      <c r="O837" s="173"/>
      <c r="P837" s="173"/>
      <c r="Q837" s="173"/>
      <c r="R837" s="173"/>
      <c r="S837" s="173"/>
      <c r="T837" s="173"/>
      <c r="V837" s="173">
        <f t="shared" si="24"/>
        <v>0</v>
      </c>
      <c r="W837" s="173" t="e">
        <f>IF(#REF!="","",H837)</f>
        <v>#REF!</v>
      </c>
      <c r="X837" s="287" t="str">
        <f t="shared" si="25"/>
        <v/>
      </c>
    </row>
    <row r="838" spans="1:24" x14ac:dyDescent="0.25">
      <c r="A838" s="303">
        <v>3574</v>
      </c>
      <c r="B838" s="297" t="s">
        <v>3425</v>
      </c>
      <c r="C838" s="304">
        <v>42879</v>
      </c>
      <c r="D838" s="292" t="s">
        <v>4578</v>
      </c>
      <c r="E838" s="292" t="s">
        <v>4579</v>
      </c>
      <c r="F838" s="305">
        <v>-2.2737367544323206E-13</v>
      </c>
      <c r="G838" s="305">
        <v>-2.2737367544323206E-13</v>
      </c>
      <c r="H838" s="305">
        <v>1222.6600000000001</v>
      </c>
      <c r="I838" s="173"/>
      <c r="J838" s="173"/>
      <c r="K838" s="173"/>
      <c r="L838" s="173"/>
      <c r="M838" s="173"/>
      <c r="N838" s="173"/>
      <c r="O838" s="173"/>
      <c r="P838" s="173"/>
      <c r="Q838" s="173"/>
      <c r="R838" s="173"/>
      <c r="S838" s="173"/>
      <c r="T838" s="173"/>
      <c r="V838" s="173">
        <f t="shared" si="24"/>
        <v>0</v>
      </c>
      <c r="W838" s="173" t="e">
        <f>IF(#REF!="","",H838)</f>
        <v>#REF!</v>
      </c>
      <c r="X838" s="287" t="str">
        <f t="shared" si="25"/>
        <v/>
      </c>
    </row>
    <row r="839" spans="1:24" x14ac:dyDescent="0.25">
      <c r="A839" s="303">
        <v>3575</v>
      </c>
      <c r="B839" s="297" t="s">
        <v>3425</v>
      </c>
      <c r="C839" s="304">
        <v>43103</v>
      </c>
      <c r="D839" s="292" t="s">
        <v>4580</v>
      </c>
      <c r="E839" s="292" t="s">
        <v>4581</v>
      </c>
      <c r="F839" s="305">
        <v>0</v>
      </c>
      <c r="G839" s="305">
        <v>0</v>
      </c>
      <c r="H839" s="305">
        <v>426.36</v>
      </c>
      <c r="I839" s="173"/>
      <c r="J839" s="173"/>
      <c r="K839" s="173"/>
      <c r="L839" s="173"/>
      <c r="M839" s="173"/>
      <c r="N839" s="173"/>
      <c r="O839" s="173"/>
      <c r="P839" s="173"/>
      <c r="Q839" s="173"/>
      <c r="R839" s="173"/>
      <c r="S839" s="173"/>
      <c r="T839" s="173"/>
      <c r="V839" s="173">
        <f t="shared" si="24"/>
        <v>0</v>
      </c>
      <c r="W839" s="173" t="e">
        <f>IF(#REF!="","",H839)</f>
        <v>#REF!</v>
      </c>
      <c r="X839" s="287" t="str">
        <f t="shared" si="25"/>
        <v/>
      </c>
    </row>
    <row r="840" spans="1:24" x14ac:dyDescent="0.25">
      <c r="A840" s="303">
        <v>3576</v>
      </c>
      <c r="B840" s="297" t="s">
        <v>3425</v>
      </c>
      <c r="C840" s="304">
        <v>42926</v>
      </c>
      <c r="D840" s="292" t="s">
        <v>4582</v>
      </c>
      <c r="E840" s="292" t="s">
        <v>4583</v>
      </c>
      <c r="F840" s="305">
        <v>0</v>
      </c>
      <c r="G840" s="305">
        <v>0</v>
      </c>
      <c r="H840" s="305">
        <v>476.9</v>
      </c>
      <c r="I840" s="173"/>
      <c r="J840" s="173"/>
      <c r="K840" s="173"/>
      <c r="L840" s="173"/>
      <c r="M840" s="173"/>
      <c r="N840" s="173"/>
      <c r="O840" s="173"/>
      <c r="P840" s="173"/>
      <c r="Q840" s="173"/>
      <c r="R840" s="173"/>
      <c r="S840" s="173"/>
      <c r="T840" s="173"/>
      <c r="V840" s="173">
        <f t="shared" si="24"/>
        <v>0</v>
      </c>
      <c r="W840" s="173" t="e">
        <f>IF(#REF!="","",H840)</f>
        <v>#REF!</v>
      </c>
      <c r="X840" s="287" t="str">
        <f t="shared" si="25"/>
        <v/>
      </c>
    </row>
    <row r="841" spans="1:24" x14ac:dyDescent="0.25">
      <c r="A841" s="303">
        <v>3577</v>
      </c>
      <c r="B841" s="297" t="s">
        <v>3425</v>
      </c>
      <c r="C841" s="304">
        <v>43115</v>
      </c>
      <c r="D841" s="292" t="s">
        <v>4584</v>
      </c>
      <c r="E841" s="292" t="s">
        <v>4255</v>
      </c>
      <c r="F841" s="305">
        <v>0</v>
      </c>
      <c r="G841" s="305">
        <v>0</v>
      </c>
      <c r="H841" s="305">
        <v>162.30000000000001</v>
      </c>
      <c r="I841" s="173"/>
      <c r="J841" s="173"/>
      <c r="K841" s="173"/>
      <c r="L841" s="173"/>
      <c r="M841" s="173"/>
      <c r="N841" s="173"/>
      <c r="O841" s="173"/>
      <c r="P841" s="173"/>
      <c r="Q841" s="173"/>
      <c r="R841" s="173"/>
      <c r="S841" s="173"/>
      <c r="T841" s="173"/>
      <c r="V841" s="173">
        <f t="shared" si="24"/>
        <v>0</v>
      </c>
      <c r="W841" s="173" t="e">
        <f>IF(#REF!="","",H841)</f>
        <v>#REF!</v>
      </c>
      <c r="X841" s="287" t="str">
        <f t="shared" si="25"/>
        <v/>
      </c>
    </row>
    <row r="842" spans="1:24" x14ac:dyDescent="0.25">
      <c r="A842" s="303">
        <v>3578</v>
      </c>
      <c r="B842" s="297" t="s">
        <v>3425</v>
      </c>
      <c r="C842" s="304">
        <v>43115</v>
      </c>
      <c r="D842" s="292" t="s">
        <v>4585</v>
      </c>
      <c r="E842" s="292" t="s">
        <v>4255</v>
      </c>
      <c r="F842" s="305">
        <v>0</v>
      </c>
      <c r="G842" s="305">
        <v>0</v>
      </c>
      <c r="H842" s="305">
        <v>1052.05</v>
      </c>
      <c r="I842" s="173"/>
      <c r="J842" s="173"/>
      <c r="K842" s="173"/>
      <c r="L842" s="173"/>
      <c r="M842" s="173"/>
      <c r="N842" s="173"/>
      <c r="O842" s="173"/>
      <c r="P842" s="173"/>
      <c r="Q842" s="173"/>
      <c r="R842" s="173"/>
      <c r="S842" s="173"/>
      <c r="T842" s="173"/>
      <c r="V842" s="173">
        <f t="shared" si="24"/>
        <v>0</v>
      </c>
      <c r="W842" s="173" t="e">
        <f>IF(#REF!="","",H842)</f>
        <v>#REF!</v>
      </c>
      <c r="X842" s="287" t="str">
        <f t="shared" si="25"/>
        <v/>
      </c>
    </row>
    <row r="843" spans="1:24" x14ac:dyDescent="0.25">
      <c r="A843" s="303">
        <v>3579</v>
      </c>
      <c r="B843" s="297" t="s">
        <v>3425</v>
      </c>
      <c r="C843" s="304">
        <v>42789</v>
      </c>
      <c r="D843" s="292" t="s">
        <v>4586</v>
      </c>
      <c r="E843" s="292" t="s">
        <v>4257</v>
      </c>
      <c r="F843" s="305">
        <v>0</v>
      </c>
      <c r="G843" s="305">
        <v>0</v>
      </c>
      <c r="H843" s="305">
        <v>433.5</v>
      </c>
      <c r="I843" s="173"/>
      <c r="J843" s="173"/>
      <c r="K843" s="173"/>
      <c r="L843" s="173"/>
      <c r="M843" s="173"/>
      <c r="N843" s="173"/>
      <c r="O843" s="173"/>
      <c r="P843" s="173"/>
      <c r="Q843" s="173"/>
      <c r="R843" s="173"/>
      <c r="S843" s="173"/>
      <c r="T843" s="173"/>
      <c r="V843" s="173">
        <f t="shared" si="24"/>
        <v>0</v>
      </c>
      <c r="W843" s="173" t="e">
        <f>IF(#REF!="","",H843)</f>
        <v>#REF!</v>
      </c>
      <c r="X843" s="287" t="str">
        <f t="shared" si="25"/>
        <v/>
      </c>
    </row>
    <row r="844" spans="1:24" x14ac:dyDescent="0.25">
      <c r="A844" s="303">
        <v>3580</v>
      </c>
      <c r="B844" s="297" t="s">
        <v>3425</v>
      </c>
      <c r="C844" s="304">
        <v>43018</v>
      </c>
      <c r="D844" s="292" t="s">
        <v>4587</v>
      </c>
      <c r="E844" s="292" t="s">
        <v>4257</v>
      </c>
      <c r="F844" s="305">
        <v>0</v>
      </c>
      <c r="G844" s="305">
        <v>0</v>
      </c>
      <c r="H844" s="305">
        <v>433.5</v>
      </c>
      <c r="I844" s="173"/>
      <c r="J844" s="173"/>
      <c r="K844" s="173"/>
      <c r="L844" s="173"/>
      <c r="M844" s="173"/>
      <c r="N844" s="173"/>
      <c r="O844" s="173"/>
      <c r="P844" s="173"/>
      <c r="Q844" s="173"/>
      <c r="R844" s="173"/>
      <c r="S844" s="173"/>
      <c r="T844" s="173"/>
      <c r="V844" s="173">
        <f t="shared" si="24"/>
        <v>0</v>
      </c>
      <c r="W844" s="173" t="e">
        <f>IF(#REF!="","",H844)</f>
        <v>#REF!</v>
      </c>
      <c r="X844" s="287" t="str">
        <f t="shared" si="25"/>
        <v/>
      </c>
    </row>
    <row r="845" spans="1:24" x14ac:dyDescent="0.25">
      <c r="A845" s="303">
        <v>3581</v>
      </c>
      <c r="B845" s="297" t="s">
        <v>3425</v>
      </c>
      <c r="C845" s="304">
        <v>43097</v>
      </c>
      <c r="D845" s="292" t="s">
        <v>4588</v>
      </c>
      <c r="E845" s="292" t="s">
        <v>4257</v>
      </c>
      <c r="F845" s="305">
        <v>0</v>
      </c>
      <c r="G845" s="305">
        <v>0</v>
      </c>
      <c r="H845" s="305">
        <v>433.5</v>
      </c>
      <c r="I845" s="173"/>
      <c r="J845" s="173"/>
      <c r="K845" s="173"/>
      <c r="L845" s="173"/>
      <c r="M845" s="173"/>
      <c r="N845" s="173"/>
      <c r="O845" s="173"/>
      <c r="P845" s="173"/>
      <c r="Q845" s="173"/>
      <c r="R845" s="173"/>
      <c r="S845" s="173"/>
      <c r="T845" s="173"/>
      <c r="V845" s="173">
        <f t="shared" si="24"/>
        <v>0</v>
      </c>
      <c r="W845" s="173" t="e">
        <f>IF(#REF!="","",H845)</f>
        <v>#REF!</v>
      </c>
      <c r="X845" s="287" t="str">
        <f t="shared" si="25"/>
        <v/>
      </c>
    </row>
    <row r="846" spans="1:24" x14ac:dyDescent="0.25">
      <c r="A846" s="303">
        <v>3582</v>
      </c>
      <c r="B846" s="297" t="s">
        <v>3425</v>
      </c>
      <c r="C846" s="304">
        <v>43099</v>
      </c>
      <c r="D846" s="292" t="s">
        <v>4589</v>
      </c>
      <c r="E846" s="292" t="s">
        <v>4590</v>
      </c>
      <c r="F846" s="305">
        <v>0</v>
      </c>
      <c r="G846" s="305">
        <v>0</v>
      </c>
      <c r="H846" s="305">
        <v>433.5</v>
      </c>
      <c r="I846" s="173"/>
      <c r="J846" s="173"/>
      <c r="K846" s="173"/>
      <c r="L846" s="173"/>
      <c r="M846" s="173"/>
      <c r="N846" s="173"/>
      <c r="O846" s="173"/>
      <c r="P846" s="173"/>
      <c r="Q846" s="173"/>
      <c r="R846" s="173"/>
      <c r="S846" s="173"/>
      <c r="T846" s="173"/>
      <c r="V846" s="173">
        <f t="shared" ref="V846:V909" si="26">SUM(I846:U846)</f>
        <v>0</v>
      </c>
      <c r="W846" s="173" t="e">
        <f>IF(#REF!="","",H846)</f>
        <v>#REF!</v>
      </c>
      <c r="X846" s="287" t="str">
        <f t="shared" ref="X846:X909" si="27">IFERROR(V846-W846,"")</f>
        <v/>
      </c>
    </row>
    <row r="847" spans="1:24" x14ac:dyDescent="0.25">
      <c r="A847" s="303">
        <v>3583</v>
      </c>
      <c r="B847" s="297" t="s">
        <v>3425</v>
      </c>
      <c r="C847" s="304">
        <v>43091</v>
      </c>
      <c r="D847" s="292" t="s">
        <v>4591</v>
      </c>
      <c r="E847" s="292" t="s">
        <v>4257</v>
      </c>
      <c r="F847" s="305">
        <v>0</v>
      </c>
      <c r="G847" s="305">
        <v>0</v>
      </c>
      <c r="H847" s="305">
        <v>433.5</v>
      </c>
      <c r="I847" s="173"/>
      <c r="J847" s="173"/>
      <c r="K847" s="173"/>
      <c r="L847" s="173"/>
      <c r="M847" s="173"/>
      <c r="N847" s="173"/>
      <c r="O847" s="173"/>
      <c r="P847" s="173"/>
      <c r="Q847" s="173"/>
      <c r="R847" s="173"/>
      <c r="S847" s="173"/>
      <c r="T847" s="173"/>
      <c r="V847" s="173">
        <f t="shared" si="26"/>
        <v>0</v>
      </c>
      <c r="W847" s="173" t="e">
        <f>IF(#REF!="","",H847)</f>
        <v>#REF!</v>
      </c>
      <c r="X847" s="287" t="str">
        <f t="shared" si="27"/>
        <v/>
      </c>
    </row>
    <row r="848" spans="1:24" x14ac:dyDescent="0.25">
      <c r="A848" s="303">
        <v>3584</v>
      </c>
      <c r="B848" s="297" t="s">
        <v>3425</v>
      </c>
      <c r="C848" s="304">
        <v>42998</v>
      </c>
      <c r="D848" s="292" t="s">
        <v>4592</v>
      </c>
      <c r="E848" s="292" t="s">
        <v>4590</v>
      </c>
      <c r="F848" s="305">
        <v>0</v>
      </c>
      <c r="G848" s="305">
        <v>0</v>
      </c>
      <c r="H848" s="305">
        <v>433.5</v>
      </c>
      <c r="I848" s="173"/>
      <c r="J848" s="173"/>
      <c r="K848" s="173"/>
      <c r="L848" s="173"/>
      <c r="M848" s="173"/>
      <c r="N848" s="173"/>
      <c r="O848" s="173"/>
      <c r="P848" s="173"/>
      <c r="Q848" s="173"/>
      <c r="R848" s="173"/>
      <c r="S848" s="173"/>
      <c r="T848" s="173"/>
      <c r="V848" s="173">
        <f t="shared" si="26"/>
        <v>0</v>
      </c>
      <c r="W848" s="173" t="e">
        <f>IF(#REF!="","",H848)</f>
        <v>#REF!</v>
      </c>
      <c r="X848" s="287" t="str">
        <f t="shared" si="27"/>
        <v/>
      </c>
    </row>
    <row r="849" spans="1:24" x14ac:dyDescent="0.25">
      <c r="A849" s="303">
        <v>3585</v>
      </c>
      <c r="B849" s="297" t="s">
        <v>3425</v>
      </c>
      <c r="C849" s="304">
        <v>43032</v>
      </c>
      <c r="D849" s="292" t="s">
        <v>4593</v>
      </c>
      <c r="E849" s="292" t="s">
        <v>4268</v>
      </c>
      <c r="F849" s="305">
        <v>0</v>
      </c>
      <c r="G849" s="305">
        <v>0</v>
      </c>
      <c r="H849" s="305">
        <v>208.08</v>
      </c>
      <c r="I849" s="173"/>
      <c r="J849" s="173"/>
      <c r="K849" s="173"/>
      <c r="L849" s="173"/>
      <c r="M849" s="173"/>
      <c r="N849" s="173"/>
      <c r="O849" s="173"/>
      <c r="P849" s="173"/>
      <c r="Q849" s="173"/>
      <c r="R849" s="173"/>
      <c r="S849" s="173"/>
      <c r="T849" s="173"/>
      <c r="V849" s="173">
        <f t="shared" si="26"/>
        <v>0</v>
      </c>
      <c r="W849" s="173" t="e">
        <f>IF(#REF!="","",H849)</f>
        <v>#REF!</v>
      </c>
      <c r="X849" s="287" t="str">
        <f t="shared" si="27"/>
        <v/>
      </c>
    </row>
    <row r="850" spans="1:24" x14ac:dyDescent="0.25">
      <c r="A850" s="303">
        <v>3586</v>
      </c>
      <c r="B850" s="297" t="s">
        <v>3425</v>
      </c>
      <c r="C850" s="304">
        <v>42793</v>
      </c>
      <c r="D850" s="292" t="s">
        <v>4594</v>
      </c>
      <c r="E850" s="292" t="s">
        <v>4268</v>
      </c>
      <c r="F850" s="305">
        <v>0</v>
      </c>
      <c r="G850" s="305">
        <v>0</v>
      </c>
      <c r="H850" s="305">
        <v>182.08</v>
      </c>
      <c r="I850" s="173"/>
      <c r="J850" s="173"/>
      <c r="K850" s="173"/>
      <c r="L850" s="173"/>
      <c r="M850" s="173"/>
      <c r="N850" s="173"/>
      <c r="O850" s="173"/>
      <c r="P850" s="173"/>
      <c r="Q850" s="173"/>
      <c r="R850" s="173"/>
      <c r="S850" s="173"/>
      <c r="T850" s="173"/>
      <c r="V850" s="173">
        <f t="shared" si="26"/>
        <v>0</v>
      </c>
      <c r="W850" s="173" t="e">
        <f>IF(#REF!="","",H850)</f>
        <v>#REF!</v>
      </c>
      <c r="X850" s="287" t="str">
        <f t="shared" si="27"/>
        <v/>
      </c>
    </row>
    <row r="851" spans="1:24" x14ac:dyDescent="0.25">
      <c r="A851" s="303">
        <v>3587</v>
      </c>
      <c r="B851" s="297" t="s">
        <v>3425</v>
      </c>
      <c r="C851" s="304">
        <v>42916</v>
      </c>
      <c r="D851" s="292" t="s">
        <v>4595</v>
      </c>
      <c r="E851" s="292" t="s">
        <v>4271</v>
      </c>
      <c r="F851" s="305">
        <v>0</v>
      </c>
      <c r="G851" s="305">
        <v>0</v>
      </c>
      <c r="H851" s="305">
        <v>1003.99</v>
      </c>
      <c r="I851" s="173"/>
      <c r="J851" s="173"/>
      <c r="K851" s="173"/>
      <c r="L851" s="173"/>
      <c r="M851" s="173"/>
      <c r="N851" s="173"/>
      <c r="O851" s="173"/>
      <c r="P851" s="173"/>
      <c r="Q851" s="173"/>
      <c r="R851" s="173"/>
      <c r="S851" s="173"/>
      <c r="T851" s="173"/>
      <c r="V851" s="173">
        <f t="shared" si="26"/>
        <v>0</v>
      </c>
      <c r="W851" s="173" t="e">
        <f>IF(#REF!="","",H851)</f>
        <v>#REF!</v>
      </c>
      <c r="X851" s="287" t="str">
        <f t="shared" si="27"/>
        <v/>
      </c>
    </row>
    <row r="852" spans="1:24" x14ac:dyDescent="0.25">
      <c r="A852" s="303">
        <v>3588</v>
      </c>
      <c r="B852" s="297" t="s">
        <v>3425</v>
      </c>
      <c r="C852" s="304">
        <v>42827</v>
      </c>
      <c r="D852" s="292" t="s">
        <v>4596</v>
      </c>
      <c r="E852" s="292" t="s">
        <v>4271</v>
      </c>
      <c r="F852" s="305">
        <v>0</v>
      </c>
      <c r="G852" s="305">
        <v>0</v>
      </c>
      <c r="H852" s="305">
        <v>1043.92</v>
      </c>
      <c r="I852" s="173"/>
      <c r="J852" s="173"/>
      <c r="K852" s="173"/>
      <c r="L852" s="173"/>
      <c r="M852" s="173"/>
      <c r="N852" s="173"/>
      <c r="O852" s="173"/>
      <c r="P852" s="173"/>
      <c r="Q852" s="173"/>
      <c r="R852" s="173"/>
      <c r="S852" s="173"/>
      <c r="T852" s="173"/>
      <c r="V852" s="173">
        <f t="shared" si="26"/>
        <v>0</v>
      </c>
      <c r="W852" s="173" t="e">
        <f>IF(#REF!="","",H852)</f>
        <v>#REF!</v>
      </c>
      <c r="X852" s="287" t="str">
        <f t="shared" si="27"/>
        <v/>
      </c>
    </row>
    <row r="853" spans="1:24" x14ac:dyDescent="0.25">
      <c r="A853" s="303">
        <v>3589</v>
      </c>
      <c r="B853" s="297" t="s">
        <v>3425</v>
      </c>
      <c r="C853" s="304">
        <v>43128</v>
      </c>
      <c r="D853" s="292" t="s">
        <v>4597</v>
      </c>
      <c r="E853" s="292" t="s">
        <v>4271</v>
      </c>
      <c r="F853" s="305">
        <v>2.2737367544323206E-13</v>
      </c>
      <c r="G853" s="305">
        <v>2.2737367544323206E-13</v>
      </c>
      <c r="H853" s="305">
        <v>1949.9599999999998</v>
      </c>
      <c r="I853" s="173"/>
      <c r="J853" s="173"/>
      <c r="K853" s="173"/>
      <c r="L853" s="173"/>
      <c r="M853" s="173"/>
      <c r="N853" s="173"/>
      <c r="O853" s="173"/>
      <c r="P853" s="173"/>
      <c r="Q853" s="173"/>
      <c r="R853" s="173"/>
      <c r="S853" s="173"/>
      <c r="T853" s="173"/>
      <c r="V853" s="173">
        <f t="shared" si="26"/>
        <v>0</v>
      </c>
      <c r="W853" s="173" t="e">
        <f>IF(#REF!="","",H853)</f>
        <v>#REF!</v>
      </c>
      <c r="X853" s="287" t="str">
        <f t="shared" si="27"/>
        <v/>
      </c>
    </row>
    <row r="854" spans="1:24" x14ac:dyDescent="0.25">
      <c r="A854" s="303">
        <v>3590</v>
      </c>
      <c r="B854" s="297" t="s">
        <v>3425</v>
      </c>
      <c r="C854" s="304">
        <v>42986</v>
      </c>
      <c r="D854" s="292" t="s">
        <v>4598</v>
      </c>
      <c r="E854" s="292" t="s">
        <v>4271</v>
      </c>
      <c r="F854" s="305">
        <v>5.6843418860808015E-14</v>
      </c>
      <c r="G854" s="305">
        <v>5.6843418860808015E-14</v>
      </c>
      <c r="H854" s="305">
        <v>419.8</v>
      </c>
      <c r="I854" s="173"/>
      <c r="J854" s="173"/>
      <c r="K854" s="173"/>
      <c r="L854" s="173"/>
      <c r="M854" s="173"/>
      <c r="N854" s="173"/>
      <c r="O854" s="173"/>
      <c r="P854" s="173"/>
      <c r="Q854" s="173"/>
      <c r="R854" s="173"/>
      <c r="S854" s="173"/>
      <c r="T854" s="173"/>
      <c r="V854" s="173">
        <f t="shared" si="26"/>
        <v>0</v>
      </c>
      <c r="W854" s="173" t="e">
        <f>IF(#REF!="","",H854)</f>
        <v>#REF!</v>
      </c>
      <c r="X854" s="287" t="str">
        <f t="shared" si="27"/>
        <v/>
      </c>
    </row>
    <row r="855" spans="1:24" x14ac:dyDescent="0.25">
      <c r="A855" s="303">
        <v>3591</v>
      </c>
      <c r="B855" s="297" t="s">
        <v>3425</v>
      </c>
      <c r="C855" s="304">
        <v>43137</v>
      </c>
      <c r="D855" s="292" t="s">
        <v>4599</v>
      </c>
      <c r="E855" s="292" t="s">
        <v>4271</v>
      </c>
      <c r="F855" s="305">
        <v>0</v>
      </c>
      <c r="G855" s="305">
        <v>0</v>
      </c>
      <c r="H855" s="305">
        <v>207.61</v>
      </c>
      <c r="I855" s="173"/>
      <c r="J855" s="173"/>
      <c r="K855" s="173"/>
      <c r="L855" s="173"/>
      <c r="M855" s="173"/>
      <c r="N855" s="173"/>
      <c r="O855" s="173"/>
      <c r="P855" s="173"/>
      <c r="Q855" s="173"/>
      <c r="R855" s="173"/>
      <c r="S855" s="173"/>
      <c r="T855" s="173"/>
      <c r="V855" s="173">
        <f t="shared" si="26"/>
        <v>0</v>
      </c>
      <c r="W855" s="173" t="e">
        <f>IF(#REF!="","",H855)</f>
        <v>#REF!</v>
      </c>
      <c r="X855" s="287" t="str">
        <f t="shared" si="27"/>
        <v/>
      </c>
    </row>
    <row r="856" spans="1:24" x14ac:dyDescent="0.25">
      <c r="A856" s="303">
        <v>3592</v>
      </c>
      <c r="B856" s="297" t="s">
        <v>3425</v>
      </c>
      <c r="C856" s="304">
        <v>42762</v>
      </c>
      <c r="D856" s="292" t="s">
        <v>4600</v>
      </c>
      <c r="E856" s="292" t="s">
        <v>4271</v>
      </c>
      <c r="F856" s="305">
        <v>-1.4210854715202004E-14</v>
      </c>
      <c r="G856" s="305">
        <v>-1.4210854715202004E-14</v>
      </c>
      <c r="H856" s="305">
        <v>94.62</v>
      </c>
      <c r="I856" s="173"/>
      <c r="J856" s="173"/>
      <c r="K856" s="173"/>
      <c r="L856" s="173"/>
      <c r="M856" s="173"/>
      <c r="N856" s="173"/>
      <c r="O856" s="173"/>
      <c r="P856" s="173"/>
      <c r="Q856" s="173"/>
      <c r="R856" s="173"/>
      <c r="S856" s="173"/>
      <c r="T856" s="173"/>
      <c r="V856" s="173">
        <f t="shared" si="26"/>
        <v>0</v>
      </c>
      <c r="W856" s="173" t="e">
        <f>IF(#REF!="","",H856)</f>
        <v>#REF!</v>
      </c>
      <c r="X856" s="287" t="str">
        <f t="shared" si="27"/>
        <v/>
      </c>
    </row>
    <row r="857" spans="1:24" x14ac:dyDescent="0.25">
      <c r="A857" s="303">
        <v>3593</v>
      </c>
      <c r="B857" s="297" t="s">
        <v>3425</v>
      </c>
      <c r="C857" s="304">
        <v>43001</v>
      </c>
      <c r="D857" s="292" t="s">
        <v>4601</v>
      </c>
      <c r="E857" s="292" t="s">
        <v>4271</v>
      </c>
      <c r="F857" s="305">
        <v>0</v>
      </c>
      <c r="G857" s="305">
        <v>0</v>
      </c>
      <c r="H857" s="305">
        <v>81.62</v>
      </c>
      <c r="I857" s="173"/>
      <c r="J857" s="173"/>
      <c r="K857" s="173"/>
      <c r="L857" s="173"/>
      <c r="M857" s="173"/>
      <c r="N857" s="173"/>
      <c r="O857" s="173"/>
      <c r="P857" s="173"/>
      <c r="Q857" s="173"/>
      <c r="R857" s="173"/>
      <c r="S857" s="173"/>
      <c r="T857" s="173"/>
      <c r="V857" s="173">
        <f t="shared" si="26"/>
        <v>0</v>
      </c>
      <c r="W857" s="173" t="e">
        <f>IF(#REF!="","",H857)</f>
        <v>#REF!</v>
      </c>
      <c r="X857" s="287" t="str">
        <f t="shared" si="27"/>
        <v/>
      </c>
    </row>
    <row r="858" spans="1:24" x14ac:dyDescent="0.25">
      <c r="A858" s="303">
        <v>3594</v>
      </c>
      <c r="B858" s="297" t="s">
        <v>3425</v>
      </c>
      <c r="C858" s="304">
        <v>42942</v>
      </c>
      <c r="D858" s="292" t="s">
        <v>4602</v>
      </c>
      <c r="E858" s="292" t="s">
        <v>4275</v>
      </c>
      <c r="F858" s="305">
        <v>1.4210854715202004E-14</v>
      </c>
      <c r="G858" s="305">
        <v>1.4210854715202004E-14</v>
      </c>
      <c r="H858" s="305">
        <v>78.039999999999992</v>
      </c>
      <c r="I858" s="173"/>
      <c r="J858" s="173"/>
      <c r="K858" s="173"/>
      <c r="L858" s="173"/>
      <c r="M858" s="173"/>
      <c r="N858" s="173"/>
      <c r="O858" s="173"/>
      <c r="P858" s="173"/>
      <c r="Q858" s="173"/>
      <c r="R858" s="173"/>
      <c r="S858" s="173"/>
      <c r="T858" s="173"/>
      <c r="V858" s="173">
        <f t="shared" si="26"/>
        <v>0</v>
      </c>
      <c r="W858" s="173" t="e">
        <f>IF(#REF!="","",H858)</f>
        <v>#REF!</v>
      </c>
      <c r="X858" s="287" t="str">
        <f t="shared" si="27"/>
        <v/>
      </c>
    </row>
    <row r="859" spans="1:24" x14ac:dyDescent="0.25">
      <c r="A859" s="303">
        <v>3595</v>
      </c>
      <c r="B859" s="297" t="s">
        <v>3425</v>
      </c>
      <c r="C859" s="304">
        <v>42749</v>
      </c>
      <c r="D859" s="292" t="s">
        <v>4603</v>
      </c>
      <c r="E859" s="292" t="s">
        <v>4275</v>
      </c>
      <c r="F859" s="305">
        <v>1.4210854715202004E-14</v>
      </c>
      <c r="G859" s="305">
        <v>1.4210854715202004E-14</v>
      </c>
      <c r="H859" s="305">
        <v>78.039999999999992</v>
      </c>
      <c r="I859" s="173"/>
      <c r="J859" s="173"/>
      <c r="K859" s="173"/>
      <c r="L859" s="173"/>
      <c r="M859" s="173"/>
      <c r="N859" s="173"/>
      <c r="O859" s="173"/>
      <c r="P859" s="173"/>
      <c r="Q859" s="173"/>
      <c r="R859" s="173"/>
      <c r="S859" s="173"/>
      <c r="T859" s="173"/>
      <c r="V859" s="173">
        <f t="shared" si="26"/>
        <v>0</v>
      </c>
      <c r="W859" s="173" t="e">
        <f>IF(#REF!="","",H859)</f>
        <v>#REF!</v>
      </c>
      <c r="X859" s="287" t="str">
        <f t="shared" si="27"/>
        <v/>
      </c>
    </row>
    <row r="860" spans="1:24" x14ac:dyDescent="0.25">
      <c r="A860" s="303">
        <v>3596</v>
      </c>
      <c r="B860" s="297" t="s">
        <v>3425</v>
      </c>
      <c r="C860" s="304">
        <v>42922</v>
      </c>
      <c r="D860" s="292" t="s">
        <v>4604</v>
      </c>
      <c r="E860" s="292" t="s">
        <v>4275</v>
      </c>
      <c r="F860" s="305">
        <v>1.4210854715202004E-14</v>
      </c>
      <c r="G860" s="305">
        <v>1.4210854715202004E-14</v>
      </c>
      <c r="H860" s="305">
        <v>78.039999999999992</v>
      </c>
      <c r="I860" s="173"/>
      <c r="J860" s="173"/>
      <c r="K860" s="173"/>
      <c r="L860" s="173"/>
      <c r="M860" s="173"/>
      <c r="N860" s="173"/>
      <c r="O860" s="173"/>
      <c r="P860" s="173"/>
      <c r="Q860" s="173"/>
      <c r="R860" s="173"/>
      <c r="S860" s="173"/>
      <c r="T860" s="173"/>
      <c r="V860" s="173">
        <f t="shared" si="26"/>
        <v>0</v>
      </c>
      <c r="W860" s="173" t="e">
        <f>IF(#REF!="","",H860)</f>
        <v>#REF!</v>
      </c>
      <c r="X860" s="287" t="str">
        <f t="shared" si="27"/>
        <v/>
      </c>
    </row>
    <row r="861" spans="1:24" x14ac:dyDescent="0.25">
      <c r="A861" s="303">
        <v>3597</v>
      </c>
      <c r="B861" s="297" t="s">
        <v>3425</v>
      </c>
      <c r="C861" s="304">
        <v>42924</v>
      </c>
      <c r="D861" s="292" t="s">
        <v>4605</v>
      </c>
      <c r="E861" s="292" t="s">
        <v>4275</v>
      </c>
      <c r="F861" s="305">
        <v>1.4210854715202004E-14</v>
      </c>
      <c r="G861" s="305">
        <v>1.4210854715202004E-14</v>
      </c>
      <c r="H861" s="305">
        <v>78.039999999999992</v>
      </c>
      <c r="I861" s="173"/>
      <c r="J861" s="173"/>
      <c r="K861" s="173"/>
      <c r="L861" s="173"/>
      <c r="M861" s="173"/>
      <c r="N861" s="173"/>
      <c r="O861" s="173"/>
      <c r="P861" s="173"/>
      <c r="Q861" s="173"/>
      <c r="R861" s="173"/>
      <c r="S861" s="173"/>
      <c r="T861" s="173"/>
      <c r="V861" s="173">
        <f t="shared" si="26"/>
        <v>0</v>
      </c>
      <c r="W861" s="173" t="e">
        <f>IF(#REF!="","",H861)</f>
        <v>#REF!</v>
      </c>
      <c r="X861" s="287" t="str">
        <f t="shared" si="27"/>
        <v/>
      </c>
    </row>
    <row r="862" spans="1:24" x14ac:dyDescent="0.25">
      <c r="A862" s="303">
        <v>3598</v>
      </c>
      <c r="B862" s="297" t="s">
        <v>3425</v>
      </c>
      <c r="C862" s="304">
        <v>43083</v>
      </c>
      <c r="D862" s="292" t="s">
        <v>4606</v>
      </c>
      <c r="E862" s="292" t="s">
        <v>4275</v>
      </c>
      <c r="F862" s="305">
        <v>1.4210854715202004E-14</v>
      </c>
      <c r="G862" s="305">
        <v>1.4210854715202004E-14</v>
      </c>
      <c r="H862" s="305">
        <v>78.039999999999992</v>
      </c>
      <c r="I862" s="173"/>
      <c r="J862" s="173"/>
      <c r="K862" s="173"/>
      <c r="L862" s="173"/>
      <c r="M862" s="173"/>
      <c r="N862" s="173"/>
      <c r="O862" s="173"/>
      <c r="P862" s="173"/>
      <c r="Q862" s="173"/>
      <c r="R862" s="173"/>
      <c r="S862" s="173"/>
      <c r="T862" s="173"/>
      <c r="V862" s="173">
        <f t="shared" si="26"/>
        <v>0</v>
      </c>
      <c r="W862" s="173" t="e">
        <f>IF(#REF!="","",H862)</f>
        <v>#REF!</v>
      </c>
      <c r="X862" s="287" t="str">
        <f t="shared" si="27"/>
        <v/>
      </c>
    </row>
    <row r="863" spans="1:24" x14ac:dyDescent="0.25">
      <c r="A863" s="303">
        <v>3599</v>
      </c>
      <c r="B863" s="297" t="s">
        <v>3425</v>
      </c>
      <c r="C863" s="304">
        <v>42884</v>
      </c>
      <c r="D863" s="292" t="s">
        <v>4607</v>
      </c>
      <c r="E863" s="292" t="s">
        <v>4275</v>
      </c>
      <c r="F863" s="305">
        <v>1.4210854715202004E-14</v>
      </c>
      <c r="G863" s="305">
        <v>1.4210854715202004E-14</v>
      </c>
      <c r="H863" s="305">
        <v>78.039999999999992</v>
      </c>
      <c r="I863" s="173"/>
      <c r="J863" s="173"/>
      <c r="K863" s="173"/>
      <c r="L863" s="173"/>
      <c r="M863" s="173"/>
      <c r="N863" s="173"/>
      <c r="O863" s="173"/>
      <c r="P863" s="173"/>
      <c r="Q863" s="173"/>
      <c r="R863" s="173"/>
      <c r="S863" s="173"/>
      <c r="T863" s="173"/>
      <c r="V863" s="173">
        <f t="shared" si="26"/>
        <v>0</v>
      </c>
      <c r="W863" s="173" t="e">
        <f>IF(#REF!="","",H863)</f>
        <v>#REF!</v>
      </c>
      <c r="X863" s="287" t="str">
        <f t="shared" si="27"/>
        <v/>
      </c>
    </row>
    <row r="864" spans="1:24" x14ac:dyDescent="0.25">
      <c r="A864" s="303">
        <v>3600</v>
      </c>
      <c r="B864" s="297" t="s">
        <v>3425</v>
      </c>
      <c r="C864" s="304">
        <v>42855</v>
      </c>
      <c r="D864" s="292" t="s">
        <v>4608</v>
      </c>
      <c r="E864" s="292" t="s">
        <v>4275</v>
      </c>
      <c r="F864" s="305">
        <v>0</v>
      </c>
      <c r="G864" s="305">
        <v>0</v>
      </c>
      <c r="H864" s="305">
        <v>43.36</v>
      </c>
      <c r="I864" s="173"/>
      <c r="J864" s="173"/>
      <c r="K864" s="173"/>
      <c r="L864" s="173"/>
      <c r="M864" s="173"/>
      <c r="N864" s="173"/>
      <c r="O864" s="173"/>
      <c r="P864" s="173"/>
      <c r="Q864" s="173"/>
      <c r="R864" s="173"/>
      <c r="S864" s="173"/>
      <c r="T864" s="173"/>
      <c r="V864" s="173">
        <f t="shared" si="26"/>
        <v>0</v>
      </c>
      <c r="W864" s="173" t="e">
        <f>IF(#REF!="","",H864)</f>
        <v>#REF!</v>
      </c>
      <c r="X864" s="287" t="str">
        <f t="shared" si="27"/>
        <v/>
      </c>
    </row>
    <row r="865" spans="1:24" x14ac:dyDescent="0.25">
      <c r="A865" s="303">
        <v>3601</v>
      </c>
      <c r="B865" s="297" t="s">
        <v>3425</v>
      </c>
      <c r="C865" s="304">
        <v>42801</v>
      </c>
      <c r="D865" s="292" t="s">
        <v>4609</v>
      </c>
      <c r="E865" s="292" t="s">
        <v>4275</v>
      </c>
      <c r="F865" s="305">
        <v>0</v>
      </c>
      <c r="G865" s="305">
        <v>0</v>
      </c>
      <c r="H865" s="305">
        <v>867</v>
      </c>
      <c r="I865" s="173"/>
      <c r="J865" s="173"/>
      <c r="K865" s="173"/>
      <c r="L865" s="173"/>
      <c r="M865" s="173"/>
      <c r="N865" s="173"/>
      <c r="O865" s="173"/>
      <c r="P865" s="173"/>
      <c r="Q865" s="173"/>
      <c r="R865" s="173"/>
      <c r="S865" s="173"/>
      <c r="T865" s="173"/>
      <c r="V865" s="173">
        <f t="shared" si="26"/>
        <v>0</v>
      </c>
      <c r="W865" s="173" t="e">
        <f>IF(#REF!="","",H865)</f>
        <v>#REF!</v>
      </c>
      <c r="X865" s="287" t="str">
        <f t="shared" si="27"/>
        <v/>
      </c>
    </row>
    <row r="866" spans="1:24" x14ac:dyDescent="0.25">
      <c r="A866" s="303">
        <v>3602</v>
      </c>
      <c r="B866" s="297" t="s">
        <v>3425</v>
      </c>
      <c r="C866" s="304">
        <v>42904</v>
      </c>
      <c r="D866" s="292" t="s">
        <v>4610</v>
      </c>
      <c r="E866" s="292" t="s">
        <v>4275</v>
      </c>
      <c r="F866" s="305">
        <v>0</v>
      </c>
      <c r="G866" s="305">
        <v>0</v>
      </c>
      <c r="H866" s="305">
        <v>277.44</v>
      </c>
      <c r="I866" s="173"/>
      <c r="J866" s="173"/>
      <c r="K866" s="173"/>
      <c r="L866" s="173"/>
      <c r="M866" s="173"/>
      <c r="N866" s="173"/>
      <c r="O866" s="173"/>
      <c r="P866" s="173"/>
      <c r="Q866" s="173"/>
      <c r="R866" s="173"/>
      <c r="S866" s="173"/>
      <c r="T866" s="173"/>
      <c r="V866" s="173">
        <f t="shared" si="26"/>
        <v>0</v>
      </c>
      <c r="W866" s="173" t="e">
        <f>IF(#REF!="","",H866)</f>
        <v>#REF!</v>
      </c>
      <c r="X866" s="287" t="str">
        <f t="shared" si="27"/>
        <v/>
      </c>
    </row>
    <row r="867" spans="1:24" x14ac:dyDescent="0.25">
      <c r="A867" s="303">
        <v>3603</v>
      </c>
      <c r="B867" s="297" t="s">
        <v>3425</v>
      </c>
      <c r="C867" s="304">
        <v>43083</v>
      </c>
      <c r="D867" s="292" t="s">
        <v>4611</v>
      </c>
      <c r="E867" s="292" t="s">
        <v>4275</v>
      </c>
      <c r="F867" s="305">
        <v>-2.2737367544323206E-13</v>
      </c>
      <c r="G867" s="305">
        <v>-2.2737367544323206E-13</v>
      </c>
      <c r="H867" s="305">
        <v>1699.3200000000002</v>
      </c>
      <c r="I867" s="173"/>
      <c r="J867" s="173"/>
      <c r="K867" s="173"/>
      <c r="L867" s="173"/>
      <c r="M867" s="173"/>
      <c r="N867" s="173"/>
      <c r="O867" s="173"/>
      <c r="P867" s="173"/>
      <c r="Q867" s="173"/>
      <c r="R867" s="173"/>
      <c r="S867" s="173"/>
      <c r="T867" s="173"/>
      <c r="V867" s="173">
        <f t="shared" si="26"/>
        <v>0</v>
      </c>
      <c r="W867" s="173" t="e">
        <f>IF(#REF!="","",H867)</f>
        <v>#REF!</v>
      </c>
      <c r="X867" s="287" t="str">
        <f t="shared" si="27"/>
        <v/>
      </c>
    </row>
    <row r="868" spans="1:24" x14ac:dyDescent="0.25">
      <c r="A868" s="303">
        <v>3604</v>
      </c>
      <c r="B868" s="297" t="s">
        <v>3425</v>
      </c>
      <c r="C868" s="304">
        <v>42810</v>
      </c>
      <c r="D868" s="292" t="s">
        <v>4612</v>
      </c>
      <c r="E868" s="292" t="s">
        <v>4275</v>
      </c>
      <c r="F868" s="305">
        <v>0</v>
      </c>
      <c r="G868" s="305">
        <v>0</v>
      </c>
      <c r="H868" s="305">
        <v>650.26</v>
      </c>
      <c r="I868" s="173"/>
      <c r="J868" s="173"/>
      <c r="K868" s="173"/>
      <c r="L868" s="173"/>
      <c r="M868" s="173"/>
      <c r="N868" s="173"/>
      <c r="O868" s="173"/>
      <c r="P868" s="173"/>
      <c r="Q868" s="173"/>
      <c r="R868" s="173"/>
      <c r="S868" s="173"/>
      <c r="T868" s="173"/>
      <c r="V868" s="173">
        <f t="shared" si="26"/>
        <v>0</v>
      </c>
      <c r="W868" s="173" t="e">
        <f>IF(#REF!="","",H868)</f>
        <v>#REF!</v>
      </c>
      <c r="X868" s="287" t="str">
        <f t="shared" si="27"/>
        <v/>
      </c>
    </row>
    <row r="869" spans="1:24" x14ac:dyDescent="0.25">
      <c r="A869" s="303">
        <v>3605</v>
      </c>
      <c r="B869" s="297" t="s">
        <v>3425</v>
      </c>
      <c r="C869" s="304">
        <v>42948</v>
      </c>
      <c r="D869" s="292" t="s">
        <v>4613</v>
      </c>
      <c r="E869" s="292" t="s">
        <v>4275</v>
      </c>
      <c r="F869" s="305">
        <v>0</v>
      </c>
      <c r="G869" s="305">
        <v>0</v>
      </c>
      <c r="H869" s="305">
        <v>619.52</v>
      </c>
      <c r="I869" s="173"/>
      <c r="J869" s="173"/>
      <c r="K869" s="173"/>
      <c r="L869" s="173"/>
      <c r="M869" s="173"/>
      <c r="N869" s="173"/>
      <c r="O869" s="173"/>
      <c r="P869" s="173"/>
      <c r="Q869" s="173"/>
      <c r="R869" s="173"/>
      <c r="S869" s="173"/>
      <c r="T869" s="173"/>
      <c r="V869" s="173">
        <f t="shared" si="26"/>
        <v>0</v>
      </c>
      <c r="W869" s="173" t="e">
        <f>IF(#REF!="","",H869)</f>
        <v>#REF!</v>
      </c>
      <c r="X869" s="287" t="str">
        <f t="shared" si="27"/>
        <v/>
      </c>
    </row>
    <row r="870" spans="1:24" x14ac:dyDescent="0.25">
      <c r="A870" s="303">
        <v>3606</v>
      </c>
      <c r="B870" s="297" t="s">
        <v>3425</v>
      </c>
      <c r="C870" s="304">
        <v>42947</v>
      </c>
      <c r="D870" s="292" t="s">
        <v>4614</v>
      </c>
      <c r="E870" s="292" t="s">
        <v>3854</v>
      </c>
      <c r="F870" s="305">
        <v>-2.8421709430404007E-14</v>
      </c>
      <c r="G870" s="305">
        <v>-2.8421709430404007E-14</v>
      </c>
      <c r="H870" s="305">
        <v>208.74</v>
      </c>
      <c r="I870" s="173"/>
      <c r="J870" s="173"/>
      <c r="K870" s="173"/>
      <c r="L870" s="173"/>
      <c r="M870" s="173"/>
      <c r="N870" s="173"/>
      <c r="O870" s="173"/>
      <c r="P870" s="173"/>
      <c r="Q870" s="173"/>
      <c r="R870" s="173"/>
      <c r="S870" s="173"/>
      <c r="T870" s="173"/>
      <c r="V870" s="173">
        <f t="shared" si="26"/>
        <v>0</v>
      </c>
      <c r="W870" s="173" t="e">
        <f>IF(#REF!="","",H870)</f>
        <v>#REF!</v>
      </c>
      <c r="X870" s="287" t="str">
        <f t="shared" si="27"/>
        <v/>
      </c>
    </row>
    <row r="871" spans="1:24" x14ac:dyDescent="0.25">
      <c r="A871" s="303">
        <v>3607</v>
      </c>
      <c r="B871" s="297" t="s">
        <v>3425</v>
      </c>
      <c r="C871" s="304">
        <v>42803</v>
      </c>
      <c r="D871" s="292" t="s">
        <v>4615</v>
      </c>
      <c r="E871" s="292" t="s">
        <v>3854</v>
      </c>
      <c r="F871" s="305">
        <v>-5.6843418860808015E-14</v>
      </c>
      <c r="G871" s="305">
        <v>-5.6843418860808015E-14</v>
      </c>
      <c r="H871" s="305">
        <v>356.34</v>
      </c>
      <c r="I871" s="173"/>
      <c r="J871" s="173"/>
      <c r="K871" s="173"/>
      <c r="L871" s="173"/>
      <c r="M871" s="173"/>
      <c r="N871" s="173"/>
      <c r="O871" s="173"/>
      <c r="P871" s="173"/>
      <c r="Q871" s="173"/>
      <c r="R871" s="173"/>
      <c r="S871" s="173"/>
      <c r="T871" s="173"/>
      <c r="V871" s="173">
        <f t="shared" si="26"/>
        <v>0</v>
      </c>
      <c r="W871" s="173" t="e">
        <f>IF(#REF!="","",H871)</f>
        <v>#REF!</v>
      </c>
      <c r="X871" s="287" t="str">
        <f t="shared" si="27"/>
        <v/>
      </c>
    </row>
    <row r="872" spans="1:24" x14ac:dyDescent="0.25">
      <c r="A872" s="303">
        <v>3608</v>
      </c>
      <c r="B872" s="297" t="s">
        <v>3425</v>
      </c>
      <c r="C872" s="304">
        <v>43109</v>
      </c>
      <c r="D872" s="292" t="s">
        <v>4616</v>
      </c>
      <c r="E872" s="292" t="s">
        <v>3854</v>
      </c>
      <c r="F872" s="305">
        <v>-2.8421709430404007E-14</v>
      </c>
      <c r="G872" s="305">
        <v>-2.8421709430404007E-14</v>
      </c>
      <c r="H872" s="305">
        <v>211.63000000000002</v>
      </c>
      <c r="I872" s="173"/>
      <c r="J872" s="173"/>
      <c r="K872" s="173"/>
      <c r="L872" s="173"/>
      <c r="M872" s="173"/>
      <c r="N872" s="173"/>
      <c r="O872" s="173"/>
      <c r="P872" s="173"/>
      <c r="Q872" s="173"/>
      <c r="R872" s="173"/>
      <c r="S872" s="173"/>
      <c r="T872" s="173"/>
      <c r="V872" s="173">
        <f t="shared" si="26"/>
        <v>0</v>
      </c>
      <c r="W872" s="173" t="e">
        <f>IF(#REF!="","",H872)</f>
        <v>#REF!</v>
      </c>
      <c r="X872" s="287" t="str">
        <f t="shared" si="27"/>
        <v/>
      </c>
    </row>
    <row r="873" spans="1:24" x14ac:dyDescent="0.25">
      <c r="A873" s="303">
        <v>3609</v>
      </c>
      <c r="B873" s="297" t="s">
        <v>3425</v>
      </c>
      <c r="C873" s="304">
        <v>42761</v>
      </c>
      <c r="D873" s="292" t="s">
        <v>4617</v>
      </c>
      <c r="E873" s="292" t="s">
        <v>3854</v>
      </c>
      <c r="F873" s="305">
        <v>0</v>
      </c>
      <c r="G873" s="305">
        <v>0</v>
      </c>
      <c r="H873" s="305">
        <v>130.06</v>
      </c>
      <c r="I873" s="173"/>
      <c r="J873" s="173"/>
      <c r="K873" s="173"/>
      <c r="L873" s="173"/>
      <c r="M873" s="173"/>
      <c r="N873" s="173"/>
      <c r="O873" s="173"/>
      <c r="P873" s="173"/>
      <c r="Q873" s="173"/>
      <c r="R873" s="173"/>
      <c r="S873" s="173"/>
      <c r="T873" s="173"/>
      <c r="V873" s="173">
        <f t="shared" si="26"/>
        <v>0</v>
      </c>
      <c r="W873" s="173" t="e">
        <f>IF(#REF!="","",H873)</f>
        <v>#REF!</v>
      </c>
      <c r="X873" s="287" t="str">
        <f t="shared" si="27"/>
        <v/>
      </c>
    </row>
    <row r="874" spans="1:24" x14ac:dyDescent="0.25">
      <c r="A874" s="303">
        <v>3610</v>
      </c>
      <c r="B874" s="297" t="s">
        <v>3425</v>
      </c>
      <c r="C874" s="304">
        <v>42919</v>
      </c>
      <c r="D874" s="292" t="s">
        <v>4618</v>
      </c>
      <c r="E874" s="292" t="s">
        <v>3854</v>
      </c>
      <c r="F874" s="305">
        <v>5.6843418860808015E-14</v>
      </c>
      <c r="G874" s="305">
        <v>5.6843418860808015E-14</v>
      </c>
      <c r="H874" s="305">
        <v>443.73999999999995</v>
      </c>
      <c r="I874" s="173"/>
      <c r="J874" s="173"/>
      <c r="K874" s="173"/>
      <c r="L874" s="173"/>
      <c r="M874" s="173"/>
      <c r="N874" s="173"/>
      <c r="O874" s="173"/>
      <c r="P874" s="173"/>
      <c r="Q874" s="173"/>
      <c r="R874" s="173"/>
      <c r="S874" s="173"/>
      <c r="T874" s="173"/>
      <c r="V874" s="173">
        <f t="shared" si="26"/>
        <v>0</v>
      </c>
      <c r="W874" s="173" t="e">
        <f>IF(#REF!="","",H874)</f>
        <v>#REF!</v>
      </c>
      <c r="X874" s="287" t="str">
        <f t="shared" si="27"/>
        <v/>
      </c>
    </row>
    <row r="875" spans="1:24" x14ac:dyDescent="0.25">
      <c r="A875" s="303">
        <v>3611</v>
      </c>
      <c r="B875" s="297" t="s">
        <v>3425</v>
      </c>
      <c r="C875" s="304">
        <v>42768</v>
      </c>
      <c r="D875" s="292" t="s">
        <v>4619</v>
      </c>
      <c r="E875" s="292" t="s">
        <v>3854</v>
      </c>
      <c r="F875" s="305">
        <v>0</v>
      </c>
      <c r="G875" s="305">
        <v>0</v>
      </c>
      <c r="H875" s="305">
        <v>354.52</v>
      </c>
      <c r="I875" s="173"/>
      <c r="J875" s="173"/>
      <c r="K875" s="173"/>
      <c r="L875" s="173"/>
      <c r="M875" s="173"/>
      <c r="N875" s="173"/>
      <c r="O875" s="173"/>
      <c r="P875" s="173"/>
      <c r="Q875" s="173"/>
      <c r="R875" s="173"/>
      <c r="S875" s="173"/>
      <c r="T875" s="173"/>
      <c r="V875" s="173">
        <f t="shared" si="26"/>
        <v>0</v>
      </c>
      <c r="W875" s="173" t="e">
        <f>IF(#REF!="","",H875)</f>
        <v>#REF!</v>
      </c>
      <c r="X875" s="287" t="str">
        <f t="shared" si="27"/>
        <v/>
      </c>
    </row>
    <row r="876" spans="1:24" x14ac:dyDescent="0.25">
      <c r="A876" s="303">
        <v>3612</v>
      </c>
      <c r="B876" s="297" t="s">
        <v>3425</v>
      </c>
      <c r="C876" s="304">
        <v>42969</v>
      </c>
      <c r="D876" s="292" t="s">
        <v>4620</v>
      </c>
      <c r="E876" s="292" t="s">
        <v>3854</v>
      </c>
      <c r="F876" s="305">
        <v>0</v>
      </c>
      <c r="G876" s="305">
        <v>0</v>
      </c>
      <c r="H876" s="305">
        <v>369.43</v>
      </c>
      <c r="I876" s="173"/>
      <c r="J876" s="173"/>
      <c r="K876" s="173"/>
      <c r="L876" s="173"/>
      <c r="M876" s="173"/>
      <c r="N876" s="173"/>
      <c r="O876" s="173"/>
      <c r="P876" s="173"/>
      <c r="Q876" s="173"/>
      <c r="R876" s="173"/>
      <c r="S876" s="173"/>
      <c r="T876" s="173"/>
      <c r="V876" s="173">
        <f t="shared" si="26"/>
        <v>0</v>
      </c>
      <c r="W876" s="173" t="e">
        <f>IF(#REF!="","",H876)</f>
        <v>#REF!</v>
      </c>
      <c r="X876" s="287" t="str">
        <f t="shared" si="27"/>
        <v/>
      </c>
    </row>
    <row r="877" spans="1:24" x14ac:dyDescent="0.25">
      <c r="A877" s="303">
        <v>3613</v>
      </c>
      <c r="B877" s="297" t="s">
        <v>3425</v>
      </c>
      <c r="C877" s="304">
        <v>42985</v>
      </c>
      <c r="D877" s="292" t="s">
        <v>4621</v>
      </c>
      <c r="E877" s="292" t="s">
        <v>3854</v>
      </c>
      <c r="F877" s="305">
        <v>0</v>
      </c>
      <c r="G877" s="305">
        <v>0</v>
      </c>
      <c r="H877" s="305">
        <v>121.27000000000001</v>
      </c>
      <c r="I877" s="173"/>
      <c r="J877" s="173"/>
      <c r="K877" s="173"/>
      <c r="L877" s="173"/>
      <c r="M877" s="173"/>
      <c r="N877" s="173"/>
      <c r="O877" s="173"/>
      <c r="P877" s="173"/>
      <c r="Q877" s="173"/>
      <c r="R877" s="173"/>
      <c r="S877" s="173"/>
      <c r="T877" s="173"/>
      <c r="V877" s="173">
        <f t="shared" si="26"/>
        <v>0</v>
      </c>
      <c r="W877" s="173" t="e">
        <f>IF(#REF!="","",H877)</f>
        <v>#REF!</v>
      </c>
      <c r="X877" s="287" t="str">
        <f t="shared" si="27"/>
        <v/>
      </c>
    </row>
    <row r="878" spans="1:24" x14ac:dyDescent="0.25">
      <c r="A878" s="303">
        <v>3614</v>
      </c>
      <c r="B878" s="297" t="s">
        <v>3425</v>
      </c>
      <c r="C878" s="304">
        <v>43032</v>
      </c>
      <c r="D878" s="292" t="s">
        <v>4622</v>
      </c>
      <c r="E878" s="292" t="s">
        <v>3854</v>
      </c>
      <c r="F878" s="305">
        <v>2.8421709430404007E-14</v>
      </c>
      <c r="G878" s="305">
        <v>2.8421709430404007E-14</v>
      </c>
      <c r="H878" s="305">
        <v>135.85999999999999</v>
      </c>
      <c r="I878" s="173"/>
      <c r="J878" s="173"/>
      <c r="K878" s="173"/>
      <c r="L878" s="173"/>
      <c r="M878" s="173"/>
      <c r="N878" s="173"/>
      <c r="O878" s="173"/>
      <c r="P878" s="173"/>
      <c r="Q878" s="173"/>
      <c r="R878" s="173"/>
      <c r="S878" s="173"/>
      <c r="T878" s="173"/>
      <c r="V878" s="173">
        <f t="shared" si="26"/>
        <v>0</v>
      </c>
      <c r="W878" s="173" t="e">
        <f>IF(#REF!="","",H878)</f>
        <v>#REF!</v>
      </c>
      <c r="X878" s="287" t="str">
        <f t="shared" si="27"/>
        <v/>
      </c>
    </row>
    <row r="879" spans="1:24" x14ac:dyDescent="0.25">
      <c r="A879" s="303">
        <v>3615</v>
      </c>
      <c r="B879" s="297" t="s">
        <v>3425</v>
      </c>
      <c r="C879" s="304">
        <v>42964</v>
      </c>
      <c r="D879" s="292" t="s">
        <v>4623</v>
      </c>
      <c r="E879" s="292" t="s">
        <v>3854</v>
      </c>
      <c r="F879" s="305">
        <v>0</v>
      </c>
      <c r="G879" s="305">
        <v>0</v>
      </c>
      <c r="H879" s="305">
        <v>273.19</v>
      </c>
      <c r="I879" s="173"/>
      <c r="J879" s="173"/>
      <c r="K879" s="173"/>
      <c r="L879" s="173"/>
      <c r="M879" s="173"/>
      <c r="N879" s="173"/>
      <c r="O879" s="173"/>
      <c r="P879" s="173"/>
      <c r="Q879" s="173"/>
      <c r="R879" s="173"/>
      <c r="S879" s="173"/>
      <c r="T879" s="173"/>
      <c r="V879" s="173">
        <f t="shared" si="26"/>
        <v>0</v>
      </c>
      <c r="W879" s="173" t="e">
        <f>IF(#REF!="","",H879)</f>
        <v>#REF!</v>
      </c>
      <c r="X879" s="287" t="str">
        <f t="shared" si="27"/>
        <v/>
      </c>
    </row>
    <row r="880" spans="1:24" x14ac:dyDescent="0.25">
      <c r="A880" s="303">
        <v>3616</v>
      </c>
      <c r="B880" s="297" t="s">
        <v>3425</v>
      </c>
      <c r="C880" s="304">
        <v>43059</v>
      </c>
      <c r="D880" s="292" t="s">
        <v>4624</v>
      </c>
      <c r="E880" s="292" t="s">
        <v>3854</v>
      </c>
      <c r="F880" s="305">
        <v>2.8421709430404007E-14</v>
      </c>
      <c r="G880" s="305">
        <v>2.8421709430404007E-14</v>
      </c>
      <c r="H880" s="305">
        <v>166.45999999999998</v>
      </c>
      <c r="I880" s="173"/>
      <c r="J880" s="173"/>
      <c r="K880" s="173"/>
      <c r="L880" s="173"/>
      <c r="M880" s="173"/>
      <c r="N880" s="173"/>
      <c r="O880" s="173"/>
      <c r="P880" s="173"/>
      <c r="Q880" s="173"/>
      <c r="R880" s="173"/>
      <c r="S880" s="173"/>
      <c r="T880" s="173"/>
      <c r="V880" s="173">
        <f t="shared" si="26"/>
        <v>0</v>
      </c>
      <c r="W880" s="173" t="e">
        <f>IF(#REF!="","",H880)</f>
        <v>#REF!</v>
      </c>
      <c r="X880" s="287" t="str">
        <f t="shared" si="27"/>
        <v/>
      </c>
    </row>
    <row r="881" spans="1:24" x14ac:dyDescent="0.25">
      <c r="A881" s="303">
        <v>3617</v>
      </c>
      <c r="B881" s="297" t="s">
        <v>3425</v>
      </c>
      <c r="C881" s="304">
        <v>43066</v>
      </c>
      <c r="D881" s="292" t="s">
        <v>4625</v>
      </c>
      <c r="E881" s="292" t="s">
        <v>3854</v>
      </c>
      <c r="F881" s="305">
        <v>0</v>
      </c>
      <c r="G881" s="305">
        <v>0</v>
      </c>
      <c r="H881" s="305">
        <v>108.37</v>
      </c>
      <c r="I881" s="173"/>
      <c r="J881" s="173"/>
      <c r="K881" s="173"/>
      <c r="L881" s="173"/>
      <c r="M881" s="173"/>
      <c r="N881" s="173"/>
      <c r="O881" s="173"/>
      <c r="P881" s="173"/>
      <c r="Q881" s="173"/>
      <c r="R881" s="173"/>
      <c r="S881" s="173"/>
      <c r="T881" s="173"/>
      <c r="V881" s="173">
        <f t="shared" si="26"/>
        <v>0</v>
      </c>
      <c r="W881" s="173" t="e">
        <f>IF(#REF!="","",H881)</f>
        <v>#REF!</v>
      </c>
      <c r="X881" s="287" t="str">
        <f t="shared" si="27"/>
        <v/>
      </c>
    </row>
    <row r="882" spans="1:24" x14ac:dyDescent="0.25">
      <c r="A882" s="303">
        <v>3618</v>
      </c>
      <c r="B882" s="297" t="s">
        <v>3425</v>
      </c>
      <c r="C882" s="304">
        <v>43047</v>
      </c>
      <c r="D882" s="292" t="s">
        <v>4626</v>
      </c>
      <c r="E882" s="292" t="s">
        <v>3854</v>
      </c>
      <c r="F882" s="305">
        <v>0</v>
      </c>
      <c r="G882" s="305">
        <v>0</v>
      </c>
      <c r="H882" s="305">
        <v>173.4</v>
      </c>
      <c r="I882" s="173"/>
      <c r="J882" s="173"/>
      <c r="K882" s="173"/>
      <c r="L882" s="173"/>
      <c r="M882" s="173"/>
      <c r="N882" s="173"/>
      <c r="O882" s="173"/>
      <c r="P882" s="173"/>
      <c r="Q882" s="173"/>
      <c r="R882" s="173"/>
      <c r="S882" s="173"/>
      <c r="T882" s="173"/>
      <c r="V882" s="173">
        <f t="shared" si="26"/>
        <v>0</v>
      </c>
      <c r="W882" s="173" t="e">
        <f>IF(#REF!="","",H882)</f>
        <v>#REF!</v>
      </c>
      <c r="X882" s="287" t="str">
        <f t="shared" si="27"/>
        <v/>
      </c>
    </row>
    <row r="883" spans="1:24" x14ac:dyDescent="0.25">
      <c r="A883" s="303">
        <v>3619</v>
      </c>
      <c r="B883" s="297" t="s">
        <v>3425</v>
      </c>
      <c r="C883" s="304">
        <v>42807</v>
      </c>
      <c r="D883" s="292" t="s">
        <v>4627</v>
      </c>
      <c r="E883" s="292" t="s">
        <v>4628</v>
      </c>
      <c r="F883" s="305">
        <v>0</v>
      </c>
      <c r="G883" s="305">
        <v>0</v>
      </c>
      <c r="H883" s="305">
        <v>-390.16</v>
      </c>
      <c r="I883" s="173"/>
      <c r="J883" s="173"/>
      <c r="K883" s="173"/>
      <c r="L883" s="173"/>
      <c r="M883" s="173"/>
      <c r="N883" s="173"/>
      <c r="O883" s="173"/>
      <c r="P883" s="173"/>
      <c r="Q883" s="173"/>
      <c r="R883" s="173"/>
      <c r="S883" s="173"/>
      <c r="T883" s="173"/>
      <c r="V883" s="173">
        <f t="shared" si="26"/>
        <v>0</v>
      </c>
      <c r="W883" s="173" t="e">
        <f>IF(#REF!="","",H883)</f>
        <v>#REF!</v>
      </c>
      <c r="X883" s="287" t="str">
        <f t="shared" si="27"/>
        <v/>
      </c>
    </row>
    <row r="884" spans="1:24" x14ac:dyDescent="0.25">
      <c r="A884" s="303">
        <v>3620</v>
      </c>
      <c r="B884" s="297" t="s">
        <v>3425</v>
      </c>
      <c r="C884" s="304">
        <v>42953</v>
      </c>
      <c r="D884" s="292" t="s">
        <v>4629</v>
      </c>
      <c r="E884" s="292" t="s">
        <v>4630</v>
      </c>
      <c r="F884" s="305">
        <v>0</v>
      </c>
      <c r="G884" s="305">
        <v>0</v>
      </c>
      <c r="H884" s="305">
        <v>-867</v>
      </c>
      <c r="I884" s="173"/>
      <c r="J884" s="173"/>
      <c r="K884" s="173"/>
      <c r="L884" s="173"/>
      <c r="M884" s="173"/>
      <c r="N884" s="173"/>
      <c r="O884" s="173"/>
      <c r="P884" s="173"/>
      <c r="Q884" s="173"/>
      <c r="R884" s="173"/>
      <c r="S884" s="173"/>
      <c r="T884" s="173"/>
      <c r="V884" s="173">
        <f t="shared" si="26"/>
        <v>0</v>
      </c>
      <c r="W884" s="173" t="e">
        <f>IF(#REF!="","",H884)</f>
        <v>#REF!</v>
      </c>
      <c r="X884" s="287" t="str">
        <f t="shared" si="27"/>
        <v/>
      </c>
    </row>
    <row r="885" spans="1:24" x14ac:dyDescent="0.25">
      <c r="A885" s="303">
        <v>3621</v>
      </c>
      <c r="B885" s="297" t="s">
        <v>3425</v>
      </c>
      <c r="C885" s="304">
        <v>42964</v>
      </c>
      <c r="D885" s="292" t="s">
        <v>4631</v>
      </c>
      <c r="E885" s="292" t="s">
        <v>4632</v>
      </c>
      <c r="F885" s="305">
        <v>0</v>
      </c>
      <c r="G885" s="305">
        <v>0</v>
      </c>
      <c r="H885" s="305">
        <v>-433.5</v>
      </c>
      <c r="I885" s="173"/>
      <c r="J885" s="173"/>
      <c r="K885" s="173"/>
      <c r="L885" s="173"/>
      <c r="M885" s="173"/>
      <c r="N885" s="173"/>
      <c r="O885" s="173"/>
      <c r="P885" s="173"/>
      <c r="Q885" s="173"/>
      <c r="R885" s="173"/>
      <c r="S885" s="173"/>
      <c r="T885" s="173"/>
      <c r="V885" s="173">
        <f t="shared" si="26"/>
        <v>0</v>
      </c>
      <c r="W885" s="173" t="e">
        <f>IF(#REF!="","",H885)</f>
        <v>#REF!</v>
      </c>
      <c r="X885" s="287" t="str">
        <f t="shared" si="27"/>
        <v/>
      </c>
    </row>
    <row r="886" spans="1:24" x14ac:dyDescent="0.25">
      <c r="A886" s="303">
        <v>3622</v>
      </c>
      <c r="B886" s="297" t="s">
        <v>3425</v>
      </c>
      <c r="C886" s="304">
        <v>42939</v>
      </c>
      <c r="D886" s="292" t="s">
        <v>4633</v>
      </c>
      <c r="E886" s="292" t="s">
        <v>4634</v>
      </c>
      <c r="F886" s="305">
        <v>0</v>
      </c>
      <c r="G886" s="305">
        <v>0</v>
      </c>
      <c r="H886" s="305">
        <v>-520.20000000000005</v>
      </c>
      <c r="I886" s="173"/>
      <c r="J886" s="173"/>
      <c r="K886" s="173"/>
      <c r="L886" s="173"/>
      <c r="M886" s="173"/>
      <c r="N886" s="173"/>
      <c r="O886" s="173"/>
      <c r="P886" s="173"/>
      <c r="Q886" s="173"/>
      <c r="R886" s="173"/>
      <c r="S886" s="173"/>
      <c r="T886" s="173"/>
      <c r="V886" s="173">
        <f t="shared" si="26"/>
        <v>0</v>
      </c>
      <c r="W886" s="173" t="e">
        <f>IF(#REF!="","",H886)</f>
        <v>#REF!</v>
      </c>
      <c r="X886" s="287" t="str">
        <f t="shared" si="27"/>
        <v/>
      </c>
    </row>
    <row r="887" spans="1:24" x14ac:dyDescent="0.25">
      <c r="A887" s="303">
        <v>3623</v>
      </c>
      <c r="B887" s="297" t="s">
        <v>3425</v>
      </c>
      <c r="C887" s="304">
        <v>42765</v>
      </c>
      <c r="D887" s="292" t="s">
        <v>4635</v>
      </c>
      <c r="E887" s="292" t="s">
        <v>4636</v>
      </c>
      <c r="F887" s="305">
        <v>0</v>
      </c>
      <c r="G887" s="305">
        <v>0</v>
      </c>
      <c r="H887" s="305">
        <v>-281.77</v>
      </c>
      <c r="I887" s="173"/>
      <c r="J887" s="173"/>
      <c r="K887" s="173"/>
      <c r="L887" s="173"/>
      <c r="M887" s="173"/>
      <c r="N887" s="173"/>
      <c r="O887" s="173"/>
      <c r="P887" s="173"/>
      <c r="Q887" s="173"/>
      <c r="R887" s="173"/>
      <c r="S887" s="173"/>
      <c r="T887" s="173"/>
      <c r="V887" s="173">
        <f t="shared" si="26"/>
        <v>0</v>
      </c>
      <c r="W887" s="173" t="e">
        <f>IF(#REF!="","",H887)</f>
        <v>#REF!</v>
      </c>
      <c r="X887" s="287" t="str">
        <f t="shared" si="27"/>
        <v/>
      </c>
    </row>
    <row r="888" spans="1:24" x14ac:dyDescent="0.25">
      <c r="A888" s="303">
        <v>3624</v>
      </c>
      <c r="B888" s="297" t="s">
        <v>3425</v>
      </c>
      <c r="C888" s="304">
        <v>42921</v>
      </c>
      <c r="D888" s="292" t="s">
        <v>4637</v>
      </c>
      <c r="E888" s="292" t="s">
        <v>4638</v>
      </c>
      <c r="F888" s="305">
        <v>0</v>
      </c>
      <c r="G888" s="305">
        <v>0</v>
      </c>
      <c r="H888" s="305">
        <v>-686.1</v>
      </c>
      <c r="I888" s="173"/>
      <c r="J888" s="173"/>
      <c r="K888" s="173"/>
      <c r="L888" s="173"/>
      <c r="M888" s="173"/>
      <c r="N888" s="173"/>
      <c r="O888" s="173"/>
      <c r="P888" s="173"/>
      <c r="Q888" s="173"/>
      <c r="R888" s="173"/>
      <c r="S888" s="173"/>
      <c r="T888" s="173"/>
      <c r="V888" s="173">
        <f t="shared" si="26"/>
        <v>0</v>
      </c>
      <c r="W888" s="173" t="e">
        <f>IF(#REF!="","",H888)</f>
        <v>#REF!</v>
      </c>
      <c r="X888" s="287" t="str">
        <f t="shared" si="27"/>
        <v/>
      </c>
    </row>
    <row r="889" spans="1:24" x14ac:dyDescent="0.25">
      <c r="A889" s="303">
        <v>3625</v>
      </c>
      <c r="B889" s="297" t="s">
        <v>3425</v>
      </c>
      <c r="C889" s="304">
        <v>43094</v>
      </c>
      <c r="D889" s="292" t="s">
        <v>4639</v>
      </c>
      <c r="E889" s="292" t="s">
        <v>4640</v>
      </c>
      <c r="F889" s="305">
        <v>0</v>
      </c>
      <c r="G889" s="305">
        <v>0</v>
      </c>
      <c r="H889" s="305">
        <v>-86.7</v>
      </c>
      <c r="I889" s="173"/>
      <c r="J889" s="173"/>
      <c r="K889" s="173"/>
      <c r="L889" s="173"/>
      <c r="M889" s="173"/>
      <c r="N889" s="173"/>
      <c r="O889" s="173"/>
      <c r="P889" s="173"/>
      <c r="Q889" s="173"/>
      <c r="R889" s="173"/>
      <c r="S889" s="173"/>
      <c r="T889" s="173"/>
      <c r="V889" s="173">
        <f t="shared" si="26"/>
        <v>0</v>
      </c>
      <c r="W889" s="173" t="e">
        <f>IF(#REF!="","",H889)</f>
        <v>#REF!</v>
      </c>
      <c r="X889" s="287" t="str">
        <f t="shared" si="27"/>
        <v/>
      </c>
    </row>
    <row r="890" spans="1:24" x14ac:dyDescent="0.25">
      <c r="A890" s="303">
        <v>3626</v>
      </c>
      <c r="B890" s="297" t="s">
        <v>3425</v>
      </c>
      <c r="C890" s="304">
        <v>42742</v>
      </c>
      <c r="D890" s="292" t="s">
        <v>4641</v>
      </c>
      <c r="E890" s="292" t="s">
        <v>4642</v>
      </c>
      <c r="F890" s="305">
        <v>0</v>
      </c>
      <c r="G890" s="305">
        <v>0</v>
      </c>
      <c r="H890" s="305">
        <v>-693.6</v>
      </c>
      <c r="I890" s="173"/>
      <c r="J890" s="173"/>
      <c r="K890" s="173"/>
      <c r="L890" s="173"/>
      <c r="M890" s="173"/>
      <c r="N890" s="173"/>
      <c r="O890" s="173"/>
      <c r="P890" s="173"/>
      <c r="Q890" s="173"/>
      <c r="R890" s="173"/>
      <c r="S890" s="173"/>
      <c r="T890" s="173"/>
      <c r="V890" s="173">
        <f t="shared" si="26"/>
        <v>0</v>
      </c>
      <c r="W890" s="173" t="e">
        <f>IF(#REF!="","",H890)</f>
        <v>#REF!</v>
      </c>
      <c r="X890" s="287" t="str">
        <f t="shared" si="27"/>
        <v/>
      </c>
    </row>
    <row r="891" spans="1:24" x14ac:dyDescent="0.25">
      <c r="A891" s="303">
        <v>3627</v>
      </c>
      <c r="B891" s="297" t="s">
        <v>3425</v>
      </c>
      <c r="C891" s="304">
        <v>42795</v>
      </c>
      <c r="D891" s="292" t="s">
        <v>4643</v>
      </c>
      <c r="E891" s="292" t="s">
        <v>4644</v>
      </c>
      <c r="F891" s="305">
        <v>0</v>
      </c>
      <c r="G891" s="305">
        <v>0</v>
      </c>
      <c r="H891" s="305">
        <v>-1560.6</v>
      </c>
      <c r="I891" s="173"/>
      <c r="J891" s="173"/>
      <c r="K891" s="173"/>
      <c r="L891" s="173"/>
      <c r="M891" s="173"/>
      <c r="N891" s="173"/>
      <c r="O891" s="173"/>
      <c r="P891" s="173"/>
      <c r="Q891" s="173"/>
      <c r="R891" s="173"/>
      <c r="S891" s="173"/>
      <c r="T891" s="173"/>
      <c r="V891" s="173">
        <f t="shared" si="26"/>
        <v>0</v>
      </c>
      <c r="W891" s="173" t="e">
        <f>IF(#REF!="","",H891)</f>
        <v>#REF!</v>
      </c>
      <c r="X891" s="287" t="str">
        <f t="shared" si="27"/>
        <v/>
      </c>
    </row>
    <row r="892" spans="1:24" x14ac:dyDescent="0.25">
      <c r="A892" s="303">
        <v>3628</v>
      </c>
      <c r="B892" s="297" t="s">
        <v>3425</v>
      </c>
      <c r="C892" s="304">
        <v>42964</v>
      </c>
      <c r="D892" s="292" t="s">
        <v>4645</v>
      </c>
      <c r="E892" s="292" t="s">
        <v>4646</v>
      </c>
      <c r="F892" s="305">
        <v>0</v>
      </c>
      <c r="G892" s="305">
        <v>0</v>
      </c>
      <c r="H892" s="305">
        <v>-1300.5</v>
      </c>
      <c r="I892" s="173"/>
      <c r="J892" s="173"/>
      <c r="K892" s="173"/>
      <c r="L892" s="173"/>
      <c r="M892" s="173"/>
      <c r="N892" s="173"/>
      <c r="O892" s="173"/>
      <c r="P892" s="173"/>
      <c r="Q892" s="173"/>
      <c r="R892" s="173"/>
      <c r="S892" s="173"/>
      <c r="T892" s="173"/>
      <c r="V892" s="173">
        <f t="shared" si="26"/>
        <v>0</v>
      </c>
      <c r="W892" s="173" t="e">
        <f>IF(#REF!="","",H892)</f>
        <v>#REF!</v>
      </c>
      <c r="X892" s="287" t="str">
        <f t="shared" si="27"/>
        <v/>
      </c>
    </row>
    <row r="893" spans="1:24" x14ac:dyDescent="0.25">
      <c r="A893" s="303">
        <v>3629</v>
      </c>
      <c r="B893" s="297" t="s">
        <v>3425</v>
      </c>
      <c r="C893" s="304">
        <v>43024</v>
      </c>
      <c r="D893" s="292" t="s">
        <v>4647</v>
      </c>
      <c r="E893" s="292" t="s">
        <v>4648</v>
      </c>
      <c r="F893" s="305">
        <v>0</v>
      </c>
      <c r="G893" s="305">
        <v>0</v>
      </c>
      <c r="H893" s="305">
        <v>-3289.4</v>
      </c>
      <c r="I893" s="173"/>
      <c r="J893" s="173"/>
      <c r="K893" s="173"/>
      <c r="L893" s="173"/>
      <c r="M893" s="173"/>
      <c r="N893" s="173"/>
      <c r="O893" s="173"/>
      <c r="P893" s="173"/>
      <c r="Q893" s="173"/>
      <c r="R893" s="173"/>
      <c r="S893" s="173"/>
      <c r="T893" s="173"/>
      <c r="V893" s="173">
        <f t="shared" si="26"/>
        <v>0</v>
      </c>
      <c r="W893" s="173" t="e">
        <f>IF(#REF!="","",H893)</f>
        <v>#REF!</v>
      </c>
      <c r="X893" s="287" t="str">
        <f t="shared" si="27"/>
        <v/>
      </c>
    </row>
    <row r="894" spans="1:24" x14ac:dyDescent="0.25">
      <c r="A894" s="303">
        <v>3630</v>
      </c>
      <c r="B894" s="297" t="s">
        <v>3425</v>
      </c>
      <c r="C894" s="304">
        <v>42983</v>
      </c>
      <c r="D894" s="292" t="s">
        <v>4649</v>
      </c>
      <c r="E894" s="292" t="s">
        <v>4650</v>
      </c>
      <c r="F894" s="305">
        <v>1.8189894035458565E-12</v>
      </c>
      <c r="G894" s="305">
        <v>1.8189894035458565E-12</v>
      </c>
      <c r="H894" s="305">
        <v>-7953.86</v>
      </c>
      <c r="I894" s="173"/>
      <c r="J894" s="173"/>
      <c r="K894" s="173"/>
      <c r="L894" s="173"/>
      <c r="M894" s="173"/>
      <c r="N894" s="173"/>
      <c r="O894" s="173"/>
      <c r="P894" s="173"/>
      <c r="Q894" s="173"/>
      <c r="R894" s="173"/>
      <c r="S894" s="173"/>
      <c r="T894" s="173"/>
      <c r="V894" s="173">
        <f t="shared" si="26"/>
        <v>0</v>
      </c>
      <c r="W894" s="173" t="e">
        <f>IF(#REF!="","",H894)</f>
        <v>#REF!</v>
      </c>
      <c r="X894" s="287" t="str">
        <f t="shared" si="27"/>
        <v/>
      </c>
    </row>
    <row r="895" spans="1:24" x14ac:dyDescent="0.25">
      <c r="A895" s="303">
        <v>3631</v>
      </c>
      <c r="B895" s="297" t="s">
        <v>3425</v>
      </c>
      <c r="C895" s="304">
        <v>43089</v>
      </c>
      <c r="D895" s="292" t="s">
        <v>4651</v>
      </c>
      <c r="E895" s="292" t="s">
        <v>4652</v>
      </c>
      <c r="F895" s="305">
        <v>1.1368683772161603E-13</v>
      </c>
      <c r="G895" s="305">
        <v>1.1368683772161603E-13</v>
      </c>
      <c r="H895" s="305">
        <v>-897.35</v>
      </c>
      <c r="I895" s="173"/>
      <c r="J895" s="173"/>
      <c r="K895" s="173"/>
      <c r="L895" s="173"/>
      <c r="M895" s="173"/>
      <c r="N895" s="173"/>
      <c r="O895" s="173"/>
      <c r="P895" s="173"/>
      <c r="Q895" s="173"/>
      <c r="R895" s="173"/>
      <c r="S895" s="173"/>
      <c r="T895" s="173"/>
      <c r="V895" s="173">
        <f t="shared" si="26"/>
        <v>0</v>
      </c>
      <c r="W895" s="173" t="e">
        <f>IF(#REF!="","",H895)</f>
        <v>#REF!</v>
      </c>
      <c r="X895" s="287" t="str">
        <f t="shared" si="27"/>
        <v/>
      </c>
    </row>
    <row r="896" spans="1:24" x14ac:dyDescent="0.25">
      <c r="A896" s="303">
        <v>3632</v>
      </c>
      <c r="B896" s="297" t="s">
        <v>3425</v>
      </c>
      <c r="C896" s="304">
        <v>43098</v>
      </c>
      <c r="D896" s="292" t="s">
        <v>4653</v>
      </c>
      <c r="E896" s="292" t="s">
        <v>4654</v>
      </c>
      <c r="F896" s="305">
        <v>0</v>
      </c>
      <c r="G896" s="305">
        <v>0</v>
      </c>
      <c r="H896" s="305">
        <v>-1957.69</v>
      </c>
      <c r="I896" s="173"/>
      <c r="J896" s="173"/>
      <c r="K896" s="173"/>
      <c r="L896" s="173"/>
      <c r="M896" s="173"/>
      <c r="N896" s="173"/>
      <c r="O896" s="173"/>
      <c r="P896" s="173"/>
      <c r="Q896" s="173"/>
      <c r="R896" s="173"/>
      <c r="S896" s="173"/>
      <c r="T896" s="173"/>
      <c r="V896" s="173">
        <f t="shared" si="26"/>
        <v>0</v>
      </c>
      <c r="W896" s="173" t="e">
        <f>IF(#REF!="","",H896)</f>
        <v>#REF!</v>
      </c>
      <c r="X896" s="287" t="str">
        <f t="shared" si="27"/>
        <v/>
      </c>
    </row>
    <row r="897" spans="1:24" x14ac:dyDescent="0.25">
      <c r="A897" s="303">
        <v>3633</v>
      </c>
      <c r="B897" s="297" t="s">
        <v>3425</v>
      </c>
      <c r="C897" s="304">
        <v>42746</v>
      </c>
      <c r="D897" s="292" t="s">
        <v>4655</v>
      </c>
      <c r="E897" s="292" t="s">
        <v>4656</v>
      </c>
      <c r="F897" s="305">
        <v>9.0949470177292824E-13</v>
      </c>
      <c r="G897" s="305">
        <v>9.0949470177292824E-13</v>
      </c>
      <c r="H897" s="305">
        <v>-4960.9800000000005</v>
      </c>
      <c r="I897" s="173"/>
      <c r="J897" s="173"/>
      <c r="K897" s="173"/>
      <c r="L897" s="173"/>
      <c r="M897" s="173"/>
      <c r="N897" s="173"/>
      <c r="O897" s="173"/>
      <c r="P897" s="173"/>
      <c r="Q897" s="173"/>
      <c r="R897" s="173"/>
      <c r="S897" s="173"/>
      <c r="T897" s="173"/>
      <c r="V897" s="173">
        <f t="shared" si="26"/>
        <v>0</v>
      </c>
      <c r="W897" s="173" t="e">
        <f>IF(#REF!="","",H897)</f>
        <v>#REF!</v>
      </c>
      <c r="X897" s="287" t="str">
        <f t="shared" si="27"/>
        <v/>
      </c>
    </row>
    <row r="898" spans="1:24" x14ac:dyDescent="0.25">
      <c r="A898" s="303">
        <v>3634</v>
      </c>
      <c r="B898" s="297" t="s">
        <v>3425</v>
      </c>
      <c r="C898" s="304">
        <v>42895</v>
      </c>
      <c r="D898" s="292" t="s">
        <v>4657</v>
      </c>
      <c r="E898" s="292" t="s">
        <v>4658</v>
      </c>
      <c r="F898" s="305">
        <v>-2.2737367544323206E-13</v>
      </c>
      <c r="G898" s="305">
        <v>-2.2737367544323206E-13</v>
      </c>
      <c r="H898" s="305">
        <v>-1942.08</v>
      </c>
      <c r="I898" s="173"/>
      <c r="J898" s="173"/>
      <c r="K898" s="173"/>
      <c r="L898" s="173"/>
      <c r="M898" s="173"/>
      <c r="N898" s="173"/>
      <c r="O898" s="173"/>
      <c r="P898" s="173"/>
      <c r="Q898" s="173"/>
      <c r="R898" s="173"/>
      <c r="S898" s="173"/>
      <c r="T898" s="173"/>
      <c r="V898" s="173">
        <f t="shared" si="26"/>
        <v>0</v>
      </c>
      <c r="W898" s="173" t="e">
        <f>IF(#REF!="","",H898)</f>
        <v>#REF!</v>
      </c>
      <c r="X898" s="287" t="str">
        <f t="shared" si="27"/>
        <v/>
      </c>
    </row>
    <row r="899" spans="1:24" x14ac:dyDescent="0.25">
      <c r="A899" s="303">
        <v>3635</v>
      </c>
      <c r="B899" s="297" t="s">
        <v>3425</v>
      </c>
      <c r="C899" s="304">
        <v>42796</v>
      </c>
      <c r="D899" s="292" t="s">
        <v>4659</v>
      </c>
      <c r="E899" s="292" t="s">
        <v>4660</v>
      </c>
      <c r="F899" s="305">
        <v>0</v>
      </c>
      <c r="G899" s="305">
        <v>0</v>
      </c>
      <c r="H899" s="305">
        <v>-631.18000000000006</v>
      </c>
      <c r="I899" s="173"/>
      <c r="J899" s="173"/>
      <c r="K899" s="173"/>
      <c r="L899" s="173"/>
      <c r="M899" s="173"/>
      <c r="N899" s="173"/>
      <c r="O899" s="173"/>
      <c r="P899" s="173"/>
      <c r="Q899" s="173"/>
      <c r="R899" s="173"/>
      <c r="S899" s="173"/>
      <c r="T899" s="173"/>
      <c r="V899" s="173">
        <f t="shared" si="26"/>
        <v>0</v>
      </c>
      <c r="W899" s="173" t="e">
        <f>IF(#REF!="","",H899)</f>
        <v>#REF!</v>
      </c>
      <c r="X899" s="287" t="str">
        <f t="shared" si="27"/>
        <v/>
      </c>
    </row>
    <row r="900" spans="1:24" x14ac:dyDescent="0.25">
      <c r="A900" s="303">
        <v>3636</v>
      </c>
      <c r="B900" s="297" t="s">
        <v>3425</v>
      </c>
      <c r="C900" s="304">
        <v>42766</v>
      </c>
      <c r="D900" s="292" t="s">
        <v>4661</v>
      </c>
      <c r="E900" s="292" t="s">
        <v>4662</v>
      </c>
      <c r="F900" s="305">
        <v>-9.0949470177292824E-13</v>
      </c>
      <c r="G900" s="305">
        <v>-9.0949470177292824E-13</v>
      </c>
      <c r="H900" s="305">
        <v>-4777.07</v>
      </c>
      <c r="I900" s="173"/>
      <c r="J900" s="173"/>
      <c r="K900" s="173"/>
      <c r="L900" s="173"/>
      <c r="M900" s="173"/>
      <c r="N900" s="173"/>
      <c r="O900" s="173"/>
      <c r="P900" s="173"/>
      <c r="Q900" s="173"/>
      <c r="R900" s="173"/>
      <c r="S900" s="173"/>
      <c r="T900" s="173"/>
      <c r="V900" s="173">
        <f t="shared" si="26"/>
        <v>0</v>
      </c>
      <c r="W900" s="173" t="e">
        <f>IF(#REF!="","",H900)</f>
        <v>#REF!</v>
      </c>
      <c r="X900" s="287" t="str">
        <f t="shared" si="27"/>
        <v/>
      </c>
    </row>
    <row r="901" spans="1:24" x14ac:dyDescent="0.25">
      <c r="A901" s="303">
        <v>3637</v>
      </c>
      <c r="B901" s="297" t="s">
        <v>3425</v>
      </c>
      <c r="C901" s="304">
        <v>42761</v>
      </c>
      <c r="D901" s="292" t="s">
        <v>4663</v>
      </c>
      <c r="E901" s="292" t="s">
        <v>4664</v>
      </c>
      <c r="F901" s="305">
        <v>-4.5474735088646412E-13</v>
      </c>
      <c r="G901" s="305">
        <v>-4.5474735088646412E-13</v>
      </c>
      <c r="H901" s="305">
        <v>-2396.9299999999998</v>
      </c>
      <c r="I901" s="173"/>
      <c r="J901" s="173"/>
      <c r="K901" s="173"/>
      <c r="L901" s="173"/>
      <c r="M901" s="173"/>
      <c r="N901" s="173"/>
      <c r="O901" s="173"/>
      <c r="P901" s="173"/>
      <c r="Q901" s="173"/>
      <c r="R901" s="173"/>
      <c r="S901" s="173"/>
      <c r="T901" s="173"/>
      <c r="V901" s="173">
        <f t="shared" si="26"/>
        <v>0</v>
      </c>
      <c r="W901" s="173" t="e">
        <f>IF(#REF!="","",H901)</f>
        <v>#REF!</v>
      </c>
      <c r="X901" s="287" t="str">
        <f t="shared" si="27"/>
        <v/>
      </c>
    </row>
    <row r="902" spans="1:24" x14ac:dyDescent="0.25">
      <c r="A902" s="303">
        <v>3638</v>
      </c>
      <c r="B902" s="297" t="s">
        <v>3425</v>
      </c>
      <c r="C902" s="304">
        <v>42919</v>
      </c>
      <c r="D902" s="292" t="s">
        <v>4665</v>
      </c>
      <c r="E902" s="292" t="s">
        <v>4666</v>
      </c>
      <c r="F902" s="305">
        <v>0</v>
      </c>
      <c r="G902" s="305">
        <v>0</v>
      </c>
      <c r="H902" s="305">
        <v>-436.75</v>
      </c>
      <c r="I902" s="173"/>
      <c r="J902" s="173"/>
      <c r="K902" s="173"/>
      <c r="L902" s="173"/>
      <c r="M902" s="173"/>
      <c r="N902" s="173"/>
      <c r="O902" s="173"/>
      <c r="P902" s="173"/>
      <c r="Q902" s="173"/>
      <c r="R902" s="173"/>
      <c r="S902" s="173"/>
      <c r="T902" s="173"/>
      <c r="V902" s="173">
        <f t="shared" si="26"/>
        <v>0</v>
      </c>
      <c r="W902" s="173" t="e">
        <f>IF(#REF!="","",H902)</f>
        <v>#REF!</v>
      </c>
      <c r="X902" s="287" t="str">
        <f t="shared" si="27"/>
        <v/>
      </c>
    </row>
    <row r="903" spans="1:24" x14ac:dyDescent="0.25">
      <c r="A903" s="303">
        <v>3639</v>
      </c>
      <c r="B903" s="297" t="s">
        <v>3425</v>
      </c>
      <c r="C903" s="304">
        <v>42750</v>
      </c>
      <c r="D903" s="292" t="s">
        <v>4667</v>
      </c>
      <c r="E903" s="292" t="s">
        <v>4668</v>
      </c>
      <c r="F903" s="305">
        <v>-1.1368683772161603E-13</v>
      </c>
      <c r="G903" s="305">
        <v>-1.1368683772161603E-13</v>
      </c>
      <c r="H903" s="305">
        <v>-717.4</v>
      </c>
      <c r="I903" s="173"/>
      <c r="J903" s="173"/>
      <c r="K903" s="173"/>
      <c r="L903" s="173"/>
      <c r="M903" s="173"/>
      <c r="N903" s="173"/>
      <c r="O903" s="173"/>
      <c r="P903" s="173"/>
      <c r="Q903" s="173"/>
      <c r="R903" s="173"/>
      <c r="S903" s="173"/>
      <c r="T903" s="173"/>
      <c r="V903" s="173">
        <f t="shared" si="26"/>
        <v>0</v>
      </c>
      <c r="W903" s="173" t="e">
        <f>IF(#REF!="","",H903)</f>
        <v>#REF!</v>
      </c>
      <c r="X903" s="287" t="str">
        <f t="shared" si="27"/>
        <v/>
      </c>
    </row>
    <row r="904" spans="1:24" x14ac:dyDescent="0.25">
      <c r="A904" s="303">
        <v>3640</v>
      </c>
      <c r="B904" s="297" t="s">
        <v>3425</v>
      </c>
      <c r="C904" s="304">
        <v>42752</v>
      </c>
      <c r="D904" s="292" t="s">
        <v>4669</v>
      </c>
      <c r="E904" s="292" t="s">
        <v>4670</v>
      </c>
      <c r="F904" s="305">
        <v>1.1368683772161603E-13</v>
      </c>
      <c r="G904" s="305">
        <v>1.1368683772161603E-13</v>
      </c>
      <c r="H904" s="305">
        <v>-671.58</v>
      </c>
      <c r="I904" s="173"/>
      <c r="J904" s="173"/>
      <c r="K904" s="173"/>
      <c r="L904" s="173"/>
      <c r="M904" s="173"/>
      <c r="N904" s="173"/>
      <c r="O904" s="173"/>
      <c r="P904" s="173"/>
      <c r="Q904" s="173"/>
      <c r="R904" s="173"/>
      <c r="S904" s="173"/>
      <c r="T904" s="173"/>
      <c r="V904" s="173">
        <f t="shared" si="26"/>
        <v>0</v>
      </c>
      <c r="W904" s="173" t="e">
        <f>IF(#REF!="","",H904)</f>
        <v>#REF!</v>
      </c>
      <c r="X904" s="287" t="str">
        <f t="shared" si="27"/>
        <v/>
      </c>
    </row>
    <row r="905" spans="1:24" x14ac:dyDescent="0.25">
      <c r="A905" s="303">
        <v>3641</v>
      </c>
      <c r="B905" s="297" t="s">
        <v>3425</v>
      </c>
      <c r="C905" s="304">
        <v>42822</v>
      </c>
      <c r="D905" s="292" t="s">
        <v>4671</v>
      </c>
      <c r="E905" s="292" t="s">
        <v>4672</v>
      </c>
      <c r="F905" s="305">
        <v>2.2737367544323206E-13</v>
      </c>
      <c r="G905" s="305">
        <v>2.2737367544323206E-13</v>
      </c>
      <c r="H905" s="305">
        <v>-1252.3200000000002</v>
      </c>
      <c r="I905" s="173"/>
      <c r="J905" s="173"/>
      <c r="K905" s="173"/>
      <c r="L905" s="173"/>
      <c r="M905" s="173"/>
      <c r="N905" s="173"/>
      <c r="O905" s="173"/>
      <c r="P905" s="173"/>
      <c r="Q905" s="173"/>
      <c r="R905" s="173"/>
      <c r="S905" s="173"/>
      <c r="T905" s="173"/>
      <c r="V905" s="173">
        <f t="shared" si="26"/>
        <v>0</v>
      </c>
      <c r="W905" s="173" t="e">
        <f>IF(#REF!="","",H905)</f>
        <v>#REF!</v>
      </c>
      <c r="X905" s="287" t="str">
        <f t="shared" si="27"/>
        <v/>
      </c>
    </row>
    <row r="906" spans="1:24" x14ac:dyDescent="0.25">
      <c r="A906" s="303">
        <v>3642</v>
      </c>
      <c r="B906" s="297" t="s">
        <v>3425</v>
      </c>
      <c r="C906" s="304">
        <v>42832</v>
      </c>
      <c r="D906" s="292" t="s">
        <v>4673</v>
      </c>
      <c r="E906" s="292" t="s">
        <v>4674</v>
      </c>
      <c r="F906" s="305">
        <v>0</v>
      </c>
      <c r="G906" s="305">
        <v>0</v>
      </c>
      <c r="H906" s="305">
        <v>-7577.58</v>
      </c>
      <c r="I906" s="173"/>
      <c r="J906" s="173"/>
      <c r="K906" s="173"/>
      <c r="L906" s="173"/>
      <c r="M906" s="173"/>
      <c r="N906" s="173"/>
      <c r="O906" s="173"/>
      <c r="P906" s="173"/>
      <c r="Q906" s="173"/>
      <c r="R906" s="173"/>
      <c r="S906" s="173"/>
      <c r="T906" s="173"/>
      <c r="V906" s="173">
        <f t="shared" si="26"/>
        <v>0</v>
      </c>
      <c r="W906" s="173" t="e">
        <f>IF(#REF!="","",H906)</f>
        <v>#REF!</v>
      </c>
      <c r="X906" s="287" t="str">
        <f t="shared" si="27"/>
        <v/>
      </c>
    </row>
    <row r="907" spans="1:24" x14ac:dyDescent="0.25">
      <c r="A907" s="303">
        <v>3643</v>
      </c>
      <c r="B907" s="297" t="s">
        <v>3425</v>
      </c>
      <c r="C907" s="304">
        <v>43137</v>
      </c>
      <c r="D907" s="292" t="s">
        <v>4675</v>
      </c>
      <c r="E907" s="292" t="s">
        <v>4676</v>
      </c>
      <c r="F907" s="305">
        <v>0</v>
      </c>
      <c r="G907" s="305">
        <v>0</v>
      </c>
      <c r="H907" s="305">
        <v>-5831.45</v>
      </c>
      <c r="I907" s="173"/>
      <c r="J907" s="173"/>
      <c r="K907" s="173"/>
      <c r="L907" s="173"/>
      <c r="M907" s="173"/>
      <c r="N907" s="173"/>
      <c r="O907" s="173"/>
      <c r="P907" s="173"/>
      <c r="Q907" s="173"/>
      <c r="R907" s="173"/>
      <c r="S907" s="173"/>
      <c r="T907" s="173"/>
      <c r="V907" s="173">
        <f t="shared" si="26"/>
        <v>0</v>
      </c>
      <c r="W907" s="173" t="e">
        <f>IF(#REF!="","",H907)</f>
        <v>#REF!</v>
      </c>
      <c r="X907" s="287" t="str">
        <f t="shared" si="27"/>
        <v/>
      </c>
    </row>
    <row r="908" spans="1:24" x14ac:dyDescent="0.25">
      <c r="A908" s="303">
        <v>3644</v>
      </c>
      <c r="B908" s="297" t="s">
        <v>3425</v>
      </c>
      <c r="C908" s="304">
        <v>42853</v>
      </c>
      <c r="D908" s="292" t="s">
        <v>4677</v>
      </c>
      <c r="E908" s="292" t="s">
        <v>4678</v>
      </c>
      <c r="F908" s="305">
        <v>2.2737367544323206E-13</v>
      </c>
      <c r="G908" s="305">
        <v>2.2737367544323206E-13</v>
      </c>
      <c r="H908" s="305">
        <v>-1326.52</v>
      </c>
      <c r="I908" s="173"/>
      <c r="J908" s="173"/>
      <c r="K908" s="173"/>
      <c r="L908" s="173"/>
      <c r="M908" s="173"/>
      <c r="N908" s="173"/>
      <c r="O908" s="173"/>
      <c r="P908" s="173"/>
      <c r="Q908" s="173"/>
      <c r="R908" s="173"/>
      <c r="S908" s="173"/>
      <c r="T908" s="173"/>
      <c r="V908" s="173">
        <f t="shared" si="26"/>
        <v>0</v>
      </c>
      <c r="W908" s="173" t="e">
        <f>IF(#REF!="","",H908)</f>
        <v>#REF!</v>
      </c>
      <c r="X908" s="287" t="str">
        <f t="shared" si="27"/>
        <v/>
      </c>
    </row>
    <row r="909" spans="1:24" x14ac:dyDescent="0.25">
      <c r="A909" s="303">
        <v>3645</v>
      </c>
      <c r="B909" s="297" t="s">
        <v>3425</v>
      </c>
      <c r="C909" s="304">
        <v>42750</v>
      </c>
      <c r="D909" s="292" t="s">
        <v>4679</v>
      </c>
      <c r="E909" s="292" t="s">
        <v>4680</v>
      </c>
      <c r="F909" s="305">
        <v>0</v>
      </c>
      <c r="G909" s="305">
        <v>0</v>
      </c>
      <c r="H909" s="305">
        <v>-1222.5999999999999</v>
      </c>
      <c r="I909" s="173"/>
      <c r="J909" s="173"/>
      <c r="K909" s="173"/>
      <c r="L909" s="173"/>
      <c r="M909" s="173"/>
      <c r="N909" s="173"/>
      <c r="O909" s="173"/>
      <c r="P909" s="173"/>
      <c r="Q909" s="173"/>
      <c r="R909" s="173"/>
      <c r="S909" s="173"/>
      <c r="T909" s="173"/>
      <c r="V909" s="173">
        <f t="shared" si="26"/>
        <v>0</v>
      </c>
      <c r="W909" s="173" t="e">
        <f>IF(#REF!="","",H909)</f>
        <v>#REF!</v>
      </c>
      <c r="X909" s="287" t="str">
        <f t="shared" si="27"/>
        <v/>
      </c>
    </row>
    <row r="910" spans="1:24" x14ac:dyDescent="0.25">
      <c r="A910" s="303">
        <v>3646</v>
      </c>
      <c r="B910" s="297" t="s">
        <v>3425</v>
      </c>
      <c r="C910" s="304">
        <v>42789</v>
      </c>
      <c r="D910" s="292" t="s">
        <v>4681</v>
      </c>
      <c r="E910" s="292" t="s">
        <v>4682</v>
      </c>
      <c r="F910" s="305">
        <v>5.6843418860808015E-14</v>
      </c>
      <c r="G910" s="305">
        <v>5.6843418860808015E-14</v>
      </c>
      <c r="H910" s="305">
        <v>-476.8</v>
      </c>
      <c r="I910" s="173"/>
      <c r="J910" s="173"/>
      <c r="K910" s="173"/>
      <c r="L910" s="173"/>
      <c r="M910" s="173"/>
      <c r="N910" s="173"/>
      <c r="O910" s="173"/>
      <c r="P910" s="173"/>
      <c r="Q910" s="173"/>
      <c r="R910" s="173"/>
      <c r="S910" s="173"/>
      <c r="T910" s="173"/>
      <c r="V910" s="173">
        <f t="shared" ref="V910:V973" si="28">SUM(I910:U910)</f>
        <v>0</v>
      </c>
      <c r="W910" s="173" t="e">
        <f>IF(#REF!="","",H910)</f>
        <v>#REF!</v>
      </c>
      <c r="X910" s="287" t="str">
        <f t="shared" ref="X910:X973" si="29">IFERROR(V910-W910,"")</f>
        <v/>
      </c>
    </row>
    <row r="911" spans="1:24" x14ac:dyDescent="0.25">
      <c r="A911" s="303"/>
      <c r="B911" s="297"/>
      <c r="C911" s="304" t="s">
        <v>5677</v>
      </c>
      <c r="D911" s="292"/>
      <c r="E911" s="292"/>
      <c r="F911" s="305"/>
      <c r="G911" s="305"/>
      <c r="H911" s="305"/>
      <c r="I911" s="173"/>
      <c r="J911" s="173"/>
      <c r="K911" s="173"/>
      <c r="L911" s="173"/>
      <c r="M911" s="173"/>
      <c r="N911" s="173"/>
      <c r="O911" s="173"/>
      <c r="P911" s="173"/>
      <c r="Q911" s="173"/>
      <c r="R911" s="173"/>
      <c r="S911" s="173"/>
      <c r="T911" s="173"/>
      <c r="V911" s="173">
        <f t="shared" si="28"/>
        <v>0</v>
      </c>
      <c r="W911" s="173" t="e">
        <f>IF(#REF!="","",H911)</f>
        <v>#REF!</v>
      </c>
      <c r="X911" s="287" t="str">
        <f t="shared" si="29"/>
        <v/>
      </c>
    </row>
    <row r="912" spans="1:24" x14ac:dyDescent="0.25">
      <c r="C912" s="304" t="s">
        <v>5677</v>
      </c>
      <c r="F912" s="291" t="s">
        <v>3441</v>
      </c>
      <c r="G912" s="291" t="s">
        <v>3441</v>
      </c>
      <c r="H912" s="307">
        <v>473396.34999999986</v>
      </c>
      <c r="I912" s="173"/>
      <c r="J912" s="173"/>
      <c r="K912" s="173"/>
      <c r="L912" s="173"/>
      <c r="M912" s="173"/>
      <c r="N912" s="173"/>
      <c r="O912" s="173"/>
      <c r="P912" s="173"/>
      <c r="Q912" s="173"/>
      <c r="R912" s="173"/>
      <c r="S912" s="173"/>
      <c r="T912" s="173"/>
      <c r="V912" s="173">
        <f t="shared" si="28"/>
        <v>0</v>
      </c>
      <c r="W912" s="173" t="e">
        <f>IF(#REF!="","",H912)</f>
        <v>#REF!</v>
      </c>
      <c r="X912" s="287" t="str">
        <f t="shared" si="29"/>
        <v/>
      </c>
    </row>
    <row r="913" spans="1:24" x14ac:dyDescent="0.25">
      <c r="A913" s="295" t="s">
        <v>3413</v>
      </c>
      <c r="B913" s="297" t="s">
        <v>4683</v>
      </c>
      <c r="C913" s="304" t="s">
        <v>5677</v>
      </c>
      <c r="D913" s="294" t="s">
        <v>4684</v>
      </c>
      <c r="E913" s="292"/>
      <c r="G913" s="294" t="s">
        <v>3444</v>
      </c>
      <c r="I913" s="173"/>
      <c r="J913" s="173"/>
      <c r="K913" s="173"/>
      <c r="L913" s="173"/>
      <c r="M913" s="173"/>
      <c r="N913" s="173"/>
      <c r="O913" s="173"/>
      <c r="P913" s="173"/>
      <c r="Q913" s="173"/>
      <c r="R913" s="173"/>
      <c r="S913" s="173"/>
      <c r="T913" s="173"/>
      <c r="V913" s="173">
        <f t="shared" si="28"/>
        <v>0</v>
      </c>
      <c r="W913" s="173" t="e">
        <f>IF(#REF!="","",H913)</f>
        <v>#REF!</v>
      </c>
      <c r="X913" s="287" t="str">
        <f t="shared" si="29"/>
        <v/>
      </c>
    </row>
    <row r="914" spans="1:24" x14ac:dyDescent="0.25">
      <c r="A914" s="299" t="s">
        <v>3418</v>
      </c>
      <c r="B914" s="299" t="s">
        <v>3419</v>
      </c>
      <c r="C914" s="304" t="s">
        <v>5677</v>
      </c>
      <c r="D914" s="299" t="s">
        <v>3421</v>
      </c>
      <c r="E914" s="169" t="s">
        <v>3422</v>
      </c>
      <c r="F914" s="299" t="s">
        <v>3445</v>
      </c>
      <c r="G914" s="301" t="s">
        <v>3446</v>
      </c>
      <c r="H914" s="302" t="s">
        <v>3424</v>
      </c>
      <c r="I914" s="173"/>
      <c r="J914" s="173"/>
      <c r="K914" s="173"/>
      <c r="L914" s="173"/>
      <c r="M914" s="173"/>
      <c r="N914" s="173"/>
      <c r="O914" s="173"/>
      <c r="P914" s="173"/>
      <c r="Q914" s="173"/>
      <c r="R914" s="173"/>
      <c r="S914" s="173"/>
      <c r="T914" s="173"/>
      <c r="V914" s="173">
        <f t="shared" si="28"/>
        <v>0</v>
      </c>
      <c r="W914" s="173" t="e">
        <f>IF(#REF!="","",H914)</f>
        <v>#REF!</v>
      </c>
      <c r="X914" s="287" t="str">
        <f t="shared" si="29"/>
        <v/>
      </c>
    </row>
    <row r="915" spans="1:24" x14ac:dyDescent="0.25">
      <c r="A915" s="303">
        <v>3382</v>
      </c>
      <c r="B915" s="297" t="s">
        <v>3425</v>
      </c>
      <c r="C915" s="304">
        <v>43068</v>
      </c>
      <c r="D915" s="292" t="s">
        <v>4685</v>
      </c>
      <c r="E915" s="292" t="s">
        <v>4686</v>
      </c>
      <c r="F915" s="305">
        <v>4.5474735088646412E-13</v>
      </c>
      <c r="G915" s="305">
        <v>4.5474735088646412E-13</v>
      </c>
      <c r="H915" s="305">
        <v>3362.5199999999995</v>
      </c>
      <c r="I915" s="173"/>
      <c r="J915" s="173"/>
      <c r="K915" s="173"/>
      <c r="L915" s="173"/>
      <c r="M915" s="173"/>
      <c r="N915" s="173"/>
      <c r="O915" s="173"/>
      <c r="P915" s="173"/>
      <c r="Q915" s="173"/>
      <c r="R915" s="173"/>
      <c r="S915" s="173"/>
      <c r="T915" s="173"/>
      <c r="V915" s="173">
        <f t="shared" si="28"/>
        <v>0</v>
      </c>
      <c r="W915" s="173" t="e">
        <f>IF(#REF!="","",H915)</f>
        <v>#REF!</v>
      </c>
      <c r="X915" s="287" t="str">
        <f t="shared" si="29"/>
        <v/>
      </c>
    </row>
    <row r="916" spans="1:24" x14ac:dyDescent="0.25">
      <c r="A916" s="303">
        <v>3412</v>
      </c>
      <c r="B916" s="297" t="s">
        <v>3425</v>
      </c>
      <c r="C916" s="304">
        <v>43065</v>
      </c>
      <c r="D916" s="292" t="s">
        <v>4687</v>
      </c>
      <c r="E916" s="292" t="s">
        <v>4688</v>
      </c>
      <c r="F916" s="305">
        <v>-4.5474735088646412E-13</v>
      </c>
      <c r="G916" s="305">
        <v>-4.5474735088646412E-13</v>
      </c>
      <c r="H916" s="305">
        <v>3122.34</v>
      </c>
      <c r="I916" s="173"/>
      <c r="J916" s="173"/>
      <c r="K916" s="173"/>
      <c r="L916" s="173"/>
      <c r="M916" s="173"/>
      <c r="N916" s="173"/>
      <c r="O916" s="173"/>
      <c r="P916" s="173"/>
      <c r="Q916" s="173"/>
      <c r="R916" s="173"/>
      <c r="S916" s="173"/>
      <c r="T916" s="173"/>
      <c r="V916" s="173">
        <f t="shared" si="28"/>
        <v>0</v>
      </c>
      <c r="W916" s="173" t="e">
        <f>IF(#REF!="","",H916)</f>
        <v>#REF!</v>
      </c>
      <c r="X916" s="287" t="str">
        <f t="shared" si="29"/>
        <v/>
      </c>
    </row>
    <row r="917" spans="1:24" x14ac:dyDescent="0.25">
      <c r="A917" s="303"/>
      <c r="B917" s="297"/>
      <c r="C917" s="304" t="s">
        <v>5677</v>
      </c>
      <c r="D917" s="292"/>
      <c r="E917" s="292"/>
      <c r="F917" s="305"/>
      <c r="G917" s="305"/>
      <c r="H917" s="305"/>
      <c r="I917" s="173"/>
      <c r="J917" s="173"/>
      <c r="K917" s="173"/>
      <c r="L917" s="173"/>
      <c r="M917" s="173"/>
      <c r="N917" s="173"/>
      <c r="O917" s="173"/>
      <c r="P917" s="173"/>
      <c r="Q917" s="173"/>
      <c r="R917" s="173"/>
      <c r="S917" s="173"/>
      <c r="T917" s="173"/>
      <c r="V917" s="173">
        <f t="shared" si="28"/>
        <v>0</v>
      </c>
      <c r="W917" s="173" t="e">
        <f>IF(#REF!="","",H917)</f>
        <v>#REF!</v>
      </c>
      <c r="X917" s="287" t="str">
        <f t="shared" si="29"/>
        <v/>
      </c>
    </row>
    <row r="918" spans="1:24" x14ac:dyDescent="0.25">
      <c r="C918" s="304" t="s">
        <v>5677</v>
      </c>
      <c r="F918" s="291" t="s">
        <v>3441</v>
      </c>
      <c r="G918" s="291" t="s">
        <v>3441</v>
      </c>
      <c r="H918" s="307">
        <v>6484.86</v>
      </c>
      <c r="I918" s="173"/>
      <c r="J918" s="173"/>
      <c r="K918" s="173"/>
      <c r="L918" s="173"/>
      <c r="M918" s="173"/>
      <c r="N918" s="173"/>
      <c r="O918" s="173"/>
      <c r="P918" s="173"/>
      <c r="Q918" s="173"/>
      <c r="R918" s="173"/>
      <c r="S918" s="173"/>
      <c r="T918" s="173"/>
      <c r="V918" s="173">
        <f t="shared" si="28"/>
        <v>0</v>
      </c>
      <c r="W918" s="173" t="e">
        <f>IF(#REF!="","",H918)</f>
        <v>#REF!</v>
      </c>
      <c r="X918" s="287" t="str">
        <f t="shared" si="29"/>
        <v/>
      </c>
    </row>
    <row r="919" spans="1:24" x14ac:dyDescent="0.25">
      <c r="A919" s="295" t="s">
        <v>3413</v>
      </c>
      <c r="B919" s="297" t="s">
        <v>5678</v>
      </c>
      <c r="C919" s="304" t="s">
        <v>5677</v>
      </c>
      <c r="D919" s="294" t="s">
        <v>4689</v>
      </c>
      <c r="E919" s="292"/>
      <c r="G919" s="294" t="s">
        <v>3444</v>
      </c>
      <c r="I919" s="173"/>
      <c r="J919" s="173"/>
      <c r="K919" s="173"/>
      <c r="L919" s="173"/>
      <c r="M919" s="173"/>
      <c r="N919" s="173"/>
      <c r="O919" s="173"/>
      <c r="P919" s="173"/>
      <c r="Q919" s="173"/>
      <c r="R919" s="173"/>
      <c r="S919" s="173"/>
      <c r="T919" s="173"/>
      <c r="V919" s="173">
        <f t="shared" si="28"/>
        <v>0</v>
      </c>
      <c r="W919" s="173" t="e">
        <f>IF(#REF!="","",H919)</f>
        <v>#REF!</v>
      </c>
      <c r="X919" s="287" t="str">
        <f t="shared" si="29"/>
        <v/>
      </c>
    </row>
    <row r="920" spans="1:24" x14ac:dyDescent="0.25">
      <c r="A920" s="299" t="s">
        <v>3418</v>
      </c>
      <c r="B920" s="299" t="s">
        <v>3419</v>
      </c>
      <c r="C920" s="304" t="s">
        <v>5677</v>
      </c>
      <c r="D920" s="299" t="s">
        <v>3421</v>
      </c>
      <c r="E920" s="169" t="s">
        <v>3422</v>
      </c>
      <c r="F920" s="299" t="s">
        <v>3445</v>
      </c>
      <c r="G920" s="301" t="s">
        <v>3446</v>
      </c>
      <c r="H920" s="302" t="s">
        <v>3424</v>
      </c>
      <c r="I920" s="173"/>
      <c r="J920" s="173"/>
      <c r="K920" s="173"/>
      <c r="L920" s="173"/>
      <c r="M920" s="173"/>
      <c r="N920" s="173"/>
      <c r="O920" s="173"/>
      <c r="P920" s="173"/>
      <c r="Q920" s="173"/>
      <c r="R920" s="173"/>
      <c r="S920" s="173"/>
      <c r="T920" s="173"/>
      <c r="V920" s="173">
        <f t="shared" si="28"/>
        <v>0</v>
      </c>
      <c r="W920" s="173" t="e">
        <f>IF(#REF!="","",H920)</f>
        <v>#REF!</v>
      </c>
      <c r="X920" s="287" t="str">
        <f t="shared" si="29"/>
        <v/>
      </c>
    </row>
    <row r="921" spans="1:24" x14ac:dyDescent="0.25">
      <c r="A921" s="303">
        <v>1411</v>
      </c>
      <c r="B921" s="297" t="s">
        <v>3425</v>
      </c>
      <c r="C921" s="304">
        <v>42850</v>
      </c>
      <c r="E921" s="292" t="s">
        <v>4690</v>
      </c>
      <c r="F921" s="305">
        <v>0</v>
      </c>
      <c r="G921" s="305">
        <v>0</v>
      </c>
      <c r="H921" s="305">
        <v>82.66</v>
      </c>
      <c r="I921" s="173"/>
      <c r="J921" s="173"/>
      <c r="K921" s="173"/>
      <c r="L921" s="173"/>
      <c r="M921" s="173"/>
      <c r="N921" s="173"/>
      <c r="O921" s="173"/>
      <c r="P921" s="173"/>
      <c r="Q921" s="173"/>
      <c r="R921" s="173"/>
      <c r="S921" s="173"/>
      <c r="T921" s="173"/>
      <c r="V921" s="173">
        <f t="shared" si="28"/>
        <v>0</v>
      </c>
      <c r="W921" s="173" t="e">
        <f>IF(#REF!="","",H921)</f>
        <v>#REF!</v>
      </c>
      <c r="X921" s="287" t="str">
        <f t="shared" si="29"/>
        <v/>
      </c>
    </row>
    <row r="922" spans="1:24" x14ac:dyDescent="0.25">
      <c r="A922" s="303">
        <v>2848</v>
      </c>
      <c r="B922" s="297" t="s">
        <v>3425</v>
      </c>
      <c r="C922" s="304">
        <v>42747</v>
      </c>
      <c r="D922" s="292" t="s">
        <v>4691</v>
      </c>
      <c r="E922" s="292" t="s">
        <v>4692</v>
      </c>
      <c r="F922" s="305">
        <v>2.2204460492503131E-16</v>
      </c>
      <c r="G922" s="305">
        <v>2.2204460492503131E-16</v>
      </c>
      <c r="H922" s="305">
        <v>-1.91</v>
      </c>
      <c r="I922" s="173"/>
      <c r="J922" s="173"/>
      <c r="K922" s="173"/>
      <c r="L922" s="173"/>
      <c r="M922" s="173"/>
      <c r="N922" s="173"/>
      <c r="O922" s="173"/>
      <c r="P922" s="173"/>
      <c r="Q922" s="173"/>
      <c r="R922" s="173"/>
      <c r="S922" s="173"/>
      <c r="T922" s="173"/>
      <c r="V922" s="173">
        <f t="shared" si="28"/>
        <v>0</v>
      </c>
      <c r="W922" s="173" t="e">
        <f>IF(#REF!="","",H922)</f>
        <v>#REF!</v>
      </c>
      <c r="X922" s="287" t="str">
        <f t="shared" si="29"/>
        <v/>
      </c>
    </row>
    <row r="923" spans="1:24" x14ac:dyDescent="0.25">
      <c r="A923" s="303">
        <v>2931</v>
      </c>
      <c r="B923" s="297" t="s">
        <v>3425</v>
      </c>
      <c r="C923" s="304">
        <v>42945</v>
      </c>
      <c r="D923" s="292" t="s">
        <v>4693</v>
      </c>
      <c r="E923" s="292" t="s">
        <v>3500</v>
      </c>
      <c r="F923" s="305">
        <v>0</v>
      </c>
      <c r="G923" s="305">
        <v>0</v>
      </c>
      <c r="H923" s="305">
        <v>-593.86</v>
      </c>
      <c r="I923" s="173"/>
      <c r="J923" s="173"/>
      <c r="K923" s="173"/>
      <c r="L923" s="173"/>
      <c r="M923" s="173"/>
      <c r="N923" s="173"/>
      <c r="O923" s="173"/>
      <c r="P923" s="173"/>
      <c r="Q923" s="173"/>
      <c r="R923" s="173"/>
      <c r="S923" s="173"/>
      <c r="T923" s="173"/>
      <c r="V923" s="173">
        <f t="shared" si="28"/>
        <v>0</v>
      </c>
      <c r="W923" s="173" t="e">
        <f>IF(#REF!="","",H923)</f>
        <v>#REF!</v>
      </c>
      <c r="X923" s="287" t="str">
        <f t="shared" si="29"/>
        <v/>
      </c>
    </row>
    <row r="924" spans="1:24" x14ac:dyDescent="0.25">
      <c r="A924" s="303"/>
      <c r="B924" s="297"/>
      <c r="C924" s="304" t="s">
        <v>5677</v>
      </c>
      <c r="D924" s="292"/>
      <c r="E924" s="292"/>
      <c r="F924" s="305"/>
      <c r="G924" s="305"/>
      <c r="H924" s="305"/>
      <c r="I924" s="173"/>
      <c r="J924" s="173"/>
      <c r="K924" s="173"/>
      <c r="L924" s="173"/>
      <c r="M924" s="173"/>
      <c r="N924" s="173"/>
      <c r="O924" s="173"/>
      <c r="P924" s="173"/>
      <c r="Q924" s="173"/>
      <c r="R924" s="173"/>
      <c r="S924" s="173"/>
      <c r="T924" s="173"/>
      <c r="V924" s="173">
        <f t="shared" si="28"/>
        <v>0</v>
      </c>
      <c r="W924" s="173" t="e">
        <f>IF(#REF!="","",H924)</f>
        <v>#REF!</v>
      </c>
      <c r="X924" s="287" t="str">
        <f t="shared" si="29"/>
        <v/>
      </c>
    </row>
    <row r="925" spans="1:24" x14ac:dyDescent="0.25">
      <c r="C925" s="304" t="s">
        <v>5677</v>
      </c>
      <c r="F925" s="291" t="s">
        <v>3441</v>
      </c>
      <c r="G925" s="291" t="s">
        <v>3441</v>
      </c>
      <c r="H925" s="307">
        <v>-513.11</v>
      </c>
      <c r="I925" s="173"/>
      <c r="J925" s="173"/>
      <c r="K925" s="173"/>
      <c r="L925" s="173"/>
      <c r="M925" s="173"/>
      <c r="N925" s="173"/>
      <c r="O925" s="173"/>
      <c r="P925" s="173"/>
      <c r="Q925" s="173"/>
      <c r="R925" s="173"/>
      <c r="S925" s="173"/>
      <c r="T925" s="173"/>
      <c r="V925" s="173">
        <f t="shared" si="28"/>
        <v>0</v>
      </c>
      <c r="W925" s="173" t="e">
        <f>IF(#REF!="","",H925)</f>
        <v>#REF!</v>
      </c>
      <c r="X925" s="287" t="str">
        <f t="shared" si="29"/>
        <v/>
      </c>
    </row>
    <row r="926" spans="1:24" x14ac:dyDescent="0.25">
      <c r="A926" s="295" t="s">
        <v>3413</v>
      </c>
      <c r="B926" s="297" t="s">
        <v>4694</v>
      </c>
      <c r="C926" s="304" t="s">
        <v>5677</v>
      </c>
      <c r="D926" s="294" t="s">
        <v>4695</v>
      </c>
      <c r="E926" s="292"/>
      <c r="G926" s="294" t="s">
        <v>3444</v>
      </c>
      <c r="I926" s="173"/>
      <c r="J926" s="173"/>
      <c r="K926" s="173"/>
      <c r="L926" s="173"/>
      <c r="M926" s="173"/>
      <c r="N926" s="173"/>
      <c r="O926" s="173"/>
      <c r="P926" s="173"/>
      <c r="Q926" s="173"/>
      <c r="R926" s="173"/>
      <c r="S926" s="173"/>
      <c r="T926" s="173"/>
      <c r="V926" s="173">
        <f t="shared" si="28"/>
        <v>0</v>
      </c>
      <c r="W926" s="173" t="e">
        <f>IF(#REF!="","",H926)</f>
        <v>#REF!</v>
      </c>
      <c r="X926" s="287" t="str">
        <f t="shared" si="29"/>
        <v/>
      </c>
    </row>
    <row r="927" spans="1:24" x14ac:dyDescent="0.25">
      <c r="A927" s="299" t="s">
        <v>3418</v>
      </c>
      <c r="B927" s="299" t="s">
        <v>3419</v>
      </c>
      <c r="C927" s="304" t="s">
        <v>5677</v>
      </c>
      <c r="D927" s="299" t="s">
        <v>3421</v>
      </c>
      <c r="E927" s="169" t="s">
        <v>3422</v>
      </c>
      <c r="F927" s="299" t="s">
        <v>3445</v>
      </c>
      <c r="G927" s="301" t="s">
        <v>3446</v>
      </c>
      <c r="H927" s="302" t="s">
        <v>3424</v>
      </c>
      <c r="I927" s="173"/>
      <c r="J927" s="173"/>
      <c r="K927" s="173"/>
      <c r="L927" s="173"/>
      <c r="M927" s="173"/>
      <c r="N927" s="173"/>
      <c r="O927" s="173"/>
      <c r="P927" s="173"/>
      <c r="Q927" s="173"/>
      <c r="R927" s="173"/>
      <c r="S927" s="173"/>
      <c r="T927" s="173"/>
      <c r="V927" s="173">
        <f t="shared" si="28"/>
        <v>0</v>
      </c>
      <c r="W927" s="173" t="e">
        <f>IF(#REF!="","",H927)</f>
        <v>#REF!</v>
      </c>
      <c r="X927" s="287" t="str">
        <f t="shared" si="29"/>
        <v/>
      </c>
    </row>
    <row r="928" spans="1:24" x14ac:dyDescent="0.25">
      <c r="A928" s="303">
        <v>1078</v>
      </c>
      <c r="B928" s="297" t="s">
        <v>3425</v>
      </c>
      <c r="C928" s="304">
        <v>43055</v>
      </c>
      <c r="D928" s="292" t="s">
        <v>4696</v>
      </c>
      <c r="E928" s="292" t="s">
        <v>4697</v>
      </c>
      <c r="F928" s="305">
        <v>194.99999999999997</v>
      </c>
      <c r="G928" s="305">
        <v>194.99999999999997</v>
      </c>
      <c r="H928" s="305">
        <v>0.84000000000000008</v>
      </c>
      <c r="I928" s="173"/>
      <c r="J928" s="173"/>
      <c r="K928" s="173"/>
      <c r="L928" s="173"/>
      <c r="M928" s="173"/>
      <c r="N928" s="173"/>
      <c r="O928" s="173"/>
      <c r="P928" s="173"/>
      <c r="Q928" s="173"/>
      <c r="R928" s="173"/>
      <c r="S928" s="173"/>
      <c r="T928" s="173"/>
      <c r="V928" s="173">
        <f t="shared" si="28"/>
        <v>0</v>
      </c>
      <c r="W928" s="173" t="e">
        <f>IF(#REF!="","",H928)</f>
        <v>#REF!</v>
      </c>
      <c r="X928" s="287" t="str">
        <f t="shared" si="29"/>
        <v/>
      </c>
    </row>
    <row r="929" spans="1:24" x14ac:dyDescent="0.25">
      <c r="A929" s="303">
        <v>1526</v>
      </c>
      <c r="B929" s="297" t="s">
        <v>3425</v>
      </c>
      <c r="C929" s="304">
        <v>43115</v>
      </c>
      <c r="D929" s="292" t="s">
        <v>4698</v>
      </c>
      <c r="E929" s="292" t="s">
        <v>3500</v>
      </c>
      <c r="F929" s="305">
        <v>0</v>
      </c>
      <c r="G929" s="305">
        <v>0</v>
      </c>
      <c r="H929" s="305">
        <v>-869.53</v>
      </c>
      <c r="I929" s="173"/>
      <c r="J929" s="173"/>
      <c r="K929" s="173"/>
      <c r="L929" s="173"/>
      <c r="M929" s="173"/>
      <c r="N929" s="173"/>
      <c r="O929" s="173"/>
      <c r="P929" s="173"/>
      <c r="Q929" s="173"/>
      <c r="R929" s="173"/>
      <c r="S929" s="173"/>
      <c r="T929" s="173"/>
      <c r="V929" s="173">
        <f t="shared" si="28"/>
        <v>0</v>
      </c>
      <c r="W929" s="173" t="e">
        <f>IF(#REF!="","",H929)</f>
        <v>#REF!</v>
      </c>
      <c r="X929" s="287" t="str">
        <f t="shared" si="29"/>
        <v/>
      </c>
    </row>
    <row r="930" spans="1:24" x14ac:dyDescent="0.25">
      <c r="A930" s="303">
        <v>2013</v>
      </c>
      <c r="B930" s="297" t="s">
        <v>3425</v>
      </c>
      <c r="C930" s="304">
        <v>43130</v>
      </c>
      <c r="D930" s="292" t="s">
        <v>4699</v>
      </c>
      <c r="E930" s="292" t="s">
        <v>4700</v>
      </c>
      <c r="F930" s="305">
        <v>0</v>
      </c>
      <c r="G930" s="305">
        <v>0</v>
      </c>
      <c r="H930" s="305">
        <v>869.53</v>
      </c>
      <c r="I930" s="173"/>
      <c r="J930" s="173"/>
      <c r="K930" s="173"/>
      <c r="L930" s="173"/>
      <c r="M930" s="173"/>
      <c r="N930" s="173"/>
      <c r="O930" s="173"/>
      <c r="P930" s="173"/>
      <c r="Q930" s="173"/>
      <c r="R930" s="173"/>
      <c r="S930" s="173"/>
      <c r="T930" s="173"/>
      <c r="V930" s="173">
        <f t="shared" si="28"/>
        <v>0</v>
      </c>
      <c r="W930" s="173" t="e">
        <f>IF(#REF!="","",H930)</f>
        <v>#REF!</v>
      </c>
      <c r="X930" s="287" t="str">
        <f t="shared" si="29"/>
        <v/>
      </c>
    </row>
    <row r="931" spans="1:24" x14ac:dyDescent="0.25">
      <c r="A931" s="303"/>
      <c r="B931" s="297"/>
      <c r="C931" s="304" t="s">
        <v>5677</v>
      </c>
      <c r="D931" s="292"/>
      <c r="E931" s="292"/>
      <c r="F931" s="305"/>
      <c r="G931" s="305"/>
      <c r="H931" s="305"/>
      <c r="I931" s="173"/>
      <c r="J931" s="173"/>
      <c r="K931" s="173"/>
      <c r="L931" s="173"/>
      <c r="M931" s="173"/>
      <c r="N931" s="173"/>
      <c r="O931" s="173"/>
      <c r="P931" s="173"/>
      <c r="Q931" s="173"/>
      <c r="R931" s="173"/>
      <c r="S931" s="173"/>
      <c r="T931" s="173"/>
      <c r="V931" s="173">
        <f t="shared" si="28"/>
        <v>0</v>
      </c>
      <c r="W931" s="173" t="e">
        <f>IF(#REF!="","",H931)</f>
        <v>#REF!</v>
      </c>
      <c r="X931" s="287" t="str">
        <f t="shared" si="29"/>
        <v/>
      </c>
    </row>
    <row r="932" spans="1:24" x14ac:dyDescent="0.25">
      <c r="C932" s="304" t="s">
        <v>5677</v>
      </c>
      <c r="F932" s="291" t="s">
        <v>3441</v>
      </c>
      <c r="G932" s="291" t="s">
        <v>3441</v>
      </c>
      <c r="H932" s="307">
        <v>0.84000000000003183</v>
      </c>
      <c r="I932" s="173"/>
      <c r="J932" s="173"/>
      <c r="K932" s="173"/>
      <c r="L932" s="173"/>
      <c r="M932" s="173"/>
      <c r="N932" s="173"/>
      <c r="O932" s="173"/>
      <c r="P932" s="173"/>
      <c r="Q932" s="173"/>
      <c r="R932" s="173"/>
      <c r="S932" s="173"/>
      <c r="T932" s="173"/>
      <c r="V932" s="173">
        <f t="shared" si="28"/>
        <v>0</v>
      </c>
      <c r="W932" s="173" t="e">
        <f>IF(#REF!="","",H932)</f>
        <v>#REF!</v>
      </c>
      <c r="X932" s="287" t="str">
        <f t="shared" si="29"/>
        <v/>
      </c>
    </row>
    <row r="933" spans="1:24" x14ac:dyDescent="0.25">
      <c r="A933" s="295" t="s">
        <v>3413</v>
      </c>
      <c r="B933" s="297" t="s">
        <v>4701</v>
      </c>
      <c r="C933" s="304" t="s">
        <v>5677</v>
      </c>
      <c r="D933" s="294" t="s">
        <v>4702</v>
      </c>
      <c r="E933" s="292"/>
      <c r="G933" s="294" t="s">
        <v>3444</v>
      </c>
      <c r="I933" s="173"/>
      <c r="J933" s="173"/>
      <c r="K933" s="173"/>
      <c r="L933" s="173"/>
      <c r="M933" s="173"/>
      <c r="N933" s="173"/>
      <c r="O933" s="173"/>
      <c r="P933" s="173"/>
      <c r="Q933" s="173"/>
      <c r="R933" s="173"/>
      <c r="S933" s="173"/>
      <c r="T933" s="173"/>
      <c r="V933" s="173">
        <f t="shared" si="28"/>
        <v>0</v>
      </c>
      <c r="W933" s="173" t="e">
        <f>IF(#REF!="","",H933)</f>
        <v>#REF!</v>
      </c>
      <c r="X933" s="287" t="str">
        <f t="shared" si="29"/>
        <v/>
      </c>
    </row>
    <row r="934" spans="1:24" x14ac:dyDescent="0.25">
      <c r="A934" s="299" t="s">
        <v>3418</v>
      </c>
      <c r="B934" s="299" t="s">
        <v>3419</v>
      </c>
      <c r="C934" s="304" t="s">
        <v>5677</v>
      </c>
      <c r="D934" s="299" t="s">
        <v>3421</v>
      </c>
      <c r="E934" s="169" t="s">
        <v>3422</v>
      </c>
      <c r="F934" s="299" t="s">
        <v>3445</v>
      </c>
      <c r="G934" s="301" t="s">
        <v>3446</v>
      </c>
      <c r="H934" s="302" t="s">
        <v>3424</v>
      </c>
      <c r="I934" s="173"/>
      <c r="J934" s="173"/>
      <c r="K934" s="173"/>
      <c r="L934" s="173"/>
      <c r="M934" s="173"/>
      <c r="N934" s="173"/>
      <c r="O934" s="173"/>
      <c r="P934" s="173"/>
      <c r="Q934" s="173"/>
      <c r="R934" s="173"/>
      <c r="S934" s="173"/>
      <c r="T934" s="173"/>
      <c r="V934" s="173">
        <f t="shared" si="28"/>
        <v>0</v>
      </c>
      <c r="W934" s="173" t="e">
        <f>IF(#REF!="","",H934)</f>
        <v>#REF!</v>
      </c>
      <c r="X934" s="287" t="str">
        <f t="shared" si="29"/>
        <v/>
      </c>
    </row>
    <row r="935" spans="1:24" x14ac:dyDescent="0.25">
      <c r="A935" s="303">
        <v>87</v>
      </c>
      <c r="B935" s="297" t="s">
        <v>3425</v>
      </c>
      <c r="C935" s="304">
        <v>43085</v>
      </c>
      <c r="D935" s="292" t="s">
        <v>4703</v>
      </c>
      <c r="E935" s="292" t="s">
        <v>4704</v>
      </c>
      <c r="F935" s="305">
        <v>-489.59</v>
      </c>
      <c r="G935" s="305">
        <v>-489.59</v>
      </c>
      <c r="H935" s="305">
        <v>-0.01</v>
      </c>
      <c r="I935" s="173"/>
      <c r="J935" s="173"/>
      <c r="K935" s="173"/>
      <c r="L935" s="173"/>
      <c r="M935" s="173"/>
      <c r="N935" s="173"/>
      <c r="O935" s="173"/>
      <c r="P935" s="173"/>
      <c r="Q935" s="173"/>
      <c r="R935" s="173"/>
      <c r="S935" s="173"/>
      <c r="T935" s="173"/>
      <c r="V935" s="173">
        <f t="shared" si="28"/>
        <v>0</v>
      </c>
      <c r="W935" s="173" t="e">
        <f>IF(#REF!="","",H935)</f>
        <v>#REF!</v>
      </c>
      <c r="X935" s="287" t="str">
        <f t="shared" si="29"/>
        <v/>
      </c>
    </row>
    <row r="936" spans="1:24" x14ac:dyDescent="0.25">
      <c r="A936" s="303">
        <v>88</v>
      </c>
      <c r="B936" s="297" t="s">
        <v>3425</v>
      </c>
      <c r="C936" s="304">
        <v>43078</v>
      </c>
      <c r="D936" s="292" t="s">
        <v>4705</v>
      </c>
      <c r="E936" s="292" t="s">
        <v>4704</v>
      </c>
      <c r="F936" s="305">
        <v>0</v>
      </c>
      <c r="G936" s="305">
        <v>0</v>
      </c>
      <c r="H936" s="305">
        <v>489.6</v>
      </c>
      <c r="I936" s="173"/>
      <c r="J936" s="173"/>
      <c r="K936" s="173"/>
      <c r="L936" s="173"/>
      <c r="M936" s="173"/>
      <c r="N936" s="173"/>
      <c r="O936" s="173"/>
      <c r="P936" s="173"/>
      <c r="Q936" s="173"/>
      <c r="R936" s="173"/>
      <c r="S936" s="173"/>
      <c r="T936" s="173"/>
      <c r="V936" s="173">
        <f t="shared" si="28"/>
        <v>0</v>
      </c>
      <c r="W936" s="173" t="e">
        <f>IF(#REF!="","",H936)</f>
        <v>#REF!</v>
      </c>
      <c r="X936" s="287" t="str">
        <f t="shared" si="29"/>
        <v/>
      </c>
    </row>
    <row r="937" spans="1:24" x14ac:dyDescent="0.25">
      <c r="A937" s="303">
        <v>132</v>
      </c>
      <c r="B937" s="297" t="s">
        <v>3425</v>
      </c>
      <c r="C937" s="304">
        <v>43046</v>
      </c>
      <c r="D937" s="292" t="s">
        <v>4706</v>
      </c>
      <c r="E937" s="292" t="s">
        <v>4704</v>
      </c>
      <c r="F937" s="305">
        <v>0</v>
      </c>
      <c r="G937" s="305">
        <v>0</v>
      </c>
      <c r="H937" s="305">
        <v>1346.4</v>
      </c>
      <c r="I937" s="173"/>
      <c r="J937" s="173"/>
      <c r="K937" s="173"/>
      <c r="L937" s="173"/>
      <c r="M937" s="173"/>
      <c r="N937" s="173"/>
      <c r="O937" s="173"/>
      <c r="P937" s="173"/>
      <c r="Q937" s="173"/>
      <c r="R937" s="173"/>
      <c r="S937" s="173"/>
      <c r="T937" s="173"/>
      <c r="V937" s="173">
        <f t="shared" si="28"/>
        <v>0</v>
      </c>
      <c r="W937" s="173" t="e">
        <f>IF(#REF!="","",H937)</f>
        <v>#REF!</v>
      </c>
      <c r="X937" s="287" t="str">
        <f t="shared" si="29"/>
        <v/>
      </c>
    </row>
    <row r="938" spans="1:24" x14ac:dyDescent="0.25">
      <c r="A938" s="303">
        <v>162</v>
      </c>
      <c r="B938" s="297" t="s">
        <v>3425</v>
      </c>
      <c r="C938" s="304">
        <v>42928</v>
      </c>
      <c r="D938" s="292" t="s">
        <v>4707</v>
      </c>
      <c r="E938" s="292" t="s">
        <v>4704</v>
      </c>
      <c r="F938" s="305">
        <v>0</v>
      </c>
      <c r="G938" s="305">
        <v>0</v>
      </c>
      <c r="H938" s="305">
        <v>642.6</v>
      </c>
      <c r="I938" s="173"/>
      <c r="J938" s="173"/>
      <c r="K938" s="173"/>
      <c r="L938" s="173"/>
      <c r="M938" s="173"/>
      <c r="N938" s="173"/>
      <c r="O938" s="173"/>
      <c r="P938" s="173"/>
      <c r="Q938" s="173"/>
      <c r="R938" s="173"/>
      <c r="S938" s="173"/>
      <c r="T938" s="173"/>
      <c r="V938" s="173">
        <f t="shared" si="28"/>
        <v>0</v>
      </c>
      <c r="W938" s="173" t="e">
        <f>IF(#REF!="","",H938)</f>
        <v>#REF!</v>
      </c>
      <c r="X938" s="287" t="str">
        <f t="shared" si="29"/>
        <v/>
      </c>
    </row>
    <row r="939" spans="1:24" x14ac:dyDescent="0.25">
      <c r="A939" s="303">
        <v>176</v>
      </c>
      <c r="B939" s="297" t="s">
        <v>3425</v>
      </c>
      <c r="C939" s="304">
        <v>42975</v>
      </c>
      <c r="D939" s="292" t="s">
        <v>4708</v>
      </c>
      <c r="E939" s="292" t="s">
        <v>4709</v>
      </c>
      <c r="F939" s="305">
        <v>763.4</v>
      </c>
      <c r="G939" s="305">
        <v>763.4</v>
      </c>
      <c r="H939" s="305">
        <v>0.38</v>
      </c>
      <c r="I939" s="173"/>
      <c r="J939" s="173"/>
      <c r="K939" s="173"/>
      <c r="L939" s="173"/>
      <c r="M939" s="173"/>
      <c r="N939" s="173"/>
      <c r="O939" s="173"/>
      <c r="P939" s="173"/>
      <c r="Q939" s="173"/>
      <c r="R939" s="173"/>
      <c r="S939" s="173"/>
      <c r="T939" s="173"/>
      <c r="V939" s="173">
        <f t="shared" si="28"/>
        <v>0</v>
      </c>
      <c r="W939" s="173" t="e">
        <f>IF(#REF!="","",H939)</f>
        <v>#REF!</v>
      </c>
      <c r="X939" s="287" t="str">
        <f t="shared" si="29"/>
        <v/>
      </c>
    </row>
    <row r="940" spans="1:24" x14ac:dyDescent="0.25">
      <c r="A940" s="303">
        <v>372</v>
      </c>
      <c r="B940" s="297" t="s">
        <v>3425</v>
      </c>
      <c r="C940" s="304">
        <v>43004</v>
      </c>
      <c r="D940" s="292" t="s">
        <v>4710</v>
      </c>
      <c r="E940" s="292" t="s">
        <v>4704</v>
      </c>
      <c r="F940" s="305">
        <v>0</v>
      </c>
      <c r="G940" s="305">
        <v>0</v>
      </c>
      <c r="H940" s="305">
        <v>2448</v>
      </c>
      <c r="I940" s="173"/>
      <c r="J940" s="173"/>
      <c r="K940" s="173"/>
      <c r="L940" s="173"/>
      <c r="M940" s="173"/>
      <c r="N940" s="173"/>
      <c r="O940" s="173"/>
      <c r="P940" s="173"/>
      <c r="Q940" s="173"/>
      <c r="R940" s="173"/>
      <c r="S940" s="173"/>
      <c r="T940" s="173"/>
      <c r="V940" s="173">
        <f t="shared" si="28"/>
        <v>0</v>
      </c>
      <c r="W940" s="173" t="e">
        <f>IF(#REF!="","",H940)</f>
        <v>#REF!</v>
      </c>
      <c r="X940" s="287" t="str">
        <f t="shared" si="29"/>
        <v/>
      </c>
    </row>
    <row r="941" spans="1:24" x14ac:dyDescent="0.25">
      <c r="A941" s="303">
        <v>669</v>
      </c>
      <c r="B941" s="297" t="s">
        <v>3425</v>
      </c>
      <c r="C941" s="304">
        <v>43089</v>
      </c>
      <c r="D941" s="292" t="s">
        <v>4711</v>
      </c>
      <c r="E941" s="292" t="s">
        <v>4712</v>
      </c>
      <c r="F941" s="305">
        <v>2590.96</v>
      </c>
      <c r="G941" s="305">
        <v>2590.96</v>
      </c>
      <c r="H941" s="305">
        <v>0.01</v>
      </c>
      <c r="I941" s="173"/>
      <c r="J941" s="173"/>
      <c r="K941" s="173"/>
      <c r="L941" s="173"/>
      <c r="M941" s="173"/>
      <c r="N941" s="173"/>
      <c r="O941" s="173"/>
      <c r="P941" s="173"/>
      <c r="Q941" s="173"/>
      <c r="R941" s="173"/>
      <c r="S941" s="173"/>
      <c r="T941" s="173"/>
      <c r="V941" s="173">
        <f t="shared" si="28"/>
        <v>0</v>
      </c>
      <c r="W941" s="173" t="e">
        <f>IF(#REF!="","",H941)</f>
        <v>#REF!</v>
      </c>
      <c r="X941" s="287" t="str">
        <f t="shared" si="29"/>
        <v/>
      </c>
    </row>
    <row r="942" spans="1:24" x14ac:dyDescent="0.25">
      <c r="A942" s="303">
        <v>1625</v>
      </c>
      <c r="B942" s="297" t="s">
        <v>3425</v>
      </c>
      <c r="C942" s="304">
        <v>42848</v>
      </c>
      <c r="D942" s="292" t="s">
        <v>4713</v>
      </c>
      <c r="E942" s="292" t="s">
        <v>4714</v>
      </c>
      <c r="F942" s="305">
        <v>0</v>
      </c>
      <c r="G942" s="305">
        <v>0</v>
      </c>
      <c r="H942" s="305">
        <v>612</v>
      </c>
      <c r="I942" s="173"/>
      <c r="J942" s="173"/>
      <c r="K942" s="173"/>
      <c r="L942" s="173"/>
      <c r="M942" s="173"/>
      <c r="N942" s="173"/>
      <c r="O942" s="173"/>
      <c r="P942" s="173"/>
      <c r="Q942" s="173"/>
      <c r="R942" s="173"/>
      <c r="S942" s="173"/>
      <c r="T942" s="173"/>
      <c r="V942" s="173">
        <f t="shared" si="28"/>
        <v>0</v>
      </c>
      <c r="W942" s="173" t="e">
        <f>IF(#REF!="","",H942)</f>
        <v>#REF!</v>
      </c>
      <c r="X942" s="287" t="str">
        <f t="shared" si="29"/>
        <v/>
      </c>
    </row>
    <row r="943" spans="1:24" x14ac:dyDescent="0.25">
      <c r="A943" s="303">
        <v>1950</v>
      </c>
      <c r="B943" s="297" t="s">
        <v>3425</v>
      </c>
      <c r="C943" s="304">
        <v>43131</v>
      </c>
      <c r="D943" s="292" t="s">
        <v>4715</v>
      </c>
      <c r="E943" s="292" t="s">
        <v>4716</v>
      </c>
      <c r="F943" s="305">
        <v>0</v>
      </c>
      <c r="G943" s="305">
        <v>0</v>
      </c>
      <c r="H943" s="305">
        <v>689</v>
      </c>
      <c r="I943" s="173"/>
      <c r="J943" s="173"/>
      <c r="K943" s="173"/>
      <c r="L943" s="173"/>
      <c r="M943" s="173"/>
      <c r="N943" s="173"/>
      <c r="O943" s="173"/>
      <c r="P943" s="173"/>
      <c r="Q943" s="173"/>
      <c r="R943" s="173"/>
      <c r="S943" s="173"/>
      <c r="T943" s="173"/>
      <c r="V943" s="173">
        <f t="shared" si="28"/>
        <v>0</v>
      </c>
      <c r="W943" s="173" t="e">
        <f>IF(#REF!="","",H943)</f>
        <v>#REF!</v>
      </c>
      <c r="X943" s="287" t="str">
        <f t="shared" si="29"/>
        <v/>
      </c>
    </row>
    <row r="944" spans="1:24" x14ac:dyDescent="0.25">
      <c r="A944" s="303">
        <v>1951</v>
      </c>
      <c r="B944" s="297" t="s">
        <v>3425</v>
      </c>
      <c r="C944" s="304">
        <v>43030</v>
      </c>
      <c r="D944" s="292" t="s">
        <v>4717</v>
      </c>
      <c r="E944" s="292" t="s">
        <v>4716</v>
      </c>
      <c r="F944" s="305">
        <v>0</v>
      </c>
      <c r="G944" s="305">
        <v>0</v>
      </c>
      <c r="H944" s="305">
        <v>734</v>
      </c>
      <c r="I944" s="173"/>
      <c r="J944" s="173"/>
      <c r="K944" s="173"/>
      <c r="L944" s="173"/>
      <c r="M944" s="173"/>
      <c r="N944" s="173"/>
      <c r="O944" s="173"/>
      <c r="P944" s="173"/>
      <c r="Q944" s="173"/>
      <c r="R944" s="173"/>
      <c r="S944" s="173"/>
      <c r="T944" s="173"/>
      <c r="V944" s="173">
        <f t="shared" si="28"/>
        <v>0</v>
      </c>
      <c r="W944" s="173" t="e">
        <f>IF(#REF!="","",H944)</f>
        <v>#REF!</v>
      </c>
      <c r="X944" s="287" t="str">
        <f t="shared" si="29"/>
        <v/>
      </c>
    </row>
    <row r="945" spans="1:24" x14ac:dyDescent="0.25">
      <c r="A945" s="303">
        <v>2158</v>
      </c>
      <c r="B945" s="297" t="s">
        <v>3425</v>
      </c>
      <c r="C945" s="304">
        <v>43130</v>
      </c>
      <c r="D945" s="292" t="s">
        <v>4718</v>
      </c>
      <c r="E945" s="292" t="s">
        <v>4714</v>
      </c>
      <c r="F945" s="305">
        <v>0</v>
      </c>
      <c r="G945" s="305">
        <v>0</v>
      </c>
      <c r="H945" s="305">
        <v>652.79999999999995</v>
      </c>
      <c r="I945" s="173"/>
      <c r="J945" s="173"/>
      <c r="K945" s="173"/>
      <c r="L945" s="173"/>
      <c r="M945" s="173"/>
      <c r="N945" s="173"/>
      <c r="O945" s="173"/>
      <c r="P945" s="173"/>
      <c r="Q945" s="173"/>
      <c r="R945" s="173"/>
      <c r="S945" s="173"/>
      <c r="T945" s="173"/>
      <c r="V945" s="173">
        <f t="shared" si="28"/>
        <v>0</v>
      </c>
      <c r="W945" s="173" t="e">
        <f>IF(#REF!="","",H945)</f>
        <v>#REF!</v>
      </c>
      <c r="X945" s="287" t="str">
        <f t="shared" si="29"/>
        <v/>
      </c>
    </row>
    <row r="946" spans="1:24" x14ac:dyDescent="0.25">
      <c r="A946" s="303">
        <v>2183</v>
      </c>
      <c r="B946" s="297" t="s">
        <v>3425</v>
      </c>
      <c r="C946" s="304">
        <v>42796</v>
      </c>
      <c r="D946" s="292" t="s">
        <v>4719</v>
      </c>
      <c r="E946" s="292" t="s">
        <v>4720</v>
      </c>
      <c r="F946" s="305">
        <v>0</v>
      </c>
      <c r="G946" s="305">
        <v>0</v>
      </c>
      <c r="H946" s="305">
        <v>1071</v>
      </c>
      <c r="I946" s="173"/>
      <c r="J946" s="173"/>
      <c r="K946" s="173"/>
      <c r="L946" s="173"/>
      <c r="M946" s="173"/>
      <c r="N946" s="173"/>
      <c r="O946" s="173"/>
      <c r="P946" s="173"/>
      <c r="Q946" s="173"/>
      <c r="R946" s="173"/>
      <c r="S946" s="173"/>
      <c r="T946" s="173"/>
      <c r="V946" s="173">
        <f t="shared" si="28"/>
        <v>0</v>
      </c>
      <c r="W946" s="173" t="e">
        <f>IF(#REF!="","",H946)</f>
        <v>#REF!</v>
      </c>
      <c r="X946" s="287" t="str">
        <f t="shared" si="29"/>
        <v/>
      </c>
    </row>
    <row r="947" spans="1:24" x14ac:dyDescent="0.25">
      <c r="A947" s="303">
        <v>2503</v>
      </c>
      <c r="B947" s="297" t="s">
        <v>3425</v>
      </c>
      <c r="C947" s="304">
        <v>42968</v>
      </c>
      <c r="D947" s="292" t="s">
        <v>4721</v>
      </c>
      <c r="E947" s="292" t="s">
        <v>4722</v>
      </c>
      <c r="F947" s="305">
        <v>0</v>
      </c>
      <c r="G947" s="305">
        <v>0</v>
      </c>
      <c r="H947" s="305">
        <v>948.6</v>
      </c>
      <c r="I947" s="173"/>
      <c r="J947" s="173"/>
      <c r="K947" s="173"/>
      <c r="L947" s="173"/>
      <c r="M947" s="173"/>
      <c r="N947" s="173"/>
      <c r="O947" s="173"/>
      <c r="P947" s="173"/>
      <c r="Q947" s="173"/>
      <c r="R947" s="173"/>
      <c r="S947" s="173"/>
      <c r="T947" s="173"/>
      <c r="V947" s="173">
        <f t="shared" si="28"/>
        <v>0</v>
      </c>
      <c r="W947" s="173" t="e">
        <f>IF(#REF!="","",H947)</f>
        <v>#REF!</v>
      </c>
      <c r="X947" s="287" t="str">
        <f t="shared" si="29"/>
        <v/>
      </c>
    </row>
    <row r="948" spans="1:24" x14ac:dyDescent="0.25">
      <c r="A948" s="303">
        <v>2598</v>
      </c>
      <c r="B948" s="297" t="s">
        <v>3425</v>
      </c>
      <c r="C948" s="304">
        <v>42855</v>
      </c>
      <c r="D948" s="292" t="s">
        <v>4723</v>
      </c>
      <c r="E948" s="292" t="s">
        <v>4714</v>
      </c>
      <c r="F948" s="305">
        <v>0</v>
      </c>
      <c r="G948" s="305">
        <v>0</v>
      </c>
      <c r="H948" s="305">
        <v>1020</v>
      </c>
      <c r="I948" s="173"/>
      <c r="J948" s="173"/>
      <c r="K948" s="173"/>
      <c r="L948" s="173"/>
      <c r="M948" s="173"/>
      <c r="N948" s="173"/>
      <c r="O948" s="173"/>
      <c r="P948" s="173"/>
      <c r="Q948" s="173"/>
      <c r="R948" s="173"/>
      <c r="S948" s="173"/>
      <c r="T948" s="173"/>
      <c r="V948" s="173">
        <f t="shared" si="28"/>
        <v>0</v>
      </c>
      <c r="W948" s="173" t="e">
        <f>IF(#REF!="","",H948)</f>
        <v>#REF!</v>
      </c>
      <c r="X948" s="287" t="str">
        <f t="shared" si="29"/>
        <v/>
      </c>
    </row>
    <row r="949" spans="1:24" x14ac:dyDescent="0.25">
      <c r="A949" s="303">
        <v>2615</v>
      </c>
      <c r="B949" s="297" t="s">
        <v>3425</v>
      </c>
      <c r="C949" s="304">
        <v>43051</v>
      </c>
      <c r="D949" s="292" t="s">
        <v>4724</v>
      </c>
      <c r="E949" s="292" t="s">
        <v>4725</v>
      </c>
      <c r="F949" s="305">
        <v>0</v>
      </c>
      <c r="G949" s="305">
        <v>0</v>
      </c>
      <c r="H949" s="305">
        <v>1061.4100000000001</v>
      </c>
      <c r="I949" s="173"/>
      <c r="J949" s="173"/>
      <c r="K949" s="173"/>
      <c r="L949" s="173"/>
      <c r="M949" s="173"/>
      <c r="N949" s="173"/>
      <c r="O949" s="173"/>
      <c r="P949" s="173"/>
      <c r="Q949" s="173"/>
      <c r="R949" s="173"/>
      <c r="S949" s="173"/>
      <c r="T949" s="173"/>
      <c r="V949" s="173">
        <f t="shared" si="28"/>
        <v>0</v>
      </c>
      <c r="W949" s="173" t="e">
        <f>IF(#REF!="","",H949)</f>
        <v>#REF!</v>
      </c>
      <c r="X949" s="287" t="str">
        <f t="shared" si="29"/>
        <v/>
      </c>
    </row>
    <row r="950" spans="1:24" x14ac:dyDescent="0.25">
      <c r="A950" s="303">
        <v>2835</v>
      </c>
      <c r="B950" s="297" t="s">
        <v>3425</v>
      </c>
      <c r="C950" s="304">
        <v>42796</v>
      </c>
      <c r="D950" s="292" t="s">
        <v>4726</v>
      </c>
      <c r="E950" s="292" t="s">
        <v>4722</v>
      </c>
      <c r="F950" s="305">
        <v>0</v>
      </c>
      <c r="G950" s="305">
        <v>0</v>
      </c>
      <c r="H950" s="305">
        <v>2203.1999999999998</v>
      </c>
      <c r="I950" s="173"/>
      <c r="J950" s="173"/>
      <c r="K950" s="173"/>
      <c r="L950" s="173"/>
      <c r="M950" s="173"/>
      <c r="N950" s="173"/>
      <c r="O950" s="173"/>
      <c r="P950" s="173"/>
      <c r="Q950" s="173"/>
      <c r="R950" s="173"/>
      <c r="S950" s="173"/>
      <c r="T950" s="173"/>
      <c r="V950" s="173">
        <f t="shared" si="28"/>
        <v>0</v>
      </c>
      <c r="W950" s="173" t="e">
        <f>IF(#REF!="","",H950)</f>
        <v>#REF!</v>
      </c>
      <c r="X950" s="287" t="str">
        <f t="shared" si="29"/>
        <v/>
      </c>
    </row>
    <row r="951" spans="1:24" x14ac:dyDescent="0.25">
      <c r="A951" s="303">
        <v>2836</v>
      </c>
      <c r="B951" s="297" t="s">
        <v>3425</v>
      </c>
      <c r="C951" s="304">
        <v>42777</v>
      </c>
      <c r="D951" s="292" t="s">
        <v>4727</v>
      </c>
      <c r="E951" s="292" t="s">
        <v>4728</v>
      </c>
      <c r="F951" s="305">
        <v>0</v>
      </c>
      <c r="G951" s="305">
        <v>0</v>
      </c>
      <c r="H951" s="305">
        <v>448.97</v>
      </c>
      <c r="I951" s="173"/>
      <c r="J951" s="173"/>
      <c r="K951" s="173"/>
      <c r="L951" s="173"/>
      <c r="M951" s="173"/>
      <c r="N951" s="173"/>
      <c r="O951" s="173"/>
      <c r="P951" s="173"/>
      <c r="Q951" s="173"/>
      <c r="R951" s="173"/>
      <c r="S951" s="173"/>
      <c r="T951" s="173"/>
      <c r="V951" s="173">
        <f t="shared" si="28"/>
        <v>0</v>
      </c>
      <c r="W951" s="173" t="e">
        <f>IF(#REF!="","",H951)</f>
        <v>#REF!</v>
      </c>
      <c r="X951" s="287" t="str">
        <f t="shared" si="29"/>
        <v/>
      </c>
    </row>
    <row r="952" spans="1:24" x14ac:dyDescent="0.25">
      <c r="A952" s="303">
        <v>2837</v>
      </c>
      <c r="B952" s="297" t="s">
        <v>3425</v>
      </c>
      <c r="C952" s="304">
        <v>42920</v>
      </c>
      <c r="D952" s="292" t="s">
        <v>4729</v>
      </c>
      <c r="E952" s="292" t="s">
        <v>4728</v>
      </c>
      <c r="F952" s="305">
        <v>2.2737367544323206E-13</v>
      </c>
      <c r="G952" s="305">
        <v>2.2737367544323206E-13</v>
      </c>
      <c r="H952" s="305">
        <v>1992.1799999999998</v>
      </c>
      <c r="I952" s="173"/>
      <c r="J952" s="173"/>
      <c r="K952" s="173"/>
      <c r="L952" s="173"/>
      <c r="M952" s="173"/>
      <c r="N952" s="173"/>
      <c r="O952" s="173"/>
      <c r="P952" s="173"/>
      <c r="Q952" s="173"/>
      <c r="R952" s="173"/>
      <c r="S952" s="173"/>
      <c r="T952" s="173"/>
      <c r="V952" s="173">
        <f t="shared" si="28"/>
        <v>0</v>
      </c>
      <c r="W952" s="173" t="e">
        <f>IF(#REF!="","",H952)</f>
        <v>#REF!</v>
      </c>
      <c r="X952" s="287" t="str">
        <f t="shared" si="29"/>
        <v/>
      </c>
    </row>
    <row r="953" spans="1:24" x14ac:dyDescent="0.25">
      <c r="A953" s="303">
        <v>3078</v>
      </c>
      <c r="B953" s="297" t="s">
        <v>3425</v>
      </c>
      <c r="C953" s="304">
        <v>43019</v>
      </c>
      <c r="D953" s="292" t="s">
        <v>4730</v>
      </c>
      <c r="E953" s="292" t="s">
        <v>4728</v>
      </c>
      <c r="F953" s="305">
        <v>0</v>
      </c>
      <c r="G953" s="305">
        <v>0</v>
      </c>
      <c r="H953" s="305">
        <v>1290.77</v>
      </c>
      <c r="I953" s="173"/>
      <c r="J953" s="173"/>
      <c r="K953" s="173"/>
      <c r="L953" s="173"/>
      <c r="M953" s="173"/>
      <c r="N953" s="173"/>
      <c r="O953" s="173"/>
      <c r="P953" s="173"/>
      <c r="Q953" s="173"/>
      <c r="R953" s="173"/>
      <c r="S953" s="173"/>
      <c r="T953" s="173"/>
      <c r="V953" s="173">
        <f t="shared" si="28"/>
        <v>0</v>
      </c>
      <c r="W953" s="173" t="e">
        <f>IF(#REF!="","",H953)</f>
        <v>#REF!</v>
      </c>
      <c r="X953" s="287" t="str">
        <f t="shared" si="29"/>
        <v/>
      </c>
    </row>
    <row r="954" spans="1:24" x14ac:dyDescent="0.25">
      <c r="A954" s="303">
        <v>3079</v>
      </c>
      <c r="B954" s="297" t="s">
        <v>3425</v>
      </c>
      <c r="C954" s="304">
        <v>43100</v>
      </c>
      <c r="D954" s="292" t="s">
        <v>4731</v>
      </c>
      <c r="E954" s="292" t="s">
        <v>4728</v>
      </c>
      <c r="F954" s="305">
        <v>4.5474735088646412E-13</v>
      </c>
      <c r="G954" s="305">
        <v>4.5474735088646412E-13</v>
      </c>
      <c r="H954" s="305">
        <v>3142.3599999999997</v>
      </c>
      <c r="I954" s="173"/>
      <c r="J954" s="173"/>
      <c r="K954" s="173"/>
      <c r="L954" s="173"/>
      <c r="M954" s="173"/>
      <c r="N954" s="173"/>
      <c r="O954" s="173"/>
      <c r="P954" s="173"/>
      <c r="Q954" s="173"/>
      <c r="R954" s="173"/>
      <c r="S954" s="173"/>
      <c r="T954" s="173"/>
      <c r="V954" s="173">
        <f t="shared" si="28"/>
        <v>0</v>
      </c>
      <c r="W954" s="173" t="e">
        <f>IF(#REF!="","",H954)</f>
        <v>#REF!</v>
      </c>
      <c r="X954" s="287" t="str">
        <f t="shared" si="29"/>
        <v/>
      </c>
    </row>
    <row r="955" spans="1:24" x14ac:dyDescent="0.25">
      <c r="A955" s="303">
        <v>3256</v>
      </c>
      <c r="B955" s="297" t="s">
        <v>3425</v>
      </c>
      <c r="C955" s="304">
        <v>43046</v>
      </c>
      <c r="D955" s="292" t="s">
        <v>4732</v>
      </c>
      <c r="E955" s="292" t="s">
        <v>4733</v>
      </c>
      <c r="F955" s="305">
        <v>2.2737367544323206E-13</v>
      </c>
      <c r="G955" s="305">
        <v>2.2737367544323206E-13</v>
      </c>
      <c r="H955" s="305">
        <v>1408.64</v>
      </c>
      <c r="I955" s="173"/>
      <c r="J955" s="173"/>
      <c r="K955" s="173"/>
      <c r="L955" s="173"/>
      <c r="M955" s="173"/>
      <c r="N955" s="173"/>
      <c r="O955" s="173"/>
      <c r="P955" s="173"/>
      <c r="Q955" s="173"/>
      <c r="R955" s="173"/>
      <c r="S955" s="173"/>
      <c r="T955" s="173"/>
      <c r="V955" s="173">
        <f t="shared" si="28"/>
        <v>0</v>
      </c>
      <c r="W955" s="173" t="e">
        <f>IF(#REF!="","",H955)</f>
        <v>#REF!</v>
      </c>
      <c r="X955" s="287" t="str">
        <f t="shared" si="29"/>
        <v/>
      </c>
    </row>
    <row r="956" spans="1:24" x14ac:dyDescent="0.25">
      <c r="A956" s="303">
        <v>3358</v>
      </c>
      <c r="B956" s="297" t="s">
        <v>3425</v>
      </c>
      <c r="C956" s="304">
        <v>43016</v>
      </c>
      <c r="D956" s="292" t="s">
        <v>4734</v>
      </c>
      <c r="E956" s="292" t="s">
        <v>4735</v>
      </c>
      <c r="F956" s="305">
        <v>0</v>
      </c>
      <c r="G956" s="305">
        <v>0</v>
      </c>
      <c r="H956" s="305">
        <v>877.83999999999992</v>
      </c>
      <c r="I956" s="173"/>
      <c r="J956" s="173"/>
      <c r="K956" s="173"/>
      <c r="L956" s="173"/>
      <c r="M956" s="173"/>
      <c r="N956" s="173"/>
      <c r="O956" s="173"/>
      <c r="P956" s="173"/>
      <c r="Q956" s="173"/>
      <c r="R956" s="173"/>
      <c r="S956" s="173"/>
      <c r="T956" s="173"/>
      <c r="V956" s="173">
        <f t="shared" si="28"/>
        <v>0</v>
      </c>
      <c r="W956" s="173" t="e">
        <f>IF(#REF!="","",H956)</f>
        <v>#REF!</v>
      </c>
      <c r="X956" s="287" t="str">
        <f t="shared" si="29"/>
        <v/>
      </c>
    </row>
    <row r="957" spans="1:24" x14ac:dyDescent="0.25">
      <c r="A957" s="303">
        <v>3373</v>
      </c>
      <c r="B957" s="297" t="s">
        <v>3425</v>
      </c>
      <c r="C957" s="304">
        <v>43080</v>
      </c>
      <c r="D957" s="292" t="s">
        <v>4736</v>
      </c>
      <c r="E957" s="292" t="s">
        <v>4735</v>
      </c>
      <c r="F957" s="305">
        <v>0</v>
      </c>
      <c r="G957" s="305">
        <v>0</v>
      </c>
      <c r="H957" s="305">
        <v>653.12</v>
      </c>
      <c r="I957" s="173"/>
      <c r="J957" s="173"/>
      <c r="K957" s="173"/>
      <c r="L957" s="173"/>
      <c r="M957" s="173"/>
      <c r="N957" s="173"/>
      <c r="O957" s="173"/>
      <c r="P957" s="173"/>
      <c r="Q957" s="173"/>
      <c r="R957" s="173"/>
      <c r="S957" s="173"/>
      <c r="T957" s="173"/>
      <c r="V957" s="173">
        <f t="shared" si="28"/>
        <v>0</v>
      </c>
      <c r="W957" s="173" t="e">
        <f>IF(#REF!="","",H957)</f>
        <v>#REF!</v>
      </c>
      <c r="X957" s="287" t="str">
        <f t="shared" si="29"/>
        <v/>
      </c>
    </row>
    <row r="958" spans="1:24" x14ac:dyDescent="0.25">
      <c r="A958" s="303">
        <v>3410</v>
      </c>
      <c r="B958" s="297" t="s">
        <v>3425</v>
      </c>
      <c r="C958" s="304">
        <v>42936</v>
      </c>
      <c r="D958" s="292" t="s">
        <v>4737</v>
      </c>
      <c r="E958" s="292" t="s">
        <v>4728</v>
      </c>
      <c r="F958" s="305">
        <v>0</v>
      </c>
      <c r="G958" s="305">
        <v>0</v>
      </c>
      <c r="H958" s="305">
        <v>449.1</v>
      </c>
      <c r="I958" s="173"/>
      <c r="J958" s="173"/>
      <c r="K958" s="173"/>
      <c r="L958" s="173"/>
      <c r="M958" s="173"/>
      <c r="N958" s="173"/>
      <c r="O958" s="173"/>
      <c r="P958" s="173"/>
      <c r="Q958" s="173"/>
      <c r="R958" s="173"/>
      <c r="S958" s="173"/>
      <c r="T958" s="173"/>
      <c r="V958" s="173">
        <f t="shared" si="28"/>
        <v>0</v>
      </c>
      <c r="W958" s="173" t="e">
        <f>IF(#REF!="","",H958)</f>
        <v>#REF!</v>
      </c>
      <c r="X958" s="287" t="str">
        <f t="shared" si="29"/>
        <v/>
      </c>
    </row>
    <row r="959" spans="1:24" x14ac:dyDescent="0.25">
      <c r="A959" s="303">
        <v>3411</v>
      </c>
      <c r="B959" s="297" t="s">
        <v>3425</v>
      </c>
      <c r="C959" s="304">
        <v>43054</v>
      </c>
      <c r="D959" s="292" t="s">
        <v>4738</v>
      </c>
      <c r="E959" s="292" t="s">
        <v>4728</v>
      </c>
      <c r="F959" s="305">
        <v>0</v>
      </c>
      <c r="G959" s="305">
        <v>0</v>
      </c>
      <c r="H959" s="305">
        <v>972.76</v>
      </c>
      <c r="I959" s="173"/>
      <c r="J959" s="173"/>
      <c r="K959" s="173"/>
      <c r="L959" s="173"/>
      <c r="M959" s="173"/>
      <c r="N959" s="173"/>
      <c r="O959" s="173"/>
      <c r="P959" s="173"/>
      <c r="Q959" s="173"/>
      <c r="R959" s="173"/>
      <c r="S959" s="173"/>
      <c r="T959" s="173"/>
      <c r="V959" s="173">
        <f t="shared" si="28"/>
        <v>0</v>
      </c>
      <c r="W959" s="173" t="e">
        <f>IF(#REF!="","",H959)</f>
        <v>#REF!</v>
      </c>
      <c r="X959" s="287" t="str">
        <f t="shared" si="29"/>
        <v/>
      </c>
    </row>
    <row r="960" spans="1:24" x14ac:dyDescent="0.25">
      <c r="A960" s="303"/>
      <c r="B960" s="297"/>
      <c r="C960" s="304" t="s">
        <v>5677</v>
      </c>
      <c r="D960" s="292"/>
      <c r="E960" s="292"/>
      <c r="F960" s="305"/>
      <c r="G960" s="305"/>
      <c r="H960" s="305"/>
      <c r="I960" s="173"/>
      <c r="J960" s="173"/>
      <c r="K960" s="173"/>
      <c r="L960" s="173"/>
      <c r="M960" s="173"/>
      <c r="N960" s="173"/>
      <c r="O960" s="173"/>
      <c r="P960" s="173"/>
      <c r="Q960" s="173"/>
      <c r="R960" s="173"/>
      <c r="S960" s="173"/>
      <c r="T960" s="173"/>
      <c r="V960" s="173">
        <f t="shared" si="28"/>
        <v>0</v>
      </c>
      <c r="W960" s="173" t="e">
        <f>IF(#REF!="","",H960)</f>
        <v>#REF!</v>
      </c>
      <c r="X960" s="287" t="str">
        <f t="shared" si="29"/>
        <v/>
      </c>
    </row>
    <row r="961" spans="1:24" x14ac:dyDescent="0.25">
      <c r="C961" s="304" t="s">
        <v>5677</v>
      </c>
      <c r="F961" s="291" t="s">
        <v>3441</v>
      </c>
      <c r="G961" s="291" t="s">
        <v>3441</v>
      </c>
      <c r="H961" s="307">
        <v>25154.729999999996</v>
      </c>
      <c r="I961" s="173"/>
      <c r="J961" s="173"/>
      <c r="K961" s="173"/>
      <c r="L961" s="173"/>
      <c r="M961" s="173"/>
      <c r="N961" s="173"/>
      <c r="O961" s="173"/>
      <c r="P961" s="173"/>
      <c r="Q961" s="173"/>
      <c r="R961" s="173"/>
      <c r="S961" s="173"/>
      <c r="T961" s="173"/>
      <c r="V961" s="173">
        <f t="shared" si="28"/>
        <v>0</v>
      </c>
      <c r="W961" s="173" t="e">
        <f>IF(#REF!="","",H961)</f>
        <v>#REF!</v>
      </c>
      <c r="X961" s="287" t="str">
        <f t="shared" si="29"/>
        <v/>
      </c>
    </row>
    <row r="962" spans="1:24" x14ac:dyDescent="0.25">
      <c r="A962" s="295" t="s">
        <v>3413</v>
      </c>
      <c r="B962" s="297" t="s">
        <v>4739</v>
      </c>
      <c r="C962" s="304" t="s">
        <v>5677</v>
      </c>
      <c r="D962" s="294" t="s">
        <v>4740</v>
      </c>
      <c r="E962" s="292"/>
      <c r="G962" s="294" t="s">
        <v>3444</v>
      </c>
      <c r="I962" s="173"/>
      <c r="J962" s="173"/>
      <c r="K962" s="173"/>
      <c r="L962" s="173"/>
      <c r="M962" s="173"/>
      <c r="N962" s="173"/>
      <c r="O962" s="173"/>
      <c r="P962" s="173"/>
      <c r="Q962" s="173"/>
      <c r="R962" s="173"/>
      <c r="S962" s="173"/>
      <c r="T962" s="173"/>
      <c r="V962" s="173">
        <f t="shared" si="28"/>
        <v>0</v>
      </c>
      <c r="W962" s="173" t="e">
        <f>IF(#REF!="","",H962)</f>
        <v>#REF!</v>
      </c>
      <c r="X962" s="287" t="str">
        <f t="shared" si="29"/>
        <v/>
      </c>
    </row>
    <row r="963" spans="1:24" x14ac:dyDescent="0.25">
      <c r="A963" s="299" t="s">
        <v>3418</v>
      </c>
      <c r="B963" s="299" t="s">
        <v>3419</v>
      </c>
      <c r="C963" s="304" t="s">
        <v>5677</v>
      </c>
      <c r="D963" s="299" t="s">
        <v>3421</v>
      </c>
      <c r="E963" s="169" t="s">
        <v>3422</v>
      </c>
      <c r="F963" s="299" t="s">
        <v>3445</v>
      </c>
      <c r="G963" s="301" t="s">
        <v>3446</v>
      </c>
      <c r="H963" s="302" t="s">
        <v>3424</v>
      </c>
      <c r="I963" s="173"/>
      <c r="J963" s="173"/>
      <c r="K963" s="173"/>
      <c r="L963" s="173"/>
      <c r="M963" s="173"/>
      <c r="N963" s="173"/>
      <c r="O963" s="173"/>
      <c r="P963" s="173"/>
      <c r="Q963" s="173"/>
      <c r="R963" s="173"/>
      <c r="S963" s="173"/>
      <c r="T963" s="173"/>
      <c r="V963" s="173">
        <f t="shared" si="28"/>
        <v>0</v>
      </c>
      <c r="W963" s="173" t="e">
        <f>IF(#REF!="","",H963)</f>
        <v>#REF!</v>
      </c>
      <c r="X963" s="287" t="str">
        <f t="shared" si="29"/>
        <v/>
      </c>
    </row>
    <row r="964" spans="1:24" x14ac:dyDescent="0.25">
      <c r="A964" s="303">
        <v>44</v>
      </c>
      <c r="B964" s="297" t="s">
        <v>3425</v>
      </c>
      <c r="C964" s="304">
        <v>42922</v>
      </c>
      <c r="D964" s="292" t="s">
        <v>4741</v>
      </c>
      <c r="E964" s="292" t="s">
        <v>4742</v>
      </c>
      <c r="F964" s="305">
        <v>69.3</v>
      </c>
      <c r="G964" s="305">
        <v>69.3</v>
      </c>
      <c r="H964" s="305">
        <v>13.86</v>
      </c>
      <c r="I964" s="173"/>
      <c r="J964" s="173"/>
      <c r="K964" s="173"/>
      <c r="L964" s="173"/>
      <c r="M964" s="173"/>
      <c r="N964" s="173"/>
      <c r="O964" s="173"/>
      <c r="P964" s="173"/>
      <c r="Q964" s="173"/>
      <c r="R964" s="173"/>
      <c r="S964" s="173"/>
      <c r="T964" s="173"/>
      <c r="V964" s="173">
        <f t="shared" si="28"/>
        <v>0</v>
      </c>
      <c r="W964" s="173" t="e">
        <f>IF(#REF!="","",H964)</f>
        <v>#REF!</v>
      </c>
      <c r="X964" s="287" t="str">
        <f t="shared" si="29"/>
        <v/>
      </c>
    </row>
    <row r="965" spans="1:24" x14ac:dyDescent="0.25">
      <c r="A965" s="303">
        <v>46</v>
      </c>
      <c r="B965" s="297" t="s">
        <v>3425</v>
      </c>
      <c r="C965" s="304">
        <v>42897</v>
      </c>
      <c r="D965" s="292" t="s">
        <v>4743</v>
      </c>
      <c r="E965" s="292" t="s">
        <v>4742</v>
      </c>
      <c r="F965" s="305">
        <v>23.1</v>
      </c>
      <c r="G965" s="305">
        <v>23.1</v>
      </c>
      <c r="H965" s="305">
        <v>4.62</v>
      </c>
      <c r="I965" s="173"/>
      <c r="J965" s="173"/>
      <c r="K965" s="173"/>
      <c r="L965" s="173"/>
      <c r="M965" s="173"/>
      <c r="N965" s="173"/>
      <c r="O965" s="173"/>
      <c r="P965" s="173"/>
      <c r="Q965" s="173"/>
      <c r="R965" s="173"/>
      <c r="S965" s="173"/>
      <c r="T965" s="173"/>
      <c r="V965" s="173">
        <f t="shared" si="28"/>
        <v>0</v>
      </c>
      <c r="W965" s="173" t="e">
        <f>IF(#REF!="","",H965)</f>
        <v>#REF!</v>
      </c>
      <c r="X965" s="287" t="str">
        <f t="shared" si="29"/>
        <v/>
      </c>
    </row>
    <row r="966" spans="1:24" x14ac:dyDescent="0.25">
      <c r="A966" s="303">
        <v>51</v>
      </c>
      <c r="B966" s="297" t="s">
        <v>3425</v>
      </c>
      <c r="C966" s="304">
        <v>42775</v>
      </c>
      <c r="D966" s="292" t="s">
        <v>4744</v>
      </c>
      <c r="E966" s="292" t="s">
        <v>4742</v>
      </c>
      <c r="F966" s="305">
        <v>1409.1</v>
      </c>
      <c r="G966" s="305">
        <v>1409.1</v>
      </c>
      <c r="H966" s="305">
        <v>281.82</v>
      </c>
      <c r="I966" s="173"/>
      <c r="J966" s="173"/>
      <c r="K966" s="173"/>
      <c r="L966" s="173"/>
      <c r="M966" s="173"/>
      <c r="N966" s="173"/>
      <c r="O966" s="173"/>
      <c r="P966" s="173"/>
      <c r="Q966" s="173"/>
      <c r="R966" s="173"/>
      <c r="S966" s="173"/>
      <c r="T966" s="173"/>
      <c r="V966" s="173">
        <f t="shared" si="28"/>
        <v>0</v>
      </c>
      <c r="W966" s="173" t="e">
        <f>IF(#REF!="","",H966)</f>
        <v>#REF!</v>
      </c>
      <c r="X966" s="287" t="str">
        <f t="shared" si="29"/>
        <v/>
      </c>
    </row>
    <row r="967" spans="1:24" x14ac:dyDescent="0.25">
      <c r="A967" s="303">
        <v>334</v>
      </c>
      <c r="B967" s="297" t="s">
        <v>3425</v>
      </c>
      <c r="C967" s="304">
        <v>43075</v>
      </c>
      <c r="D967" s="292" t="s">
        <v>4745</v>
      </c>
      <c r="E967" s="292" t="s">
        <v>4746</v>
      </c>
      <c r="F967" s="305">
        <v>0</v>
      </c>
      <c r="G967" s="305">
        <v>0</v>
      </c>
      <c r="H967" s="305">
        <v>-13.86</v>
      </c>
      <c r="I967" s="173"/>
      <c r="J967" s="173"/>
      <c r="K967" s="173"/>
      <c r="L967" s="173"/>
      <c r="M967" s="173"/>
      <c r="N967" s="173"/>
      <c r="O967" s="173"/>
      <c r="P967" s="173"/>
      <c r="Q967" s="173"/>
      <c r="R967" s="173"/>
      <c r="S967" s="173"/>
      <c r="T967" s="173"/>
      <c r="V967" s="173">
        <f t="shared" si="28"/>
        <v>0</v>
      </c>
      <c r="W967" s="173" t="e">
        <f>IF(#REF!="","",H967)</f>
        <v>#REF!</v>
      </c>
      <c r="X967" s="287" t="str">
        <f t="shared" si="29"/>
        <v/>
      </c>
    </row>
    <row r="968" spans="1:24" x14ac:dyDescent="0.25">
      <c r="A968" s="303">
        <v>335</v>
      </c>
      <c r="B968" s="297" t="s">
        <v>3425</v>
      </c>
      <c r="C968" s="304">
        <v>43030</v>
      </c>
      <c r="D968" s="292" t="s">
        <v>4747</v>
      </c>
      <c r="E968" s="292" t="s">
        <v>4746</v>
      </c>
      <c r="F968" s="305">
        <v>0</v>
      </c>
      <c r="G968" s="305">
        <v>0</v>
      </c>
      <c r="H968" s="305">
        <v>-4.62</v>
      </c>
      <c r="I968" s="173"/>
      <c r="J968" s="173"/>
      <c r="K968" s="173"/>
      <c r="L968" s="173"/>
      <c r="M968" s="173"/>
      <c r="N968" s="173"/>
      <c r="O968" s="173"/>
      <c r="P968" s="173"/>
      <c r="Q968" s="173"/>
      <c r="R968" s="173"/>
      <c r="S968" s="173"/>
      <c r="T968" s="173"/>
      <c r="V968" s="173">
        <f t="shared" si="28"/>
        <v>0</v>
      </c>
      <c r="W968" s="173" t="e">
        <f>IF(#REF!="","",H968)</f>
        <v>#REF!</v>
      </c>
      <c r="X968" s="287" t="str">
        <f t="shared" si="29"/>
        <v/>
      </c>
    </row>
    <row r="969" spans="1:24" x14ac:dyDescent="0.25">
      <c r="A969" s="303">
        <v>336</v>
      </c>
      <c r="B969" s="297" t="s">
        <v>3425</v>
      </c>
      <c r="C969" s="304">
        <v>42999</v>
      </c>
      <c r="D969" s="292" t="s">
        <v>4748</v>
      </c>
      <c r="E969" s="292" t="s">
        <v>4746</v>
      </c>
      <c r="F969" s="305">
        <v>0</v>
      </c>
      <c r="G969" s="305">
        <v>0</v>
      </c>
      <c r="H969" s="305">
        <v>-281.82</v>
      </c>
      <c r="I969" s="173"/>
      <c r="J969" s="173"/>
      <c r="K969" s="173"/>
      <c r="L969" s="173"/>
      <c r="M969" s="173"/>
      <c r="N969" s="173"/>
      <c r="O969" s="173"/>
      <c r="P969" s="173"/>
      <c r="Q969" s="173"/>
      <c r="R969" s="173"/>
      <c r="S969" s="173"/>
      <c r="T969" s="173"/>
      <c r="V969" s="173">
        <f t="shared" si="28"/>
        <v>0</v>
      </c>
      <c r="W969" s="173" t="e">
        <f>IF(#REF!="","",H969)</f>
        <v>#REF!</v>
      </c>
      <c r="X969" s="287" t="str">
        <f t="shared" si="29"/>
        <v/>
      </c>
    </row>
    <row r="970" spans="1:24" x14ac:dyDescent="0.25">
      <c r="A970" s="303">
        <v>1811</v>
      </c>
      <c r="B970" s="297" t="s">
        <v>3425</v>
      </c>
      <c r="C970" s="304">
        <v>43110</v>
      </c>
      <c r="D970" s="292" t="s">
        <v>4749</v>
      </c>
      <c r="E970" s="292" t="s">
        <v>4750</v>
      </c>
      <c r="F970" s="305">
        <v>600.48</v>
      </c>
      <c r="G970" s="305">
        <v>600.48</v>
      </c>
      <c r="H970" s="305">
        <v>120.1</v>
      </c>
      <c r="I970" s="173"/>
      <c r="J970" s="173"/>
      <c r="K970" s="173"/>
      <c r="L970" s="173"/>
      <c r="M970" s="173"/>
      <c r="N970" s="173"/>
      <c r="O970" s="173"/>
      <c r="P970" s="173"/>
      <c r="Q970" s="173"/>
      <c r="R970" s="173"/>
      <c r="S970" s="173"/>
      <c r="T970" s="173"/>
      <c r="V970" s="173">
        <f t="shared" si="28"/>
        <v>0</v>
      </c>
      <c r="W970" s="173" t="e">
        <f>IF(#REF!="","",H970)</f>
        <v>#REF!</v>
      </c>
      <c r="X970" s="287" t="str">
        <f t="shared" si="29"/>
        <v/>
      </c>
    </row>
    <row r="971" spans="1:24" x14ac:dyDescent="0.25">
      <c r="A971" s="303">
        <v>1952</v>
      </c>
      <c r="B971" s="297" t="s">
        <v>3425</v>
      </c>
      <c r="C971" s="304">
        <v>43049</v>
      </c>
      <c r="D971" s="292" t="s">
        <v>4751</v>
      </c>
      <c r="E971" s="292" t="s">
        <v>4752</v>
      </c>
      <c r="F971" s="305">
        <v>1499.87</v>
      </c>
      <c r="G971" s="305">
        <v>1499.87</v>
      </c>
      <c r="H971" s="305">
        <v>301.13</v>
      </c>
      <c r="I971" s="173"/>
      <c r="J971" s="173"/>
      <c r="K971" s="173"/>
      <c r="L971" s="173"/>
      <c r="M971" s="173"/>
      <c r="N971" s="173"/>
      <c r="O971" s="173"/>
      <c r="P971" s="173"/>
      <c r="Q971" s="173"/>
      <c r="R971" s="173"/>
      <c r="S971" s="173"/>
      <c r="T971" s="173"/>
      <c r="V971" s="173">
        <f t="shared" si="28"/>
        <v>0</v>
      </c>
      <c r="W971" s="173" t="e">
        <f>IF(#REF!="","",H971)</f>
        <v>#REF!</v>
      </c>
      <c r="X971" s="287" t="str">
        <f t="shared" si="29"/>
        <v/>
      </c>
    </row>
    <row r="972" spans="1:24" x14ac:dyDescent="0.25">
      <c r="A972" s="303">
        <v>2184</v>
      </c>
      <c r="B972" s="297" t="s">
        <v>3425</v>
      </c>
      <c r="C972" s="304">
        <v>42878</v>
      </c>
      <c r="D972" s="292" t="s">
        <v>4753</v>
      </c>
      <c r="E972" s="292" t="s">
        <v>4742</v>
      </c>
      <c r="F972" s="305">
        <v>1501.2</v>
      </c>
      <c r="G972" s="305">
        <v>1501.2</v>
      </c>
      <c r="H972" s="305">
        <v>300.24</v>
      </c>
      <c r="I972" s="173"/>
      <c r="J972" s="173"/>
      <c r="K972" s="173"/>
      <c r="L972" s="173"/>
      <c r="M972" s="173"/>
      <c r="N972" s="173"/>
      <c r="O972" s="173"/>
      <c r="P972" s="173"/>
      <c r="Q972" s="173"/>
      <c r="R972" s="173"/>
      <c r="S972" s="173"/>
      <c r="T972" s="173"/>
      <c r="V972" s="173">
        <f t="shared" si="28"/>
        <v>0</v>
      </c>
      <c r="W972" s="173" t="e">
        <f>IF(#REF!="","",H972)</f>
        <v>#REF!</v>
      </c>
      <c r="X972" s="287" t="str">
        <f t="shared" si="29"/>
        <v/>
      </c>
    </row>
    <row r="973" spans="1:24" x14ac:dyDescent="0.25">
      <c r="A973" s="303">
        <v>2504</v>
      </c>
      <c r="B973" s="297" t="s">
        <v>3425</v>
      </c>
      <c r="C973" s="304">
        <v>43013</v>
      </c>
      <c r="D973" s="292" t="s">
        <v>4754</v>
      </c>
      <c r="E973" s="292" t="s">
        <v>4742</v>
      </c>
      <c r="F973" s="305">
        <v>0</v>
      </c>
      <c r="G973" s="305">
        <v>0</v>
      </c>
      <c r="H973" s="305">
        <v>1796.44</v>
      </c>
      <c r="I973" s="173"/>
      <c r="J973" s="173"/>
      <c r="K973" s="173"/>
      <c r="L973" s="173"/>
      <c r="M973" s="173"/>
      <c r="N973" s="173"/>
      <c r="O973" s="173"/>
      <c r="P973" s="173"/>
      <c r="Q973" s="173"/>
      <c r="R973" s="173"/>
      <c r="S973" s="173"/>
      <c r="T973" s="173"/>
      <c r="V973" s="173">
        <f t="shared" si="28"/>
        <v>0</v>
      </c>
      <c r="W973" s="173" t="e">
        <f>IF(#REF!="","",H973)</f>
        <v>#REF!</v>
      </c>
      <c r="X973" s="287" t="str">
        <f t="shared" si="29"/>
        <v/>
      </c>
    </row>
    <row r="974" spans="1:24" x14ac:dyDescent="0.25">
      <c r="A974" s="303">
        <v>2838</v>
      </c>
      <c r="B974" s="297" t="s">
        <v>3425</v>
      </c>
      <c r="C974" s="304">
        <v>43006</v>
      </c>
      <c r="D974" s="292" t="s">
        <v>4755</v>
      </c>
      <c r="E974" s="292" t="s">
        <v>4742</v>
      </c>
      <c r="F974" s="305">
        <v>2.2737367544323206E-13</v>
      </c>
      <c r="G974" s="305">
        <v>2.2737367544323206E-13</v>
      </c>
      <c r="H974" s="305">
        <v>1471.1799999999998</v>
      </c>
      <c r="I974" s="173"/>
      <c r="J974" s="173"/>
      <c r="K974" s="173"/>
      <c r="L974" s="173"/>
      <c r="M974" s="173"/>
      <c r="N974" s="173"/>
      <c r="O974" s="173"/>
      <c r="P974" s="173"/>
      <c r="Q974" s="173"/>
      <c r="R974" s="173"/>
      <c r="S974" s="173"/>
      <c r="T974" s="173"/>
      <c r="V974" s="173">
        <f t="shared" ref="V974:V1037" si="30">SUM(I974:U974)</f>
        <v>0</v>
      </c>
      <c r="W974" s="173" t="e">
        <f>IF(#REF!="","",H974)</f>
        <v>#REF!</v>
      </c>
      <c r="X974" s="287" t="str">
        <f t="shared" ref="X974:X1037" si="31">IFERROR(V974-W974,"")</f>
        <v/>
      </c>
    </row>
    <row r="975" spans="1:24" x14ac:dyDescent="0.25">
      <c r="A975" s="303">
        <v>2839</v>
      </c>
      <c r="B975" s="297" t="s">
        <v>3425</v>
      </c>
      <c r="C975" s="304">
        <v>42910</v>
      </c>
      <c r="D975" s="292" t="s">
        <v>4756</v>
      </c>
      <c r="E975" s="292" t="s">
        <v>4742</v>
      </c>
      <c r="F975" s="305">
        <v>0</v>
      </c>
      <c r="G975" s="305">
        <v>0</v>
      </c>
      <c r="H975" s="305">
        <v>335.27</v>
      </c>
      <c r="I975" s="173"/>
      <c r="J975" s="173"/>
      <c r="K975" s="173"/>
      <c r="L975" s="173"/>
      <c r="M975" s="173"/>
      <c r="N975" s="173"/>
      <c r="O975" s="173"/>
      <c r="P975" s="173"/>
      <c r="Q975" s="173"/>
      <c r="R975" s="173"/>
      <c r="S975" s="173"/>
      <c r="T975" s="173"/>
      <c r="V975" s="173">
        <f t="shared" si="30"/>
        <v>0</v>
      </c>
      <c r="W975" s="173" t="e">
        <f>IF(#REF!="","",H975)</f>
        <v>#REF!</v>
      </c>
      <c r="X975" s="287" t="str">
        <f t="shared" si="31"/>
        <v/>
      </c>
    </row>
    <row r="976" spans="1:24" x14ac:dyDescent="0.25">
      <c r="A976" s="303">
        <v>3080</v>
      </c>
      <c r="B976" s="297" t="s">
        <v>3425</v>
      </c>
      <c r="C976" s="304">
        <v>42917</v>
      </c>
      <c r="D976" s="292" t="s">
        <v>4757</v>
      </c>
      <c r="E976" s="292" t="s">
        <v>4742</v>
      </c>
      <c r="F976" s="305">
        <v>0</v>
      </c>
      <c r="G976" s="305">
        <v>0</v>
      </c>
      <c r="H976" s="305">
        <v>1801.44</v>
      </c>
      <c r="I976" s="173"/>
      <c r="J976" s="173"/>
      <c r="K976" s="173"/>
      <c r="L976" s="173"/>
      <c r="M976" s="173"/>
      <c r="N976" s="173"/>
      <c r="O976" s="173"/>
      <c r="P976" s="173"/>
      <c r="Q976" s="173"/>
      <c r="R976" s="173"/>
      <c r="S976" s="173"/>
      <c r="T976" s="173"/>
      <c r="V976" s="173">
        <f t="shared" si="30"/>
        <v>0</v>
      </c>
      <c r="W976" s="173" t="e">
        <f>IF(#REF!="","",H976)</f>
        <v>#REF!</v>
      </c>
      <c r="X976" s="287" t="str">
        <f t="shared" si="31"/>
        <v/>
      </c>
    </row>
    <row r="977" spans="1:24" x14ac:dyDescent="0.25">
      <c r="A977" s="303">
        <v>3413</v>
      </c>
      <c r="B977" s="297" t="s">
        <v>3425</v>
      </c>
      <c r="C977" s="304">
        <v>42855</v>
      </c>
      <c r="D977" s="292" t="s">
        <v>4758</v>
      </c>
      <c r="E977" s="292" t="s">
        <v>4742</v>
      </c>
      <c r="F977" s="305">
        <v>1.1368683772161603E-13</v>
      </c>
      <c r="G977" s="305">
        <v>1.1368683772161603E-13</v>
      </c>
      <c r="H977" s="305">
        <v>990.79</v>
      </c>
      <c r="I977" s="173"/>
      <c r="J977" s="173"/>
      <c r="K977" s="173"/>
      <c r="L977" s="173"/>
      <c r="M977" s="173"/>
      <c r="N977" s="173"/>
      <c r="O977" s="173"/>
      <c r="P977" s="173"/>
      <c r="Q977" s="173"/>
      <c r="R977" s="173"/>
      <c r="S977" s="173"/>
      <c r="T977" s="173"/>
      <c r="V977" s="173">
        <f t="shared" si="30"/>
        <v>0</v>
      </c>
      <c r="W977" s="173" t="e">
        <f>IF(#REF!="","",H977)</f>
        <v>#REF!</v>
      </c>
      <c r="X977" s="287" t="str">
        <f t="shared" si="31"/>
        <v/>
      </c>
    </row>
    <row r="978" spans="1:24" x14ac:dyDescent="0.25">
      <c r="A978" s="303">
        <v>3414</v>
      </c>
      <c r="B978" s="297" t="s">
        <v>3425</v>
      </c>
      <c r="C978" s="304">
        <v>42817</v>
      </c>
      <c r="D978" s="292" t="s">
        <v>4759</v>
      </c>
      <c r="E978" s="292" t="s">
        <v>4742</v>
      </c>
      <c r="F978" s="305">
        <v>0</v>
      </c>
      <c r="G978" s="305">
        <v>0</v>
      </c>
      <c r="H978" s="305">
        <v>810.65</v>
      </c>
      <c r="I978" s="173"/>
      <c r="J978" s="173"/>
      <c r="K978" s="173"/>
      <c r="L978" s="173"/>
      <c r="M978" s="173"/>
      <c r="N978" s="173"/>
      <c r="O978" s="173"/>
      <c r="P978" s="173"/>
      <c r="Q978" s="173"/>
      <c r="R978" s="173"/>
      <c r="S978" s="173"/>
      <c r="T978" s="173"/>
      <c r="V978" s="173">
        <f t="shared" si="30"/>
        <v>0</v>
      </c>
      <c r="W978" s="173" t="e">
        <f>IF(#REF!="","",H978)</f>
        <v>#REF!</v>
      </c>
      <c r="X978" s="287" t="str">
        <f t="shared" si="31"/>
        <v/>
      </c>
    </row>
    <row r="979" spans="1:24" x14ac:dyDescent="0.25">
      <c r="A979" s="303"/>
      <c r="B979" s="297"/>
      <c r="C979" s="304" t="s">
        <v>5677</v>
      </c>
      <c r="D979" s="292"/>
      <c r="E979" s="292"/>
      <c r="F979" s="305"/>
      <c r="G979" s="305"/>
      <c r="H979" s="305"/>
      <c r="I979" s="173"/>
      <c r="J979" s="173"/>
      <c r="K979" s="173"/>
      <c r="L979" s="173"/>
      <c r="M979" s="173"/>
      <c r="N979" s="173"/>
      <c r="O979" s="173"/>
      <c r="P979" s="173"/>
      <c r="Q979" s="173"/>
      <c r="R979" s="173"/>
      <c r="S979" s="173"/>
      <c r="T979" s="173"/>
      <c r="V979" s="173">
        <f t="shared" si="30"/>
        <v>0</v>
      </c>
      <c r="W979" s="173" t="e">
        <f>IF(#REF!="","",H979)</f>
        <v>#REF!</v>
      </c>
      <c r="X979" s="287" t="str">
        <f t="shared" si="31"/>
        <v/>
      </c>
    </row>
    <row r="980" spans="1:24" x14ac:dyDescent="0.25">
      <c r="C980" s="304" t="s">
        <v>5677</v>
      </c>
      <c r="F980" s="291" t="s">
        <v>3441</v>
      </c>
      <c r="G980" s="291" t="s">
        <v>3441</v>
      </c>
      <c r="H980" s="307">
        <v>7927.2399999999989</v>
      </c>
      <c r="I980" s="173"/>
      <c r="J980" s="173"/>
      <c r="K980" s="173"/>
      <c r="L980" s="173"/>
      <c r="M980" s="173"/>
      <c r="N980" s="173"/>
      <c r="O980" s="173"/>
      <c r="P980" s="173"/>
      <c r="Q980" s="173"/>
      <c r="R980" s="173"/>
      <c r="S980" s="173"/>
      <c r="T980" s="173"/>
      <c r="V980" s="173">
        <f t="shared" si="30"/>
        <v>0</v>
      </c>
      <c r="W980" s="173" t="e">
        <f>IF(#REF!="","",H980)</f>
        <v>#REF!</v>
      </c>
      <c r="X980" s="287" t="str">
        <f t="shared" si="31"/>
        <v/>
      </c>
    </row>
    <row r="981" spans="1:24" x14ac:dyDescent="0.25">
      <c r="A981" s="295" t="s">
        <v>3413</v>
      </c>
      <c r="B981" s="297" t="s">
        <v>4760</v>
      </c>
      <c r="C981" s="304" t="s">
        <v>5677</v>
      </c>
      <c r="D981" s="294" t="s">
        <v>4761</v>
      </c>
      <c r="E981" s="292"/>
      <c r="G981" s="294" t="s">
        <v>3444</v>
      </c>
      <c r="I981" s="173"/>
      <c r="J981" s="173"/>
      <c r="K981" s="173"/>
      <c r="L981" s="173"/>
      <c r="M981" s="173"/>
      <c r="N981" s="173"/>
      <c r="O981" s="173"/>
      <c r="P981" s="173"/>
      <c r="Q981" s="173"/>
      <c r="R981" s="173"/>
      <c r="S981" s="173"/>
      <c r="T981" s="173"/>
      <c r="V981" s="173">
        <f t="shared" si="30"/>
        <v>0</v>
      </c>
      <c r="W981" s="173" t="e">
        <f>IF(#REF!="","",H981)</f>
        <v>#REF!</v>
      </c>
      <c r="X981" s="287" t="str">
        <f t="shared" si="31"/>
        <v/>
      </c>
    </row>
    <row r="982" spans="1:24" x14ac:dyDescent="0.25">
      <c r="A982" s="299" t="s">
        <v>3418</v>
      </c>
      <c r="B982" s="299" t="s">
        <v>3419</v>
      </c>
      <c r="C982" s="304" t="s">
        <v>5677</v>
      </c>
      <c r="D982" s="299" t="s">
        <v>3421</v>
      </c>
      <c r="E982" s="169" t="s">
        <v>3422</v>
      </c>
      <c r="F982" s="299" t="s">
        <v>3445</v>
      </c>
      <c r="G982" s="301" t="s">
        <v>3446</v>
      </c>
      <c r="H982" s="302" t="s">
        <v>3424</v>
      </c>
      <c r="I982" s="173"/>
      <c r="J982" s="173"/>
      <c r="K982" s="173"/>
      <c r="L982" s="173"/>
      <c r="M982" s="173"/>
      <c r="N982" s="173"/>
      <c r="O982" s="173"/>
      <c r="P982" s="173"/>
      <c r="Q982" s="173"/>
      <c r="R982" s="173"/>
      <c r="S982" s="173"/>
      <c r="T982" s="173"/>
      <c r="V982" s="173">
        <f t="shared" si="30"/>
        <v>0</v>
      </c>
      <c r="W982" s="173" t="e">
        <f>IF(#REF!="","",H982)</f>
        <v>#REF!</v>
      </c>
      <c r="X982" s="287" t="str">
        <f t="shared" si="31"/>
        <v/>
      </c>
    </row>
    <row r="983" spans="1:24" x14ac:dyDescent="0.25">
      <c r="A983" s="303">
        <v>2185</v>
      </c>
      <c r="B983" s="297" t="s">
        <v>3425</v>
      </c>
      <c r="C983" s="304">
        <v>43087</v>
      </c>
      <c r="D983" s="292" t="s">
        <v>4762</v>
      </c>
      <c r="E983" s="292" t="s">
        <v>4763</v>
      </c>
      <c r="F983" s="305">
        <v>0</v>
      </c>
      <c r="G983" s="305">
        <v>0</v>
      </c>
      <c r="H983" s="305">
        <v>12960</v>
      </c>
      <c r="I983" s="173"/>
      <c r="J983" s="173"/>
      <c r="K983" s="173"/>
      <c r="L983" s="173"/>
      <c r="M983" s="173"/>
      <c r="N983" s="173"/>
      <c r="O983" s="173"/>
      <c r="P983" s="173"/>
      <c r="Q983" s="173"/>
      <c r="R983" s="173"/>
      <c r="S983" s="173"/>
      <c r="T983" s="173"/>
      <c r="V983" s="173">
        <f t="shared" si="30"/>
        <v>0</v>
      </c>
      <c r="W983" s="173" t="e">
        <f>IF(#REF!="","",H983)</f>
        <v>#REF!</v>
      </c>
      <c r="X983" s="287" t="str">
        <f t="shared" si="31"/>
        <v/>
      </c>
    </row>
    <row r="984" spans="1:24" x14ac:dyDescent="0.25">
      <c r="A984" s="303">
        <v>2186</v>
      </c>
      <c r="B984" s="297" t="s">
        <v>3425</v>
      </c>
      <c r="C984" s="304">
        <v>43006</v>
      </c>
      <c r="D984" s="292" t="s">
        <v>4764</v>
      </c>
      <c r="E984" s="292" t="s">
        <v>4763</v>
      </c>
      <c r="F984" s="305">
        <v>0</v>
      </c>
      <c r="G984" s="305">
        <v>0</v>
      </c>
      <c r="H984" s="305">
        <v>3348</v>
      </c>
      <c r="I984" s="173"/>
      <c r="J984" s="173"/>
      <c r="K984" s="173"/>
      <c r="L984" s="173"/>
      <c r="M984" s="173"/>
      <c r="N984" s="173"/>
      <c r="O984" s="173"/>
      <c r="P984" s="173"/>
      <c r="Q984" s="173"/>
      <c r="R984" s="173"/>
      <c r="S984" s="173"/>
      <c r="T984" s="173"/>
      <c r="V984" s="173">
        <f t="shared" si="30"/>
        <v>0</v>
      </c>
      <c r="W984" s="173" t="e">
        <f>IF(#REF!="","",H984)</f>
        <v>#REF!</v>
      </c>
      <c r="X984" s="287" t="str">
        <f t="shared" si="31"/>
        <v/>
      </c>
    </row>
    <row r="985" spans="1:24" x14ac:dyDescent="0.25">
      <c r="A985" s="303">
        <v>3415</v>
      </c>
      <c r="B985" s="297" t="s">
        <v>3425</v>
      </c>
      <c r="C985" s="304">
        <v>42860</v>
      </c>
      <c r="D985" s="292" t="s">
        <v>4765</v>
      </c>
      <c r="E985" s="292" t="s">
        <v>4763</v>
      </c>
      <c r="F985" s="305">
        <v>0</v>
      </c>
      <c r="G985" s="305">
        <v>0</v>
      </c>
      <c r="H985" s="305">
        <v>3348</v>
      </c>
      <c r="I985" s="173"/>
      <c r="J985" s="173"/>
      <c r="K985" s="173"/>
      <c r="L985" s="173"/>
      <c r="M985" s="173"/>
      <c r="N985" s="173"/>
      <c r="O985" s="173"/>
      <c r="P985" s="173"/>
      <c r="Q985" s="173"/>
      <c r="R985" s="173"/>
      <c r="S985" s="173"/>
      <c r="T985" s="173"/>
      <c r="V985" s="173">
        <f t="shared" si="30"/>
        <v>0</v>
      </c>
      <c r="W985" s="173" t="e">
        <f>IF(#REF!="","",H985)</f>
        <v>#REF!</v>
      </c>
      <c r="X985" s="287" t="str">
        <f t="shared" si="31"/>
        <v/>
      </c>
    </row>
    <row r="986" spans="1:24" x14ac:dyDescent="0.25">
      <c r="A986" s="303">
        <v>3416</v>
      </c>
      <c r="B986" s="297" t="s">
        <v>3425</v>
      </c>
      <c r="C986" s="304">
        <v>42854</v>
      </c>
      <c r="D986" s="292" t="s">
        <v>4766</v>
      </c>
      <c r="E986" s="292" t="s">
        <v>4767</v>
      </c>
      <c r="F986" s="305">
        <v>0</v>
      </c>
      <c r="G986" s="305">
        <v>0</v>
      </c>
      <c r="H986" s="305">
        <v>1274.4000000000001</v>
      </c>
      <c r="I986" s="173"/>
      <c r="J986" s="173"/>
      <c r="K986" s="173"/>
      <c r="L986" s="173"/>
      <c r="M986" s="173"/>
      <c r="N986" s="173"/>
      <c r="O986" s="173"/>
      <c r="P986" s="173"/>
      <c r="Q986" s="173"/>
      <c r="R986" s="173"/>
      <c r="S986" s="173"/>
      <c r="T986" s="173"/>
      <c r="V986" s="173">
        <f t="shared" si="30"/>
        <v>0</v>
      </c>
      <c r="W986" s="173" t="e">
        <f>IF(#REF!="","",H986)</f>
        <v>#REF!</v>
      </c>
      <c r="X986" s="287" t="str">
        <f t="shared" si="31"/>
        <v/>
      </c>
    </row>
    <row r="987" spans="1:24" x14ac:dyDescent="0.25">
      <c r="A987" s="303"/>
      <c r="B987" s="297"/>
      <c r="C987" s="304" t="s">
        <v>5677</v>
      </c>
      <c r="D987" s="292"/>
      <c r="E987" s="292"/>
      <c r="F987" s="305"/>
      <c r="G987" s="305"/>
      <c r="H987" s="305"/>
      <c r="I987" s="173"/>
      <c r="J987" s="173"/>
      <c r="K987" s="173"/>
      <c r="L987" s="173"/>
      <c r="M987" s="173"/>
      <c r="N987" s="173"/>
      <c r="O987" s="173"/>
      <c r="P987" s="173"/>
      <c r="Q987" s="173"/>
      <c r="R987" s="173"/>
      <c r="S987" s="173"/>
      <c r="T987" s="173"/>
      <c r="V987" s="173">
        <f t="shared" si="30"/>
        <v>0</v>
      </c>
      <c r="W987" s="173" t="e">
        <f>IF(#REF!="","",H987)</f>
        <v>#REF!</v>
      </c>
      <c r="X987" s="287" t="str">
        <f t="shared" si="31"/>
        <v/>
      </c>
    </row>
    <row r="988" spans="1:24" x14ac:dyDescent="0.25">
      <c r="C988" s="304" t="s">
        <v>5677</v>
      </c>
      <c r="F988" s="291" t="s">
        <v>3441</v>
      </c>
      <c r="G988" s="291" t="s">
        <v>3441</v>
      </c>
      <c r="H988" s="307">
        <v>20930.400000000001</v>
      </c>
      <c r="I988" s="173"/>
      <c r="J988" s="173"/>
      <c r="K988" s="173"/>
      <c r="L988" s="173"/>
      <c r="M988" s="173"/>
      <c r="N988" s="173"/>
      <c r="O988" s="173"/>
      <c r="P988" s="173"/>
      <c r="Q988" s="173"/>
      <c r="R988" s="173"/>
      <c r="S988" s="173"/>
      <c r="T988" s="173"/>
      <c r="V988" s="173">
        <f t="shared" si="30"/>
        <v>0</v>
      </c>
      <c r="W988" s="173" t="e">
        <f>IF(#REF!="","",H988)</f>
        <v>#REF!</v>
      </c>
      <c r="X988" s="287" t="str">
        <f t="shared" si="31"/>
        <v/>
      </c>
    </row>
    <row r="989" spans="1:24" x14ac:dyDescent="0.25">
      <c r="A989" s="295" t="s">
        <v>3413</v>
      </c>
      <c r="B989" s="297" t="s">
        <v>4768</v>
      </c>
      <c r="C989" s="304" t="s">
        <v>5677</v>
      </c>
      <c r="D989" s="294" t="s">
        <v>4769</v>
      </c>
      <c r="E989" s="292"/>
      <c r="G989" s="294" t="s">
        <v>3444</v>
      </c>
      <c r="I989" s="173"/>
      <c r="J989" s="173"/>
      <c r="K989" s="173"/>
      <c r="L989" s="173"/>
      <c r="M989" s="173"/>
      <c r="N989" s="173"/>
      <c r="O989" s="173"/>
      <c r="P989" s="173"/>
      <c r="Q989" s="173"/>
      <c r="R989" s="173"/>
      <c r="S989" s="173"/>
      <c r="T989" s="173"/>
      <c r="V989" s="173">
        <f t="shared" si="30"/>
        <v>0</v>
      </c>
      <c r="W989" s="173" t="e">
        <f>IF(#REF!="","",H989)</f>
        <v>#REF!</v>
      </c>
      <c r="X989" s="287" t="str">
        <f t="shared" si="31"/>
        <v/>
      </c>
    </row>
    <row r="990" spans="1:24" x14ac:dyDescent="0.25">
      <c r="A990" s="299" t="s">
        <v>3418</v>
      </c>
      <c r="B990" s="299" t="s">
        <v>3419</v>
      </c>
      <c r="C990" s="304" t="s">
        <v>5677</v>
      </c>
      <c r="D990" s="299" t="s">
        <v>3421</v>
      </c>
      <c r="E990" s="169" t="s">
        <v>3422</v>
      </c>
      <c r="F990" s="299" t="s">
        <v>3445</v>
      </c>
      <c r="G990" s="301" t="s">
        <v>3446</v>
      </c>
      <c r="H990" s="302" t="s">
        <v>3424</v>
      </c>
      <c r="I990" s="173"/>
      <c r="J990" s="173"/>
      <c r="K990" s="173"/>
      <c r="L990" s="173"/>
      <c r="M990" s="173"/>
      <c r="N990" s="173"/>
      <c r="O990" s="173"/>
      <c r="P990" s="173"/>
      <c r="Q990" s="173"/>
      <c r="R990" s="173"/>
      <c r="S990" s="173"/>
      <c r="T990" s="173"/>
      <c r="V990" s="173">
        <f t="shared" si="30"/>
        <v>0</v>
      </c>
      <c r="W990" s="173" t="e">
        <f>IF(#REF!="","",H990)</f>
        <v>#REF!</v>
      </c>
      <c r="X990" s="287" t="str">
        <f t="shared" si="31"/>
        <v/>
      </c>
    </row>
    <row r="991" spans="1:24" x14ac:dyDescent="0.25">
      <c r="A991" s="303">
        <v>2187</v>
      </c>
      <c r="B991" s="297" t="s">
        <v>3425</v>
      </c>
      <c r="C991" s="304">
        <v>42823</v>
      </c>
      <c r="D991" s="292" t="s">
        <v>4770</v>
      </c>
      <c r="E991" s="292" t="s">
        <v>4767</v>
      </c>
      <c r="F991" s="305">
        <v>971.53000000000009</v>
      </c>
      <c r="G991" s="305">
        <v>971.53000000000009</v>
      </c>
      <c r="H991" s="305">
        <v>280.40999999999997</v>
      </c>
      <c r="I991" s="173"/>
      <c r="J991" s="173"/>
      <c r="K991" s="173"/>
      <c r="L991" s="173"/>
      <c r="M991" s="173"/>
      <c r="N991" s="173"/>
      <c r="O991" s="173"/>
      <c r="P991" s="173"/>
      <c r="Q991" s="173"/>
      <c r="R991" s="173"/>
      <c r="S991" s="173"/>
      <c r="T991" s="173"/>
      <c r="V991" s="173">
        <f t="shared" si="30"/>
        <v>0</v>
      </c>
      <c r="W991" s="173" t="e">
        <f>IF(#REF!="","",H991)</f>
        <v>#REF!</v>
      </c>
      <c r="X991" s="287" t="str">
        <f t="shared" si="31"/>
        <v/>
      </c>
    </row>
    <row r="992" spans="1:24" x14ac:dyDescent="0.25">
      <c r="A992" s="303">
        <v>2505</v>
      </c>
      <c r="B992" s="297" t="s">
        <v>3425</v>
      </c>
      <c r="C992" s="304">
        <v>42764</v>
      </c>
      <c r="D992" s="292" t="s">
        <v>4771</v>
      </c>
      <c r="E992" s="292" t="s">
        <v>4767</v>
      </c>
      <c r="F992" s="305">
        <v>0</v>
      </c>
      <c r="G992" s="305">
        <v>0</v>
      </c>
      <c r="H992" s="305">
        <v>244.94</v>
      </c>
      <c r="I992" s="173"/>
      <c r="J992" s="173"/>
      <c r="K992" s="173"/>
      <c r="L992" s="173"/>
      <c r="M992" s="173"/>
      <c r="N992" s="173"/>
      <c r="O992" s="173"/>
      <c r="P992" s="173"/>
      <c r="Q992" s="173"/>
      <c r="R992" s="173"/>
      <c r="S992" s="173"/>
      <c r="T992" s="173"/>
      <c r="V992" s="173">
        <f t="shared" si="30"/>
        <v>0</v>
      </c>
      <c r="W992" s="173" t="e">
        <f>IF(#REF!="","",H992)</f>
        <v>#REF!</v>
      </c>
      <c r="X992" s="287" t="str">
        <f t="shared" si="31"/>
        <v/>
      </c>
    </row>
    <row r="993" spans="1:24" x14ac:dyDescent="0.25">
      <c r="A993" s="303">
        <v>3081</v>
      </c>
      <c r="B993" s="297" t="s">
        <v>3425</v>
      </c>
      <c r="C993" s="304">
        <v>43104</v>
      </c>
      <c r="D993" s="292" t="s">
        <v>4772</v>
      </c>
      <c r="E993" s="292" t="s">
        <v>4767</v>
      </c>
      <c r="F993" s="305">
        <v>0</v>
      </c>
      <c r="G993" s="305">
        <v>0</v>
      </c>
      <c r="H993" s="305">
        <v>237.6</v>
      </c>
      <c r="I993" s="173"/>
      <c r="J993" s="173"/>
      <c r="K993" s="173"/>
      <c r="L993" s="173"/>
      <c r="M993" s="173"/>
      <c r="N993" s="173"/>
      <c r="O993" s="173"/>
      <c r="P993" s="173"/>
      <c r="Q993" s="173"/>
      <c r="R993" s="173"/>
      <c r="S993" s="173"/>
      <c r="T993" s="173"/>
      <c r="V993" s="173">
        <f t="shared" si="30"/>
        <v>0</v>
      </c>
      <c r="W993" s="173" t="e">
        <f>IF(#REF!="","",H993)</f>
        <v>#REF!</v>
      </c>
      <c r="X993" s="287" t="str">
        <f t="shared" si="31"/>
        <v/>
      </c>
    </row>
    <row r="994" spans="1:24" x14ac:dyDescent="0.25">
      <c r="A994" s="303">
        <v>3286</v>
      </c>
      <c r="B994" s="297" t="s">
        <v>3425</v>
      </c>
      <c r="C994" s="304">
        <v>42790</v>
      </c>
      <c r="D994" s="292" t="s">
        <v>4773</v>
      </c>
      <c r="E994" s="292" t="s">
        <v>4774</v>
      </c>
      <c r="F994" s="305">
        <v>-1.1368683772161603E-13</v>
      </c>
      <c r="G994" s="305">
        <v>-1.1368683772161603E-13</v>
      </c>
      <c r="H994" s="305">
        <v>768.38</v>
      </c>
      <c r="I994" s="173"/>
      <c r="J994" s="173"/>
      <c r="K994" s="173"/>
      <c r="L994" s="173"/>
      <c r="M994" s="173"/>
      <c r="N994" s="173"/>
      <c r="O994" s="173"/>
      <c r="P994" s="173"/>
      <c r="Q994" s="173"/>
      <c r="R994" s="173"/>
      <c r="S994" s="173"/>
      <c r="T994" s="173"/>
      <c r="V994" s="173">
        <f t="shared" si="30"/>
        <v>0</v>
      </c>
      <c r="W994" s="173" t="e">
        <f>IF(#REF!="","",H994)</f>
        <v>#REF!</v>
      </c>
      <c r="X994" s="287" t="str">
        <f t="shared" si="31"/>
        <v/>
      </c>
    </row>
    <row r="995" spans="1:24" x14ac:dyDescent="0.25">
      <c r="A995" s="303">
        <v>3355</v>
      </c>
      <c r="B995" s="297" t="s">
        <v>3425</v>
      </c>
      <c r="C995" s="304">
        <v>42795</v>
      </c>
      <c r="D995" s="292" t="s">
        <v>4775</v>
      </c>
      <c r="E995" s="292" t="s">
        <v>4776</v>
      </c>
      <c r="F995" s="305">
        <v>0</v>
      </c>
      <c r="G995" s="305">
        <v>0</v>
      </c>
      <c r="H995" s="305">
        <v>2977.49</v>
      </c>
      <c r="I995" s="173"/>
      <c r="J995" s="173"/>
      <c r="K995" s="173"/>
      <c r="L995" s="173"/>
      <c r="M995" s="173"/>
      <c r="N995" s="173"/>
      <c r="O995" s="173"/>
      <c r="P995" s="173"/>
      <c r="Q995" s="173"/>
      <c r="R995" s="173"/>
      <c r="S995" s="173"/>
      <c r="T995" s="173"/>
      <c r="V995" s="173">
        <f t="shared" si="30"/>
        <v>0</v>
      </c>
      <c r="W995" s="173" t="e">
        <f>IF(#REF!="","",H995)</f>
        <v>#REF!</v>
      </c>
      <c r="X995" s="287" t="str">
        <f t="shared" si="31"/>
        <v/>
      </c>
    </row>
    <row r="996" spans="1:24" x14ac:dyDescent="0.25">
      <c r="A996" s="303">
        <v>3364</v>
      </c>
      <c r="B996" s="297" t="s">
        <v>3425</v>
      </c>
      <c r="C996" s="304">
        <v>43051</v>
      </c>
      <c r="D996" s="292" t="s">
        <v>4777</v>
      </c>
      <c r="E996" s="292" t="s">
        <v>4776</v>
      </c>
      <c r="F996" s="305">
        <v>0</v>
      </c>
      <c r="G996" s="305">
        <v>0</v>
      </c>
      <c r="H996" s="305">
        <v>2642.4</v>
      </c>
      <c r="I996" s="173"/>
      <c r="J996" s="173"/>
      <c r="K996" s="173"/>
      <c r="L996" s="173"/>
      <c r="M996" s="173"/>
      <c r="N996" s="173"/>
      <c r="O996" s="173"/>
      <c r="P996" s="173"/>
      <c r="Q996" s="173"/>
      <c r="R996" s="173"/>
      <c r="S996" s="173"/>
      <c r="T996" s="173"/>
      <c r="V996" s="173">
        <f t="shared" si="30"/>
        <v>0</v>
      </c>
      <c r="W996" s="173" t="e">
        <f>IF(#REF!="","",H996)</f>
        <v>#REF!</v>
      </c>
      <c r="X996" s="287" t="str">
        <f t="shared" si="31"/>
        <v/>
      </c>
    </row>
    <row r="997" spans="1:24" x14ac:dyDescent="0.25">
      <c r="A997" s="303">
        <v>3383</v>
      </c>
      <c r="B997" s="297" t="s">
        <v>3425</v>
      </c>
      <c r="C997" s="304">
        <v>42773</v>
      </c>
      <c r="D997" s="292" t="s">
        <v>4778</v>
      </c>
      <c r="E997" s="292" t="s">
        <v>4776</v>
      </c>
      <c r="F997" s="305">
        <v>0</v>
      </c>
      <c r="G997" s="305">
        <v>0</v>
      </c>
      <c r="H997" s="305">
        <v>21358.75</v>
      </c>
      <c r="I997" s="173"/>
      <c r="J997" s="173"/>
      <c r="K997" s="173"/>
      <c r="L997" s="173"/>
      <c r="M997" s="173"/>
      <c r="N997" s="173"/>
      <c r="O997" s="173"/>
      <c r="P997" s="173"/>
      <c r="Q997" s="173"/>
      <c r="R997" s="173"/>
      <c r="S997" s="173"/>
      <c r="T997" s="173"/>
      <c r="V997" s="173">
        <f t="shared" si="30"/>
        <v>0</v>
      </c>
      <c r="W997" s="173" t="e">
        <f>IF(#REF!="","",H997)</f>
        <v>#REF!</v>
      </c>
      <c r="X997" s="287" t="str">
        <f t="shared" si="31"/>
        <v/>
      </c>
    </row>
    <row r="998" spans="1:24" x14ac:dyDescent="0.25">
      <c r="A998" s="303"/>
      <c r="B998" s="297"/>
      <c r="C998" s="304" t="s">
        <v>5677</v>
      </c>
      <c r="D998" s="292"/>
      <c r="E998" s="292"/>
      <c r="F998" s="305"/>
      <c r="G998" s="305"/>
      <c r="H998" s="305"/>
      <c r="I998" s="173"/>
      <c r="J998" s="173"/>
      <c r="K998" s="173"/>
      <c r="L998" s="173"/>
      <c r="M998" s="173"/>
      <c r="N998" s="173"/>
      <c r="O998" s="173"/>
      <c r="P998" s="173"/>
      <c r="Q998" s="173"/>
      <c r="R998" s="173"/>
      <c r="S998" s="173"/>
      <c r="T998" s="173"/>
      <c r="V998" s="173">
        <f t="shared" si="30"/>
        <v>0</v>
      </c>
      <c r="W998" s="173" t="e">
        <f>IF(#REF!="","",H998)</f>
        <v>#REF!</v>
      </c>
      <c r="X998" s="287" t="str">
        <f t="shared" si="31"/>
        <v/>
      </c>
    </row>
    <row r="999" spans="1:24" x14ac:dyDescent="0.25">
      <c r="C999" s="304" t="s">
        <v>5677</v>
      </c>
      <c r="F999" s="291" t="s">
        <v>3441</v>
      </c>
      <c r="G999" s="291" t="s">
        <v>3441</v>
      </c>
      <c r="H999" s="307">
        <v>28509.97</v>
      </c>
      <c r="I999" s="173"/>
      <c r="J999" s="173"/>
      <c r="K999" s="173"/>
      <c r="L999" s="173"/>
      <c r="M999" s="173"/>
      <c r="N999" s="173"/>
      <c r="O999" s="173"/>
      <c r="P999" s="173"/>
      <c r="Q999" s="173"/>
      <c r="R999" s="173"/>
      <c r="S999" s="173"/>
      <c r="T999" s="173"/>
      <c r="V999" s="173">
        <f t="shared" si="30"/>
        <v>0</v>
      </c>
      <c r="W999" s="173" t="e">
        <f>IF(#REF!="","",H999)</f>
        <v>#REF!</v>
      </c>
      <c r="X999" s="287" t="str">
        <f t="shared" si="31"/>
        <v/>
      </c>
    </row>
    <row r="1000" spans="1:24" x14ac:dyDescent="0.25">
      <c r="A1000" s="295" t="s">
        <v>3413</v>
      </c>
      <c r="B1000" s="297" t="s">
        <v>4779</v>
      </c>
      <c r="C1000" s="304" t="s">
        <v>5677</v>
      </c>
      <c r="D1000" s="294" t="s">
        <v>4780</v>
      </c>
      <c r="E1000" s="292"/>
      <c r="G1000" s="294" t="s">
        <v>3444</v>
      </c>
      <c r="I1000" s="173"/>
      <c r="J1000" s="173"/>
      <c r="K1000" s="173"/>
      <c r="L1000" s="173"/>
      <c r="M1000" s="173"/>
      <c r="N1000" s="173"/>
      <c r="O1000" s="173"/>
      <c r="P1000" s="173"/>
      <c r="Q1000" s="173"/>
      <c r="R1000" s="173"/>
      <c r="S1000" s="173"/>
      <c r="T1000" s="173"/>
      <c r="V1000" s="173">
        <f t="shared" si="30"/>
        <v>0</v>
      </c>
      <c r="W1000" s="173" t="e">
        <f>IF(#REF!="","",H1000)</f>
        <v>#REF!</v>
      </c>
      <c r="X1000" s="287" t="str">
        <f t="shared" si="31"/>
        <v/>
      </c>
    </row>
    <row r="1001" spans="1:24" x14ac:dyDescent="0.25">
      <c r="A1001" s="299" t="s">
        <v>3418</v>
      </c>
      <c r="B1001" s="299" t="s">
        <v>3419</v>
      </c>
      <c r="C1001" s="304" t="s">
        <v>5677</v>
      </c>
      <c r="D1001" s="299" t="s">
        <v>3421</v>
      </c>
      <c r="E1001" s="169" t="s">
        <v>3422</v>
      </c>
      <c r="F1001" s="299" t="s">
        <v>3445</v>
      </c>
      <c r="G1001" s="301" t="s">
        <v>3446</v>
      </c>
      <c r="H1001" s="302" t="s">
        <v>3424</v>
      </c>
      <c r="I1001" s="173"/>
      <c r="J1001" s="173"/>
      <c r="K1001" s="173"/>
      <c r="L1001" s="173"/>
      <c r="M1001" s="173"/>
      <c r="N1001" s="173"/>
      <c r="O1001" s="173"/>
      <c r="P1001" s="173"/>
      <c r="Q1001" s="173"/>
      <c r="R1001" s="173"/>
      <c r="S1001" s="173"/>
      <c r="T1001" s="173"/>
      <c r="V1001" s="173">
        <f t="shared" si="30"/>
        <v>0</v>
      </c>
      <c r="W1001" s="173" t="e">
        <f>IF(#REF!="","",H1001)</f>
        <v>#REF!</v>
      </c>
      <c r="X1001" s="287" t="str">
        <f t="shared" si="31"/>
        <v/>
      </c>
    </row>
    <row r="1002" spans="1:24" x14ac:dyDescent="0.25">
      <c r="A1002" s="303">
        <v>3354</v>
      </c>
      <c r="B1002" s="297" t="s">
        <v>3425</v>
      </c>
      <c r="C1002" s="304">
        <v>42758</v>
      </c>
      <c r="D1002" s="292" t="s">
        <v>4781</v>
      </c>
      <c r="E1002" s="292" t="s">
        <v>4782</v>
      </c>
      <c r="F1002" s="305">
        <v>1399.69</v>
      </c>
      <c r="G1002" s="305">
        <v>1399.69</v>
      </c>
      <c r="H1002" s="305">
        <v>277.07</v>
      </c>
      <c r="I1002" s="173"/>
      <c r="J1002" s="173"/>
      <c r="K1002" s="173"/>
      <c r="L1002" s="173"/>
      <c r="M1002" s="173"/>
      <c r="N1002" s="173"/>
      <c r="O1002" s="173"/>
      <c r="P1002" s="173"/>
      <c r="Q1002" s="173"/>
      <c r="R1002" s="173"/>
      <c r="S1002" s="173"/>
      <c r="T1002" s="173"/>
      <c r="V1002" s="173">
        <f t="shared" si="30"/>
        <v>0</v>
      </c>
      <c r="W1002" s="173" t="e">
        <f>IF(#REF!="","",H1002)</f>
        <v>#REF!</v>
      </c>
      <c r="X1002" s="287" t="str">
        <f t="shared" si="31"/>
        <v/>
      </c>
    </row>
    <row r="1003" spans="1:24" x14ac:dyDescent="0.25">
      <c r="A1003" s="303">
        <v>3417</v>
      </c>
      <c r="B1003" s="297" t="s">
        <v>3425</v>
      </c>
      <c r="C1003" s="304">
        <v>42790</v>
      </c>
      <c r="D1003" s="292" t="s">
        <v>4783</v>
      </c>
      <c r="E1003" s="292" t="s">
        <v>4784</v>
      </c>
      <c r="F1003" s="305">
        <v>2.8421709430404007E-14</v>
      </c>
      <c r="G1003" s="305">
        <v>2.8421709430404007E-14</v>
      </c>
      <c r="H1003" s="305">
        <v>200.16</v>
      </c>
      <c r="I1003" s="173"/>
      <c r="J1003" s="173"/>
      <c r="K1003" s="173"/>
      <c r="L1003" s="173"/>
      <c r="M1003" s="173"/>
      <c r="N1003" s="173"/>
      <c r="O1003" s="173"/>
      <c r="P1003" s="173"/>
      <c r="Q1003" s="173"/>
      <c r="R1003" s="173"/>
      <c r="S1003" s="173"/>
      <c r="T1003" s="173"/>
      <c r="V1003" s="173">
        <f t="shared" si="30"/>
        <v>0</v>
      </c>
      <c r="W1003" s="173" t="e">
        <f>IF(#REF!="","",H1003)</f>
        <v>#REF!</v>
      </c>
      <c r="X1003" s="287" t="str">
        <f t="shared" si="31"/>
        <v/>
      </c>
    </row>
    <row r="1004" spans="1:24" x14ac:dyDescent="0.25">
      <c r="A1004" s="303">
        <v>3418</v>
      </c>
      <c r="B1004" s="297" t="s">
        <v>3425</v>
      </c>
      <c r="C1004" s="304">
        <v>42996</v>
      </c>
      <c r="D1004" s="292" t="s">
        <v>4785</v>
      </c>
      <c r="E1004" s="292" t="s">
        <v>4784</v>
      </c>
      <c r="F1004" s="305">
        <v>0</v>
      </c>
      <c r="G1004" s="305">
        <v>0</v>
      </c>
      <c r="H1004" s="305">
        <v>1127.92</v>
      </c>
      <c r="I1004" s="173"/>
      <c r="J1004" s="173"/>
      <c r="K1004" s="173"/>
      <c r="L1004" s="173"/>
      <c r="M1004" s="173"/>
      <c r="N1004" s="173"/>
      <c r="O1004" s="173"/>
      <c r="P1004" s="173"/>
      <c r="Q1004" s="173"/>
      <c r="R1004" s="173"/>
      <c r="S1004" s="173"/>
      <c r="T1004" s="173"/>
      <c r="V1004" s="173">
        <f t="shared" si="30"/>
        <v>0</v>
      </c>
      <c r="W1004" s="173" t="e">
        <f>IF(#REF!="","",H1004)</f>
        <v>#REF!</v>
      </c>
      <c r="X1004" s="287" t="str">
        <f t="shared" si="31"/>
        <v/>
      </c>
    </row>
    <row r="1005" spans="1:24" x14ac:dyDescent="0.25">
      <c r="A1005" s="303">
        <v>3419</v>
      </c>
      <c r="B1005" s="297" t="s">
        <v>3425</v>
      </c>
      <c r="C1005" s="304">
        <v>43098</v>
      </c>
      <c r="D1005" s="292" t="s">
        <v>4786</v>
      </c>
      <c r="E1005" s="292" t="s">
        <v>4784</v>
      </c>
      <c r="F1005" s="305">
        <v>0</v>
      </c>
      <c r="G1005" s="305">
        <v>0</v>
      </c>
      <c r="H1005" s="305">
        <v>110.09</v>
      </c>
      <c r="I1005" s="173"/>
      <c r="J1005" s="173"/>
      <c r="K1005" s="173"/>
      <c r="L1005" s="173"/>
      <c r="M1005" s="173"/>
      <c r="N1005" s="173"/>
      <c r="O1005" s="173"/>
      <c r="P1005" s="173"/>
      <c r="Q1005" s="173"/>
      <c r="R1005" s="173"/>
      <c r="S1005" s="173"/>
      <c r="T1005" s="173"/>
      <c r="V1005" s="173">
        <f t="shared" si="30"/>
        <v>0</v>
      </c>
      <c r="W1005" s="173" t="e">
        <f>IF(#REF!="","",H1005)</f>
        <v>#REF!</v>
      </c>
      <c r="X1005" s="287" t="str">
        <f t="shared" si="31"/>
        <v/>
      </c>
    </row>
    <row r="1006" spans="1:24" x14ac:dyDescent="0.25">
      <c r="A1006" s="303">
        <v>3420</v>
      </c>
      <c r="B1006" s="297" t="s">
        <v>3425</v>
      </c>
      <c r="C1006" s="304">
        <v>42866</v>
      </c>
      <c r="D1006" s="292" t="s">
        <v>4787</v>
      </c>
      <c r="E1006" s="292" t="s">
        <v>4784</v>
      </c>
      <c r="F1006" s="305">
        <v>2.8421709430404007E-14</v>
      </c>
      <c r="G1006" s="305">
        <v>2.8421709430404007E-14</v>
      </c>
      <c r="H1006" s="305">
        <v>200.16</v>
      </c>
      <c r="I1006" s="173"/>
      <c r="J1006" s="173"/>
      <c r="K1006" s="173"/>
      <c r="L1006" s="173"/>
      <c r="M1006" s="173"/>
      <c r="N1006" s="173"/>
      <c r="O1006" s="173"/>
      <c r="P1006" s="173"/>
      <c r="Q1006" s="173"/>
      <c r="R1006" s="173"/>
      <c r="S1006" s="173"/>
      <c r="T1006" s="173"/>
      <c r="V1006" s="173">
        <f t="shared" si="30"/>
        <v>0</v>
      </c>
      <c r="W1006" s="173" t="e">
        <f>IF(#REF!="","",H1006)</f>
        <v>#REF!</v>
      </c>
      <c r="X1006" s="287" t="str">
        <f t="shared" si="31"/>
        <v/>
      </c>
    </row>
    <row r="1007" spans="1:24" x14ac:dyDescent="0.25">
      <c r="A1007" s="303">
        <v>3421</v>
      </c>
      <c r="B1007" s="297" t="s">
        <v>3425</v>
      </c>
      <c r="C1007" s="304">
        <v>42769</v>
      </c>
      <c r="D1007" s="292" t="s">
        <v>4788</v>
      </c>
      <c r="E1007" s="292" t="s">
        <v>4784</v>
      </c>
      <c r="F1007" s="305">
        <v>0</v>
      </c>
      <c r="G1007" s="305">
        <v>0</v>
      </c>
      <c r="H1007" s="305">
        <v>46.33</v>
      </c>
      <c r="I1007" s="173"/>
      <c r="J1007" s="173"/>
      <c r="K1007" s="173"/>
      <c r="L1007" s="173"/>
      <c r="M1007" s="173"/>
      <c r="N1007" s="173"/>
      <c r="O1007" s="173"/>
      <c r="P1007" s="173"/>
      <c r="Q1007" s="173"/>
      <c r="R1007" s="173"/>
      <c r="S1007" s="173"/>
      <c r="T1007" s="173"/>
      <c r="V1007" s="173">
        <f t="shared" si="30"/>
        <v>0</v>
      </c>
      <c r="W1007" s="173" t="e">
        <f>IF(#REF!="","",H1007)</f>
        <v>#REF!</v>
      </c>
      <c r="X1007" s="287" t="str">
        <f t="shared" si="31"/>
        <v/>
      </c>
    </row>
    <row r="1008" spans="1:24" x14ac:dyDescent="0.25">
      <c r="A1008" s="303"/>
      <c r="B1008" s="297"/>
      <c r="C1008" s="304" t="s">
        <v>5677</v>
      </c>
      <c r="D1008" s="292"/>
      <c r="E1008" s="292"/>
      <c r="F1008" s="305"/>
      <c r="G1008" s="305"/>
      <c r="H1008" s="305"/>
      <c r="I1008" s="173"/>
      <c r="J1008" s="173"/>
      <c r="K1008" s="173"/>
      <c r="L1008" s="173"/>
      <c r="M1008" s="173"/>
      <c r="N1008" s="173"/>
      <c r="O1008" s="173"/>
      <c r="P1008" s="173"/>
      <c r="Q1008" s="173"/>
      <c r="R1008" s="173"/>
      <c r="S1008" s="173"/>
      <c r="T1008" s="173"/>
      <c r="V1008" s="173">
        <f t="shared" si="30"/>
        <v>0</v>
      </c>
      <c r="W1008" s="173" t="e">
        <f>IF(#REF!="","",H1008)</f>
        <v>#REF!</v>
      </c>
      <c r="X1008" s="287" t="str">
        <f t="shared" si="31"/>
        <v/>
      </c>
    </row>
    <row r="1009" spans="1:24" x14ac:dyDescent="0.25">
      <c r="C1009" s="304" t="s">
        <v>5677</v>
      </c>
      <c r="F1009" s="291" t="s">
        <v>3441</v>
      </c>
      <c r="G1009" s="291" t="s">
        <v>3441</v>
      </c>
      <c r="H1009" s="307">
        <v>1961.73</v>
      </c>
      <c r="I1009" s="173"/>
      <c r="J1009" s="173"/>
      <c r="K1009" s="173"/>
      <c r="L1009" s="173"/>
      <c r="M1009" s="173"/>
      <c r="N1009" s="173"/>
      <c r="O1009" s="173"/>
      <c r="P1009" s="173"/>
      <c r="Q1009" s="173"/>
      <c r="R1009" s="173"/>
      <c r="S1009" s="173"/>
      <c r="T1009" s="173"/>
      <c r="V1009" s="173">
        <f t="shared" si="30"/>
        <v>0</v>
      </c>
      <c r="W1009" s="173" t="e">
        <f>IF(#REF!="","",H1009)</f>
        <v>#REF!</v>
      </c>
      <c r="X1009" s="287" t="str">
        <f t="shared" si="31"/>
        <v/>
      </c>
    </row>
    <row r="1010" spans="1:24" x14ac:dyDescent="0.25">
      <c r="A1010" s="295" t="s">
        <v>3413</v>
      </c>
      <c r="B1010" s="297" t="s">
        <v>4789</v>
      </c>
      <c r="C1010" s="304" t="s">
        <v>5677</v>
      </c>
      <c r="D1010" s="294" t="s">
        <v>4790</v>
      </c>
      <c r="E1010" s="292"/>
      <c r="G1010" s="294" t="s">
        <v>3444</v>
      </c>
      <c r="I1010" s="173"/>
      <c r="J1010" s="173"/>
      <c r="K1010" s="173"/>
      <c r="L1010" s="173"/>
      <c r="M1010" s="173"/>
      <c r="N1010" s="173"/>
      <c r="O1010" s="173"/>
      <c r="P1010" s="173"/>
      <c r="Q1010" s="173"/>
      <c r="R1010" s="173"/>
      <c r="S1010" s="173"/>
      <c r="T1010" s="173"/>
      <c r="V1010" s="173">
        <f t="shared" si="30"/>
        <v>0</v>
      </c>
      <c r="W1010" s="173" t="e">
        <f>IF(#REF!="","",H1010)</f>
        <v>#REF!</v>
      </c>
      <c r="X1010" s="287" t="str">
        <f t="shared" si="31"/>
        <v/>
      </c>
    </row>
    <row r="1011" spans="1:24" x14ac:dyDescent="0.25">
      <c r="A1011" s="299" t="s">
        <v>3418</v>
      </c>
      <c r="B1011" s="299" t="s">
        <v>3419</v>
      </c>
      <c r="C1011" s="304" t="s">
        <v>5677</v>
      </c>
      <c r="D1011" s="299" t="s">
        <v>3421</v>
      </c>
      <c r="E1011" s="169" t="s">
        <v>3422</v>
      </c>
      <c r="F1011" s="299" t="s">
        <v>3445</v>
      </c>
      <c r="G1011" s="301" t="s">
        <v>3446</v>
      </c>
      <c r="H1011" s="302" t="s">
        <v>3424</v>
      </c>
      <c r="I1011" s="173"/>
      <c r="J1011" s="173"/>
      <c r="K1011" s="173"/>
      <c r="L1011" s="173"/>
      <c r="M1011" s="173"/>
      <c r="N1011" s="173"/>
      <c r="O1011" s="173"/>
      <c r="P1011" s="173"/>
      <c r="Q1011" s="173"/>
      <c r="R1011" s="173"/>
      <c r="S1011" s="173"/>
      <c r="T1011" s="173"/>
      <c r="V1011" s="173">
        <f t="shared" si="30"/>
        <v>0</v>
      </c>
      <c r="W1011" s="173" t="e">
        <f>IF(#REF!="","",H1011)</f>
        <v>#REF!</v>
      </c>
      <c r="X1011" s="287" t="str">
        <f t="shared" si="31"/>
        <v/>
      </c>
    </row>
    <row r="1012" spans="1:24" x14ac:dyDescent="0.25">
      <c r="A1012" s="303">
        <v>78</v>
      </c>
      <c r="B1012" s="297" t="s">
        <v>3425</v>
      </c>
      <c r="C1012" s="304">
        <v>43103</v>
      </c>
      <c r="D1012" s="292" t="s">
        <v>4791</v>
      </c>
      <c r="E1012" s="292" t="s">
        <v>4792</v>
      </c>
      <c r="F1012" s="305">
        <v>0</v>
      </c>
      <c r="G1012" s="305">
        <v>0</v>
      </c>
      <c r="H1012" s="305">
        <v>1019.75</v>
      </c>
      <c r="I1012" s="173"/>
      <c r="J1012" s="173"/>
      <c r="K1012" s="173"/>
      <c r="L1012" s="173"/>
      <c r="M1012" s="173"/>
      <c r="N1012" s="173"/>
      <c r="O1012" s="173"/>
      <c r="P1012" s="173"/>
      <c r="Q1012" s="173"/>
      <c r="R1012" s="173"/>
      <c r="S1012" s="173"/>
      <c r="T1012" s="173"/>
      <c r="V1012" s="173">
        <f t="shared" si="30"/>
        <v>0</v>
      </c>
      <c r="W1012" s="173" t="e">
        <f>IF(#REF!="","",H1012)</f>
        <v>#REF!</v>
      </c>
      <c r="X1012" s="287" t="str">
        <f t="shared" si="31"/>
        <v/>
      </c>
    </row>
    <row r="1013" spans="1:24" x14ac:dyDescent="0.25">
      <c r="A1013" s="303">
        <v>3082</v>
      </c>
      <c r="B1013" s="297" t="s">
        <v>3425</v>
      </c>
      <c r="C1013" s="304">
        <v>42976</v>
      </c>
      <c r="D1013" s="292" t="s">
        <v>4793</v>
      </c>
      <c r="E1013" s="292" t="s">
        <v>4794</v>
      </c>
      <c r="F1013" s="305">
        <v>0</v>
      </c>
      <c r="G1013" s="305">
        <v>0</v>
      </c>
      <c r="H1013" s="305">
        <v>5100</v>
      </c>
      <c r="I1013" s="173"/>
      <c r="J1013" s="173"/>
      <c r="K1013" s="173"/>
      <c r="L1013" s="173"/>
      <c r="M1013" s="173"/>
      <c r="N1013" s="173"/>
      <c r="O1013" s="173"/>
      <c r="P1013" s="173"/>
      <c r="Q1013" s="173"/>
      <c r="R1013" s="173"/>
      <c r="S1013" s="173"/>
      <c r="T1013" s="173"/>
      <c r="V1013" s="173">
        <f t="shared" si="30"/>
        <v>0</v>
      </c>
      <c r="W1013" s="173" t="e">
        <f>IF(#REF!="","",H1013)</f>
        <v>#REF!</v>
      </c>
      <c r="X1013" s="287" t="str">
        <f t="shared" si="31"/>
        <v/>
      </c>
    </row>
    <row r="1014" spans="1:24" x14ac:dyDescent="0.25">
      <c r="A1014" s="303">
        <v>3281</v>
      </c>
      <c r="B1014" s="297" t="s">
        <v>3425</v>
      </c>
      <c r="C1014" s="304">
        <v>42977</v>
      </c>
      <c r="D1014" s="292" t="s">
        <v>4795</v>
      </c>
      <c r="E1014" s="292" t="s">
        <v>4796</v>
      </c>
      <c r="F1014" s="305">
        <v>0</v>
      </c>
      <c r="G1014" s="305">
        <v>0</v>
      </c>
      <c r="H1014" s="305">
        <v>5100</v>
      </c>
      <c r="I1014" s="173"/>
      <c r="J1014" s="173"/>
      <c r="K1014" s="173"/>
      <c r="L1014" s="173"/>
      <c r="M1014" s="173"/>
      <c r="N1014" s="173"/>
      <c r="O1014" s="173"/>
      <c r="P1014" s="173"/>
      <c r="Q1014" s="173"/>
      <c r="R1014" s="173"/>
      <c r="S1014" s="173"/>
      <c r="T1014" s="173"/>
      <c r="V1014" s="173">
        <f t="shared" si="30"/>
        <v>0</v>
      </c>
      <c r="W1014" s="173" t="e">
        <f>IF(#REF!="","",H1014)</f>
        <v>#REF!</v>
      </c>
      <c r="X1014" s="287" t="str">
        <f t="shared" si="31"/>
        <v/>
      </c>
    </row>
    <row r="1015" spans="1:24" x14ac:dyDescent="0.25">
      <c r="A1015" s="303"/>
      <c r="B1015" s="297"/>
      <c r="C1015" s="304" t="s">
        <v>5677</v>
      </c>
      <c r="D1015" s="292"/>
      <c r="E1015" s="292"/>
      <c r="F1015" s="305"/>
      <c r="G1015" s="305"/>
      <c r="H1015" s="305"/>
      <c r="I1015" s="173"/>
      <c r="J1015" s="173"/>
      <c r="K1015" s="173"/>
      <c r="L1015" s="173"/>
      <c r="M1015" s="173"/>
      <c r="N1015" s="173"/>
      <c r="O1015" s="173"/>
      <c r="P1015" s="173"/>
      <c r="Q1015" s="173"/>
      <c r="R1015" s="173"/>
      <c r="S1015" s="173"/>
      <c r="T1015" s="173"/>
      <c r="V1015" s="173">
        <f t="shared" si="30"/>
        <v>0</v>
      </c>
      <c r="W1015" s="173" t="e">
        <f>IF(#REF!="","",H1015)</f>
        <v>#REF!</v>
      </c>
      <c r="X1015" s="287" t="str">
        <f t="shared" si="31"/>
        <v/>
      </c>
    </row>
    <row r="1016" spans="1:24" x14ac:dyDescent="0.25">
      <c r="C1016" s="304" t="s">
        <v>5677</v>
      </c>
      <c r="F1016" s="291" t="s">
        <v>3441</v>
      </c>
      <c r="G1016" s="291" t="s">
        <v>3441</v>
      </c>
      <c r="H1016" s="307">
        <v>11219.75</v>
      </c>
      <c r="I1016" s="173"/>
      <c r="J1016" s="173"/>
      <c r="K1016" s="173"/>
      <c r="L1016" s="173"/>
      <c r="M1016" s="173"/>
      <c r="N1016" s="173"/>
      <c r="O1016" s="173"/>
      <c r="P1016" s="173"/>
      <c r="Q1016" s="173"/>
      <c r="R1016" s="173"/>
      <c r="S1016" s="173"/>
      <c r="T1016" s="173"/>
      <c r="V1016" s="173">
        <f t="shared" si="30"/>
        <v>0</v>
      </c>
      <c r="W1016" s="173" t="e">
        <f>IF(#REF!="","",H1016)</f>
        <v>#REF!</v>
      </c>
      <c r="X1016" s="287" t="str">
        <f t="shared" si="31"/>
        <v/>
      </c>
    </row>
    <row r="1017" spans="1:24" x14ac:dyDescent="0.25">
      <c r="A1017" s="295" t="s">
        <v>3413</v>
      </c>
      <c r="B1017" s="297" t="s">
        <v>4797</v>
      </c>
      <c r="C1017" s="304" t="s">
        <v>5677</v>
      </c>
      <c r="D1017" s="294" t="s">
        <v>4798</v>
      </c>
      <c r="E1017" s="292"/>
      <c r="G1017" s="294" t="s">
        <v>3444</v>
      </c>
      <c r="I1017" s="173"/>
      <c r="J1017" s="173"/>
      <c r="K1017" s="173"/>
      <c r="L1017" s="173"/>
      <c r="M1017" s="173"/>
      <c r="N1017" s="173"/>
      <c r="O1017" s="173"/>
      <c r="P1017" s="173"/>
      <c r="Q1017" s="173"/>
      <c r="R1017" s="173"/>
      <c r="S1017" s="173"/>
      <c r="T1017" s="173"/>
      <c r="V1017" s="173">
        <f t="shared" si="30"/>
        <v>0</v>
      </c>
      <c r="W1017" s="173" t="e">
        <f>IF(#REF!="","",H1017)</f>
        <v>#REF!</v>
      </c>
      <c r="X1017" s="287" t="str">
        <f t="shared" si="31"/>
        <v/>
      </c>
    </row>
    <row r="1018" spans="1:24" x14ac:dyDescent="0.25">
      <c r="A1018" s="299" t="s">
        <v>3418</v>
      </c>
      <c r="B1018" s="299" t="s">
        <v>3419</v>
      </c>
      <c r="C1018" s="304" t="s">
        <v>5677</v>
      </c>
      <c r="D1018" s="299" t="s">
        <v>3421</v>
      </c>
      <c r="E1018" s="169" t="s">
        <v>3422</v>
      </c>
      <c r="F1018" s="299" t="s">
        <v>3445</v>
      </c>
      <c r="G1018" s="301" t="s">
        <v>3446</v>
      </c>
      <c r="H1018" s="302" t="s">
        <v>3424</v>
      </c>
      <c r="I1018" s="173"/>
      <c r="J1018" s="173"/>
      <c r="K1018" s="173"/>
      <c r="L1018" s="173"/>
      <c r="M1018" s="173"/>
      <c r="N1018" s="173"/>
      <c r="O1018" s="173"/>
      <c r="P1018" s="173"/>
      <c r="Q1018" s="173"/>
      <c r="R1018" s="173"/>
      <c r="S1018" s="173"/>
      <c r="T1018" s="173"/>
      <c r="V1018" s="173">
        <f t="shared" si="30"/>
        <v>0</v>
      </c>
      <c r="W1018" s="173" t="e">
        <f>IF(#REF!="","",H1018)</f>
        <v>#REF!</v>
      </c>
      <c r="X1018" s="287" t="str">
        <f t="shared" si="31"/>
        <v/>
      </c>
    </row>
    <row r="1019" spans="1:24" x14ac:dyDescent="0.25">
      <c r="A1019" s="303">
        <v>1072</v>
      </c>
      <c r="B1019" s="297" t="s">
        <v>3425</v>
      </c>
      <c r="C1019" s="304">
        <v>42869</v>
      </c>
      <c r="D1019" s="292" t="s">
        <v>4799</v>
      </c>
      <c r="E1019" s="292" t="s">
        <v>4800</v>
      </c>
      <c r="F1019" s="305">
        <v>830.41000000000008</v>
      </c>
      <c r="G1019" s="305">
        <v>830.41000000000008</v>
      </c>
      <c r="H1019" s="305">
        <v>663.54</v>
      </c>
      <c r="I1019" s="173"/>
      <c r="J1019" s="173"/>
      <c r="K1019" s="173"/>
      <c r="L1019" s="173"/>
      <c r="M1019" s="173"/>
      <c r="N1019" s="173"/>
      <c r="O1019" s="173"/>
      <c r="P1019" s="173"/>
      <c r="Q1019" s="173"/>
      <c r="R1019" s="173"/>
      <c r="S1019" s="173"/>
      <c r="T1019" s="173"/>
      <c r="V1019" s="173">
        <f t="shared" si="30"/>
        <v>0</v>
      </c>
      <c r="W1019" s="173" t="e">
        <f>IF(#REF!="","",H1019)</f>
        <v>#REF!</v>
      </c>
      <c r="X1019" s="287" t="str">
        <f t="shared" si="31"/>
        <v/>
      </c>
    </row>
    <row r="1020" spans="1:24" x14ac:dyDescent="0.25">
      <c r="A1020" s="303">
        <v>1218</v>
      </c>
      <c r="B1020" s="297" t="s">
        <v>3425</v>
      </c>
      <c r="C1020" s="304">
        <v>42860</v>
      </c>
      <c r="D1020" s="292" t="s">
        <v>4801</v>
      </c>
      <c r="E1020" s="292" t="s">
        <v>4800</v>
      </c>
      <c r="F1020" s="305">
        <v>0</v>
      </c>
      <c r="G1020" s="305">
        <v>0</v>
      </c>
      <c r="H1020" s="305">
        <v>2160</v>
      </c>
      <c r="I1020" s="173"/>
      <c r="J1020" s="173"/>
      <c r="K1020" s="173"/>
      <c r="L1020" s="173"/>
      <c r="M1020" s="173"/>
      <c r="N1020" s="173"/>
      <c r="O1020" s="173"/>
      <c r="P1020" s="173"/>
      <c r="Q1020" s="173"/>
      <c r="R1020" s="173"/>
      <c r="S1020" s="173"/>
      <c r="T1020" s="173"/>
      <c r="V1020" s="173">
        <f t="shared" si="30"/>
        <v>0</v>
      </c>
      <c r="W1020" s="173" t="e">
        <f>IF(#REF!="","",H1020)</f>
        <v>#REF!</v>
      </c>
      <c r="X1020" s="287" t="str">
        <f t="shared" si="31"/>
        <v/>
      </c>
    </row>
    <row r="1021" spans="1:24" x14ac:dyDescent="0.25">
      <c r="A1021" s="303">
        <v>1237</v>
      </c>
      <c r="B1021" s="297" t="s">
        <v>3425</v>
      </c>
      <c r="C1021" s="304">
        <v>43088</v>
      </c>
      <c r="D1021" s="292" t="s">
        <v>4802</v>
      </c>
      <c r="E1021" s="292" t="s">
        <v>4800</v>
      </c>
      <c r="F1021" s="305">
        <v>0</v>
      </c>
      <c r="G1021" s="305">
        <v>0</v>
      </c>
      <c r="H1021" s="305">
        <v>252</v>
      </c>
      <c r="I1021" s="173"/>
      <c r="J1021" s="173"/>
      <c r="K1021" s="173"/>
      <c r="L1021" s="173"/>
      <c r="M1021" s="173"/>
      <c r="N1021" s="173"/>
      <c r="O1021" s="173"/>
      <c r="P1021" s="173"/>
      <c r="Q1021" s="173"/>
      <c r="R1021" s="173"/>
      <c r="S1021" s="173"/>
      <c r="T1021" s="173"/>
      <c r="V1021" s="173">
        <f t="shared" si="30"/>
        <v>0</v>
      </c>
      <c r="W1021" s="173" t="e">
        <f>IF(#REF!="","",H1021)</f>
        <v>#REF!</v>
      </c>
      <c r="X1021" s="287" t="str">
        <f t="shared" si="31"/>
        <v/>
      </c>
    </row>
    <row r="1022" spans="1:24" x14ac:dyDescent="0.25">
      <c r="A1022" s="303">
        <v>1511</v>
      </c>
      <c r="B1022" s="297" t="s">
        <v>3425</v>
      </c>
      <c r="C1022" s="304">
        <v>42900</v>
      </c>
      <c r="D1022" s="292" t="s">
        <v>4803</v>
      </c>
      <c r="E1022" s="292" t="s">
        <v>4800</v>
      </c>
      <c r="F1022" s="305">
        <v>0</v>
      </c>
      <c r="G1022" s="305">
        <v>0</v>
      </c>
      <c r="H1022" s="305">
        <v>192</v>
      </c>
      <c r="I1022" s="173"/>
      <c r="J1022" s="173"/>
      <c r="K1022" s="173"/>
      <c r="L1022" s="173"/>
      <c r="M1022" s="173"/>
      <c r="N1022" s="173"/>
      <c r="O1022" s="173"/>
      <c r="P1022" s="173"/>
      <c r="Q1022" s="173"/>
      <c r="R1022" s="173"/>
      <c r="S1022" s="173"/>
      <c r="T1022" s="173"/>
      <c r="V1022" s="173">
        <f t="shared" si="30"/>
        <v>0</v>
      </c>
      <c r="W1022" s="173" t="e">
        <f>IF(#REF!="","",H1022)</f>
        <v>#REF!</v>
      </c>
      <c r="X1022" s="287" t="str">
        <f t="shared" si="31"/>
        <v/>
      </c>
    </row>
    <row r="1023" spans="1:24" x14ac:dyDescent="0.25">
      <c r="A1023" s="303">
        <v>1619</v>
      </c>
      <c r="B1023" s="297" t="s">
        <v>3425</v>
      </c>
      <c r="C1023" s="304">
        <v>42893</v>
      </c>
      <c r="D1023" s="292" t="s">
        <v>4804</v>
      </c>
      <c r="E1023" s="292" t="s">
        <v>4800</v>
      </c>
      <c r="F1023" s="305">
        <v>0</v>
      </c>
      <c r="G1023" s="305">
        <v>0</v>
      </c>
      <c r="H1023" s="305">
        <v>60</v>
      </c>
      <c r="I1023" s="173"/>
      <c r="J1023" s="173"/>
      <c r="K1023" s="173"/>
      <c r="L1023" s="173"/>
      <c r="M1023" s="173"/>
      <c r="N1023" s="173"/>
      <c r="O1023" s="173"/>
      <c r="P1023" s="173"/>
      <c r="Q1023" s="173"/>
      <c r="R1023" s="173"/>
      <c r="S1023" s="173"/>
      <c r="T1023" s="173"/>
      <c r="V1023" s="173">
        <f t="shared" si="30"/>
        <v>0</v>
      </c>
      <c r="W1023" s="173" t="e">
        <f>IF(#REF!="","",H1023)</f>
        <v>#REF!</v>
      </c>
      <c r="X1023" s="287" t="str">
        <f t="shared" si="31"/>
        <v/>
      </c>
    </row>
    <row r="1024" spans="1:24" x14ac:dyDescent="0.25">
      <c r="A1024" s="303">
        <v>1624</v>
      </c>
      <c r="B1024" s="297" t="s">
        <v>3425</v>
      </c>
      <c r="C1024" s="304">
        <v>42846</v>
      </c>
      <c r="D1024" s="292" t="s">
        <v>4805</v>
      </c>
      <c r="E1024" s="292" t="s">
        <v>4800</v>
      </c>
      <c r="F1024" s="305">
        <v>0</v>
      </c>
      <c r="G1024" s="305">
        <v>0</v>
      </c>
      <c r="H1024" s="305">
        <v>1493.95</v>
      </c>
      <c r="I1024" s="173"/>
      <c r="J1024" s="173"/>
      <c r="K1024" s="173"/>
      <c r="L1024" s="173"/>
      <c r="M1024" s="173"/>
      <c r="N1024" s="173"/>
      <c r="O1024" s="173"/>
      <c r="P1024" s="173"/>
      <c r="Q1024" s="173"/>
      <c r="R1024" s="173"/>
      <c r="S1024" s="173"/>
      <c r="T1024" s="173"/>
      <c r="V1024" s="173">
        <f t="shared" si="30"/>
        <v>0</v>
      </c>
      <c r="W1024" s="173" t="e">
        <f>IF(#REF!="","",H1024)</f>
        <v>#REF!</v>
      </c>
      <c r="X1024" s="287" t="str">
        <f t="shared" si="31"/>
        <v/>
      </c>
    </row>
    <row r="1025" spans="1:24" x14ac:dyDescent="0.25">
      <c r="A1025" s="303">
        <v>1956</v>
      </c>
      <c r="B1025" s="297" t="s">
        <v>3425</v>
      </c>
      <c r="C1025" s="304">
        <v>42978</v>
      </c>
      <c r="D1025" s="292" t="s">
        <v>4806</v>
      </c>
      <c r="E1025" s="292" t="s">
        <v>4807</v>
      </c>
      <c r="F1025" s="305">
        <v>0</v>
      </c>
      <c r="G1025" s="305">
        <v>0</v>
      </c>
      <c r="H1025" s="305">
        <v>3199</v>
      </c>
      <c r="I1025" s="173"/>
      <c r="J1025" s="173"/>
      <c r="K1025" s="173"/>
      <c r="L1025" s="173"/>
      <c r="M1025" s="173"/>
      <c r="N1025" s="173"/>
      <c r="O1025" s="173"/>
      <c r="P1025" s="173"/>
      <c r="Q1025" s="173"/>
      <c r="R1025" s="173"/>
      <c r="S1025" s="173"/>
      <c r="T1025" s="173"/>
      <c r="V1025" s="173">
        <f t="shared" si="30"/>
        <v>0</v>
      </c>
      <c r="W1025" s="173" t="e">
        <f>IF(#REF!="","",H1025)</f>
        <v>#REF!</v>
      </c>
      <c r="X1025" s="287" t="str">
        <f t="shared" si="31"/>
        <v/>
      </c>
    </row>
    <row r="1026" spans="1:24" x14ac:dyDescent="0.25">
      <c r="A1026" s="303">
        <v>2188</v>
      </c>
      <c r="B1026" s="297" t="s">
        <v>3425</v>
      </c>
      <c r="C1026" s="304">
        <v>43021</v>
      </c>
      <c r="D1026" s="292" t="s">
        <v>4808</v>
      </c>
      <c r="E1026" s="292" t="s">
        <v>4809</v>
      </c>
      <c r="F1026" s="305">
        <v>0</v>
      </c>
      <c r="G1026" s="305">
        <v>0</v>
      </c>
      <c r="H1026" s="305">
        <v>0.38</v>
      </c>
      <c r="I1026" s="173"/>
      <c r="J1026" s="173"/>
      <c r="K1026" s="173"/>
      <c r="L1026" s="173"/>
      <c r="M1026" s="173"/>
      <c r="N1026" s="173"/>
      <c r="O1026" s="173"/>
      <c r="P1026" s="173"/>
      <c r="Q1026" s="173"/>
      <c r="R1026" s="173"/>
      <c r="S1026" s="173"/>
      <c r="T1026" s="173"/>
      <c r="V1026" s="173">
        <f t="shared" si="30"/>
        <v>0</v>
      </c>
      <c r="W1026" s="173" t="e">
        <f>IF(#REF!="","",H1026)</f>
        <v>#REF!</v>
      </c>
      <c r="X1026" s="287" t="str">
        <f t="shared" si="31"/>
        <v/>
      </c>
    </row>
    <row r="1027" spans="1:24" x14ac:dyDescent="0.25">
      <c r="A1027" s="303">
        <v>2189</v>
      </c>
      <c r="B1027" s="297" t="s">
        <v>3425</v>
      </c>
      <c r="C1027" s="304">
        <v>43119</v>
      </c>
      <c r="D1027" s="292" t="s">
        <v>4810</v>
      </c>
      <c r="E1027" s="292" t="s">
        <v>4809</v>
      </c>
      <c r="F1027" s="305">
        <v>0</v>
      </c>
      <c r="G1027" s="305">
        <v>0</v>
      </c>
      <c r="H1027" s="305">
        <v>0.31</v>
      </c>
      <c r="I1027" s="173"/>
      <c r="J1027" s="173"/>
      <c r="K1027" s="173"/>
      <c r="L1027" s="173"/>
      <c r="M1027" s="173"/>
      <c r="N1027" s="173"/>
      <c r="O1027" s="173"/>
      <c r="P1027" s="173"/>
      <c r="Q1027" s="173"/>
      <c r="R1027" s="173"/>
      <c r="S1027" s="173"/>
      <c r="T1027" s="173"/>
      <c r="V1027" s="173">
        <f t="shared" si="30"/>
        <v>0</v>
      </c>
      <c r="W1027" s="173" t="e">
        <f>IF(#REF!="","",H1027)</f>
        <v>#REF!</v>
      </c>
      <c r="X1027" s="287" t="str">
        <f t="shared" si="31"/>
        <v/>
      </c>
    </row>
    <row r="1028" spans="1:24" x14ac:dyDescent="0.25">
      <c r="A1028" s="303">
        <v>3372</v>
      </c>
      <c r="B1028" s="297" t="s">
        <v>3425</v>
      </c>
      <c r="C1028" s="304">
        <v>43024</v>
      </c>
      <c r="D1028" s="292" t="s">
        <v>4811</v>
      </c>
      <c r="E1028" s="292" t="s">
        <v>4812</v>
      </c>
      <c r="F1028" s="305">
        <v>-1.1368683772161603E-13</v>
      </c>
      <c r="G1028" s="305">
        <v>-1.1368683772161603E-13</v>
      </c>
      <c r="H1028" s="305">
        <v>878.5200000000001</v>
      </c>
      <c r="I1028" s="173"/>
      <c r="J1028" s="173"/>
      <c r="K1028" s="173"/>
      <c r="L1028" s="173"/>
      <c r="M1028" s="173"/>
      <c r="N1028" s="173"/>
      <c r="O1028" s="173"/>
      <c r="P1028" s="173"/>
      <c r="Q1028" s="173"/>
      <c r="R1028" s="173"/>
      <c r="S1028" s="173"/>
      <c r="T1028" s="173"/>
      <c r="V1028" s="173">
        <f t="shared" si="30"/>
        <v>0</v>
      </c>
      <c r="W1028" s="173" t="e">
        <f>IF(#REF!="","",H1028)</f>
        <v>#REF!</v>
      </c>
      <c r="X1028" s="287" t="str">
        <f t="shared" si="31"/>
        <v/>
      </c>
    </row>
    <row r="1029" spans="1:24" x14ac:dyDescent="0.25">
      <c r="A1029" s="303"/>
      <c r="B1029" s="297"/>
      <c r="C1029" s="304" t="s">
        <v>5677</v>
      </c>
      <c r="D1029" s="292"/>
      <c r="E1029" s="292"/>
      <c r="F1029" s="305"/>
      <c r="G1029" s="305"/>
      <c r="H1029" s="305"/>
      <c r="I1029" s="173"/>
      <c r="J1029" s="173"/>
      <c r="K1029" s="173"/>
      <c r="L1029" s="173"/>
      <c r="M1029" s="173"/>
      <c r="N1029" s="173"/>
      <c r="O1029" s="173"/>
      <c r="P1029" s="173"/>
      <c r="Q1029" s="173"/>
      <c r="R1029" s="173"/>
      <c r="S1029" s="173"/>
      <c r="T1029" s="173"/>
      <c r="V1029" s="173">
        <f t="shared" si="30"/>
        <v>0</v>
      </c>
      <c r="W1029" s="173" t="e">
        <f>IF(#REF!="","",H1029)</f>
        <v>#REF!</v>
      </c>
      <c r="X1029" s="287" t="str">
        <f t="shared" si="31"/>
        <v/>
      </c>
    </row>
    <row r="1030" spans="1:24" x14ac:dyDescent="0.25">
      <c r="C1030" s="304" t="s">
        <v>5677</v>
      </c>
      <c r="F1030" s="291" t="s">
        <v>3441</v>
      </c>
      <c r="G1030" s="291" t="s">
        <v>3441</v>
      </c>
      <c r="H1030" s="307">
        <v>8899.7000000000007</v>
      </c>
      <c r="I1030" s="173"/>
      <c r="J1030" s="173"/>
      <c r="K1030" s="173"/>
      <c r="L1030" s="173"/>
      <c r="M1030" s="173"/>
      <c r="N1030" s="173"/>
      <c r="O1030" s="173"/>
      <c r="P1030" s="173"/>
      <c r="Q1030" s="173"/>
      <c r="R1030" s="173"/>
      <c r="S1030" s="173"/>
      <c r="T1030" s="173"/>
      <c r="V1030" s="173">
        <f t="shared" si="30"/>
        <v>0</v>
      </c>
      <c r="W1030" s="173" t="e">
        <f>IF(#REF!="","",H1030)</f>
        <v>#REF!</v>
      </c>
      <c r="X1030" s="287" t="str">
        <f t="shared" si="31"/>
        <v/>
      </c>
    </row>
    <row r="1031" spans="1:24" x14ac:dyDescent="0.25">
      <c r="A1031" s="295" t="s">
        <v>3413</v>
      </c>
      <c r="B1031" s="297" t="s">
        <v>5679</v>
      </c>
      <c r="C1031" s="304" t="s">
        <v>5677</v>
      </c>
      <c r="D1031" s="294" t="s">
        <v>4813</v>
      </c>
      <c r="E1031" s="292"/>
      <c r="G1031" s="294" t="s">
        <v>3444</v>
      </c>
      <c r="I1031" s="173"/>
      <c r="J1031" s="173"/>
      <c r="K1031" s="173"/>
      <c r="L1031" s="173"/>
      <c r="M1031" s="173"/>
      <c r="N1031" s="173"/>
      <c r="O1031" s="173"/>
      <c r="P1031" s="173"/>
      <c r="Q1031" s="173"/>
      <c r="R1031" s="173"/>
      <c r="S1031" s="173"/>
      <c r="T1031" s="173"/>
      <c r="V1031" s="173">
        <f t="shared" si="30"/>
        <v>0</v>
      </c>
      <c r="W1031" s="173" t="e">
        <f>IF(#REF!="","",H1031)</f>
        <v>#REF!</v>
      </c>
      <c r="X1031" s="287" t="str">
        <f t="shared" si="31"/>
        <v/>
      </c>
    </row>
    <row r="1032" spans="1:24" x14ac:dyDescent="0.25">
      <c r="A1032" s="299" t="s">
        <v>3418</v>
      </c>
      <c r="B1032" s="299" t="s">
        <v>3419</v>
      </c>
      <c r="C1032" s="304" t="s">
        <v>5677</v>
      </c>
      <c r="D1032" s="299" t="s">
        <v>3421</v>
      </c>
      <c r="E1032" s="169" t="s">
        <v>3422</v>
      </c>
      <c r="F1032" s="299" t="s">
        <v>3445</v>
      </c>
      <c r="G1032" s="301" t="s">
        <v>3446</v>
      </c>
      <c r="H1032" s="302" t="s">
        <v>3424</v>
      </c>
      <c r="I1032" s="173"/>
      <c r="J1032" s="173"/>
      <c r="K1032" s="173"/>
      <c r="L1032" s="173"/>
      <c r="M1032" s="173"/>
      <c r="N1032" s="173"/>
      <c r="O1032" s="173"/>
      <c r="P1032" s="173"/>
      <c r="Q1032" s="173"/>
      <c r="R1032" s="173"/>
      <c r="S1032" s="173"/>
      <c r="T1032" s="173"/>
      <c r="V1032" s="173">
        <f t="shared" si="30"/>
        <v>0</v>
      </c>
      <c r="W1032" s="173" t="e">
        <f>IF(#REF!="","",H1032)</f>
        <v>#REF!</v>
      </c>
      <c r="X1032" s="287" t="str">
        <f t="shared" si="31"/>
        <v/>
      </c>
    </row>
    <row r="1033" spans="1:24" x14ac:dyDescent="0.25">
      <c r="A1033" s="303">
        <v>1243</v>
      </c>
      <c r="B1033" s="297" t="s">
        <v>3425</v>
      </c>
      <c r="C1033" s="304">
        <v>42808</v>
      </c>
      <c r="D1033" s="292" t="s">
        <v>4814</v>
      </c>
      <c r="E1033" s="292" t="s">
        <v>4815</v>
      </c>
      <c r="F1033" s="305">
        <v>0</v>
      </c>
      <c r="G1033" s="305">
        <v>0</v>
      </c>
      <c r="H1033" s="305">
        <v>1134</v>
      </c>
      <c r="I1033" s="173"/>
      <c r="J1033" s="173"/>
      <c r="K1033" s="173"/>
      <c r="L1033" s="173"/>
      <c r="M1033" s="173"/>
      <c r="N1033" s="173"/>
      <c r="O1033" s="173"/>
      <c r="P1033" s="173"/>
      <c r="Q1033" s="173"/>
      <c r="R1033" s="173"/>
      <c r="S1033" s="173"/>
      <c r="T1033" s="173"/>
      <c r="V1033" s="173">
        <f t="shared" si="30"/>
        <v>0</v>
      </c>
      <c r="W1033" s="173" t="e">
        <f>IF(#REF!="","",H1033)</f>
        <v>#REF!</v>
      </c>
      <c r="X1033" s="287" t="str">
        <f t="shared" si="31"/>
        <v/>
      </c>
    </row>
    <row r="1034" spans="1:24" x14ac:dyDescent="0.25">
      <c r="A1034" s="303">
        <v>1392</v>
      </c>
      <c r="B1034" s="297" t="s">
        <v>3425</v>
      </c>
      <c r="C1034" s="304">
        <v>42822</v>
      </c>
      <c r="D1034" s="292" t="s">
        <v>4816</v>
      </c>
      <c r="E1034" s="292" t="s">
        <v>3500</v>
      </c>
      <c r="F1034" s="305">
        <v>0</v>
      </c>
      <c r="G1034" s="305">
        <v>0</v>
      </c>
      <c r="H1034" s="305">
        <v>-1134</v>
      </c>
      <c r="I1034" s="173"/>
      <c r="J1034" s="173"/>
      <c r="K1034" s="173"/>
      <c r="L1034" s="173"/>
      <c r="M1034" s="173"/>
      <c r="N1034" s="173"/>
      <c r="O1034" s="173"/>
      <c r="P1034" s="173"/>
      <c r="Q1034" s="173"/>
      <c r="R1034" s="173"/>
      <c r="S1034" s="173"/>
      <c r="T1034" s="173"/>
      <c r="V1034" s="173">
        <f t="shared" si="30"/>
        <v>0</v>
      </c>
      <c r="W1034" s="173" t="e">
        <f>IF(#REF!="","",H1034)</f>
        <v>#REF!</v>
      </c>
      <c r="X1034" s="287" t="str">
        <f t="shared" si="31"/>
        <v/>
      </c>
    </row>
    <row r="1035" spans="1:24" x14ac:dyDescent="0.25">
      <c r="A1035" s="303">
        <v>1476</v>
      </c>
      <c r="B1035" s="297" t="s">
        <v>3425</v>
      </c>
      <c r="C1035" s="304">
        <v>42892</v>
      </c>
      <c r="D1035" s="292" t="s">
        <v>4817</v>
      </c>
      <c r="E1035" s="292" t="s">
        <v>4815</v>
      </c>
      <c r="F1035" s="305">
        <v>0</v>
      </c>
      <c r="G1035" s="305">
        <v>0</v>
      </c>
      <c r="H1035" s="305">
        <v>540</v>
      </c>
      <c r="I1035" s="173"/>
      <c r="J1035" s="173"/>
      <c r="K1035" s="173"/>
      <c r="L1035" s="173"/>
      <c r="M1035" s="173"/>
      <c r="N1035" s="173"/>
      <c r="O1035" s="173"/>
      <c r="P1035" s="173"/>
      <c r="Q1035" s="173"/>
      <c r="R1035" s="173"/>
      <c r="S1035" s="173"/>
      <c r="T1035" s="173"/>
      <c r="V1035" s="173">
        <f t="shared" si="30"/>
        <v>0</v>
      </c>
      <c r="W1035" s="173" t="e">
        <f>IF(#REF!="","",H1035)</f>
        <v>#REF!</v>
      </c>
      <c r="X1035" s="287" t="str">
        <f t="shared" si="31"/>
        <v/>
      </c>
    </row>
    <row r="1036" spans="1:24" x14ac:dyDescent="0.25">
      <c r="A1036" s="303">
        <v>1493</v>
      </c>
      <c r="B1036" s="297" t="s">
        <v>3425</v>
      </c>
      <c r="C1036" s="304">
        <v>43096</v>
      </c>
      <c r="D1036" s="292" t="s">
        <v>4818</v>
      </c>
      <c r="E1036" s="292" t="s">
        <v>4815</v>
      </c>
      <c r="F1036" s="305">
        <v>0</v>
      </c>
      <c r="G1036" s="305">
        <v>0</v>
      </c>
      <c r="H1036" s="305">
        <v>288</v>
      </c>
      <c r="I1036" s="173"/>
      <c r="J1036" s="173"/>
      <c r="K1036" s="173"/>
      <c r="L1036" s="173"/>
      <c r="M1036" s="173"/>
      <c r="N1036" s="173"/>
      <c r="O1036" s="173"/>
      <c r="P1036" s="173"/>
      <c r="Q1036" s="173"/>
      <c r="R1036" s="173"/>
      <c r="S1036" s="173"/>
      <c r="T1036" s="173"/>
      <c r="V1036" s="173">
        <f t="shared" si="30"/>
        <v>0</v>
      </c>
      <c r="W1036" s="173" t="e">
        <f>IF(#REF!="","",H1036)</f>
        <v>#REF!</v>
      </c>
      <c r="X1036" s="287" t="str">
        <f t="shared" si="31"/>
        <v/>
      </c>
    </row>
    <row r="1037" spans="1:24" x14ac:dyDescent="0.25">
      <c r="A1037" s="303">
        <v>1819</v>
      </c>
      <c r="B1037" s="297" t="s">
        <v>3425</v>
      </c>
      <c r="C1037" s="304">
        <v>43079</v>
      </c>
      <c r="D1037" s="292" t="s">
        <v>4819</v>
      </c>
      <c r="E1037" s="292" t="s">
        <v>4820</v>
      </c>
      <c r="F1037" s="305">
        <v>0</v>
      </c>
      <c r="G1037" s="305">
        <v>0</v>
      </c>
      <c r="H1037" s="305">
        <v>1134</v>
      </c>
      <c r="I1037" s="173"/>
      <c r="J1037" s="173"/>
      <c r="K1037" s="173"/>
      <c r="L1037" s="173"/>
      <c r="M1037" s="173"/>
      <c r="N1037" s="173"/>
      <c r="O1037" s="173"/>
      <c r="P1037" s="173"/>
      <c r="Q1037" s="173"/>
      <c r="R1037" s="173"/>
      <c r="S1037" s="173"/>
      <c r="T1037" s="173"/>
      <c r="V1037" s="173">
        <f t="shared" si="30"/>
        <v>0</v>
      </c>
      <c r="W1037" s="173" t="e">
        <f>IF(#REF!="","",H1037)</f>
        <v>#REF!</v>
      </c>
      <c r="X1037" s="287" t="str">
        <f t="shared" si="31"/>
        <v/>
      </c>
    </row>
    <row r="1038" spans="1:24" x14ac:dyDescent="0.25">
      <c r="A1038" s="303">
        <v>1958</v>
      </c>
      <c r="B1038" s="297" t="s">
        <v>3425</v>
      </c>
      <c r="C1038" s="304">
        <v>43049</v>
      </c>
      <c r="D1038" s="292" t="s">
        <v>4821</v>
      </c>
      <c r="E1038" s="292" t="s">
        <v>4822</v>
      </c>
      <c r="F1038" s="305">
        <v>0</v>
      </c>
      <c r="G1038" s="305">
        <v>0</v>
      </c>
      <c r="H1038" s="305">
        <v>270</v>
      </c>
      <c r="I1038" s="173"/>
      <c r="J1038" s="173"/>
      <c r="K1038" s="173"/>
      <c r="L1038" s="173"/>
      <c r="M1038" s="173"/>
      <c r="N1038" s="173"/>
      <c r="O1038" s="173"/>
      <c r="P1038" s="173"/>
      <c r="Q1038" s="173"/>
      <c r="R1038" s="173"/>
      <c r="S1038" s="173"/>
      <c r="T1038" s="173"/>
      <c r="V1038" s="173">
        <f t="shared" ref="V1038:V1101" si="32">SUM(I1038:U1038)</f>
        <v>0</v>
      </c>
      <c r="W1038" s="173" t="e">
        <f>IF(#REF!="","",H1038)</f>
        <v>#REF!</v>
      </c>
      <c r="X1038" s="287" t="str">
        <f t="shared" ref="X1038:X1101" si="33">IFERROR(V1038-W1038,"")</f>
        <v/>
      </c>
    </row>
    <row r="1039" spans="1:24" x14ac:dyDescent="0.25">
      <c r="A1039" s="303">
        <v>1959</v>
      </c>
      <c r="B1039" s="297" t="s">
        <v>3425</v>
      </c>
      <c r="C1039" s="304">
        <v>42919</v>
      </c>
      <c r="D1039" s="292" t="s">
        <v>4823</v>
      </c>
      <c r="E1039" s="292" t="s">
        <v>4822</v>
      </c>
      <c r="F1039" s="305">
        <v>0</v>
      </c>
      <c r="G1039" s="305">
        <v>0</v>
      </c>
      <c r="H1039" s="305">
        <v>270</v>
      </c>
      <c r="I1039" s="173"/>
      <c r="J1039" s="173"/>
      <c r="K1039" s="173"/>
      <c r="L1039" s="173"/>
      <c r="M1039" s="173"/>
      <c r="N1039" s="173"/>
      <c r="O1039" s="173"/>
      <c r="P1039" s="173"/>
      <c r="Q1039" s="173"/>
      <c r="R1039" s="173"/>
      <c r="S1039" s="173"/>
      <c r="T1039" s="173"/>
      <c r="V1039" s="173">
        <f t="shared" si="32"/>
        <v>0</v>
      </c>
      <c r="W1039" s="173" t="e">
        <f>IF(#REF!="","",H1039)</f>
        <v>#REF!</v>
      </c>
      <c r="X1039" s="287" t="str">
        <f t="shared" si="33"/>
        <v/>
      </c>
    </row>
    <row r="1040" spans="1:24" x14ac:dyDescent="0.25">
      <c r="A1040" s="303">
        <v>1960</v>
      </c>
      <c r="B1040" s="297" t="s">
        <v>3425</v>
      </c>
      <c r="C1040" s="304">
        <v>43052</v>
      </c>
      <c r="D1040" s="292" t="s">
        <v>4824</v>
      </c>
      <c r="E1040" s="292" t="s">
        <v>4822</v>
      </c>
      <c r="F1040" s="305">
        <v>0</v>
      </c>
      <c r="G1040" s="305">
        <v>0</v>
      </c>
      <c r="H1040" s="305">
        <v>90</v>
      </c>
      <c r="I1040" s="173"/>
      <c r="J1040" s="173"/>
      <c r="K1040" s="173"/>
      <c r="L1040" s="173"/>
      <c r="M1040" s="173"/>
      <c r="N1040" s="173"/>
      <c r="O1040" s="173"/>
      <c r="P1040" s="173"/>
      <c r="Q1040" s="173"/>
      <c r="R1040" s="173"/>
      <c r="S1040" s="173"/>
      <c r="T1040" s="173"/>
      <c r="V1040" s="173">
        <f t="shared" si="32"/>
        <v>0</v>
      </c>
      <c r="W1040" s="173" t="e">
        <f>IF(#REF!="","",H1040)</f>
        <v>#REF!</v>
      </c>
      <c r="X1040" s="287" t="str">
        <f t="shared" si="33"/>
        <v/>
      </c>
    </row>
    <row r="1041" spans="1:24" x14ac:dyDescent="0.25">
      <c r="A1041" s="303">
        <v>1961</v>
      </c>
      <c r="B1041" s="297" t="s">
        <v>3425</v>
      </c>
      <c r="C1041" s="304">
        <v>42758</v>
      </c>
      <c r="D1041" s="292" t="s">
        <v>4825</v>
      </c>
      <c r="E1041" s="292" t="s">
        <v>4822</v>
      </c>
      <c r="F1041" s="305">
        <v>0</v>
      </c>
      <c r="G1041" s="305">
        <v>0</v>
      </c>
      <c r="H1041" s="305">
        <v>90</v>
      </c>
      <c r="I1041" s="173"/>
      <c r="J1041" s="173"/>
      <c r="K1041" s="173"/>
      <c r="L1041" s="173"/>
      <c r="M1041" s="173"/>
      <c r="N1041" s="173"/>
      <c r="O1041" s="173"/>
      <c r="P1041" s="173"/>
      <c r="Q1041" s="173"/>
      <c r="R1041" s="173"/>
      <c r="S1041" s="173"/>
      <c r="T1041" s="173"/>
      <c r="V1041" s="173">
        <f t="shared" si="32"/>
        <v>0</v>
      </c>
      <c r="W1041" s="173" t="e">
        <f>IF(#REF!="","",H1041)</f>
        <v>#REF!</v>
      </c>
      <c r="X1041" s="287" t="str">
        <f t="shared" si="33"/>
        <v/>
      </c>
    </row>
    <row r="1042" spans="1:24" x14ac:dyDescent="0.25">
      <c r="A1042" s="303"/>
      <c r="B1042" s="297"/>
      <c r="C1042" s="304" t="s">
        <v>5677</v>
      </c>
      <c r="D1042" s="292"/>
      <c r="E1042" s="292"/>
      <c r="F1042" s="305"/>
      <c r="G1042" s="305"/>
      <c r="H1042" s="305"/>
      <c r="I1042" s="173"/>
      <c r="J1042" s="173"/>
      <c r="K1042" s="173"/>
      <c r="L1042" s="173"/>
      <c r="M1042" s="173"/>
      <c r="N1042" s="173"/>
      <c r="O1042" s="173"/>
      <c r="P1042" s="173"/>
      <c r="Q1042" s="173"/>
      <c r="R1042" s="173"/>
      <c r="S1042" s="173"/>
      <c r="T1042" s="173"/>
      <c r="V1042" s="173">
        <f t="shared" si="32"/>
        <v>0</v>
      </c>
      <c r="W1042" s="173" t="e">
        <f>IF(#REF!="","",H1042)</f>
        <v>#REF!</v>
      </c>
      <c r="X1042" s="287" t="str">
        <f t="shared" si="33"/>
        <v/>
      </c>
    </row>
    <row r="1043" spans="1:24" x14ac:dyDescent="0.25">
      <c r="C1043" s="304" t="s">
        <v>5677</v>
      </c>
      <c r="F1043" s="291" t="s">
        <v>3441</v>
      </c>
      <c r="G1043" s="291" t="s">
        <v>3441</v>
      </c>
      <c r="H1043" s="307">
        <v>2682</v>
      </c>
      <c r="I1043" s="173"/>
      <c r="J1043" s="173"/>
      <c r="K1043" s="173"/>
      <c r="L1043" s="173"/>
      <c r="M1043" s="173"/>
      <c r="N1043" s="173"/>
      <c r="O1043" s="173"/>
      <c r="P1043" s="173"/>
      <c r="Q1043" s="173"/>
      <c r="R1043" s="173"/>
      <c r="S1043" s="173"/>
      <c r="T1043" s="173"/>
      <c r="V1043" s="173">
        <f t="shared" si="32"/>
        <v>0</v>
      </c>
      <c r="W1043" s="173" t="e">
        <f>IF(#REF!="","",H1043)</f>
        <v>#REF!</v>
      </c>
      <c r="X1043" s="287" t="str">
        <f t="shared" si="33"/>
        <v/>
      </c>
    </row>
    <row r="1044" spans="1:24" x14ac:dyDescent="0.25">
      <c r="A1044" s="295" t="s">
        <v>3413</v>
      </c>
      <c r="B1044" s="297" t="s">
        <v>4826</v>
      </c>
      <c r="C1044" s="304" t="s">
        <v>5677</v>
      </c>
      <c r="D1044" s="294" t="s">
        <v>4827</v>
      </c>
      <c r="E1044" s="292"/>
      <c r="G1044" s="294" t="s">
        <v>3444</v>
      </c>
      <c r="I1044" s="173"/>
      <c r="J1044" s="173"/>
      <c r="K1044" s="173"/>
      <c r="L1044" s="173"/>
      <c r="M1044" s="173"/>
      <c r="N1044" s="173"/>
      <c r="O1044" s="173"/>
      <c r="P1044" s="173"/>
      <c r="Q1044" s="173"/>
      <c r="R1044" s="173"/>
      <c r="S1044" s="173"/>
      <c r="T1044" s="173"/>
      <c r="V1044" s="173">
        <f t="shared" si="32"/>
        <v>0</v>
      </c>
      <c r="W1044" s="173" t="e">
        <f>IF(#REF!="","",H1044)</f>
        <v>#REF!</v>
      </c>
      <c r="X1044" s="287" t="str">
        <f t="shared" si="33"/>
        <v/>
      </c>
    </row>
    <row r="1045" spans="1:24" x14ac:dyDescent="0.25">
      <c r="A1045" s="299" t="s">
        <v>3418</v>
      </c>
      <c r="B1045" s="299" t="s">
        <v>3419</v>
      </c>
      <c r="C1045" s="304" t="s">
        <v>5677</v>
      </c>
      <c r="D1045" s="299" t="s">
        <v>3421</v>
      </c>
      <c r="E1045" s="169" t="s">
        <v>3422</v>
      </c>
      <c r="F1045" s="299" t="s">
        <v>3445</v>
      </c>
      <c r="G1045" s="301" t="s">
        <v>3446</v>
      </c>
      <c r="H1045" s="302" t="s">
        <v>3424</v>
      </c>
      <c r="I1045" s="173"/>
      <c r="J1045" s="173"/>
      <c r="K1045" s="173"/>
      <c r="L1045" s="173"/>
      <c r="M1045" s="173"/>
      <c r="N1045" s="173"/>
      <c r="O1045" s="173"/>
      <c r="P1045" s="173"/>
      <c r="Q1045" s="173"/>
      <c r="R1045" s="173"/>
      <c r="S1045" s="173"/>
      <c r="T1045" s="173"/>
      <c r="V1045" s="173">
        <f t="shared" si="32"/>
        <v>0</v>
      </c>
      <c r="W1045" s="173" t="e">
        <f>IF(#REF!="","",H1045)</f>
        <v>#REF!</v>
      </c>
      <c r="X1045" s="287" t="str">
        <f t="shared" si="33"/>
        <v/>
      </c>
    </row>
    <row r="1046" spans="1:24" x14ac:dyDescent="0.25">
      <c r="A1046" s="303">
        <v>1104</v>
      </c>
      <c r="B1046" s="297" t="s">
        <v>3425</v>
      </c>
      <c r="C1046" s="304">
        <v>43133</v>
      </c>
      <c r="D1046" s="292" t="s">
        <v>4828</v>
      </c>
      <c r="E1046" s="292" t="s">
        <v>4829</v>
      </c>
      <c r="F1046" s="305">
        <v>79.920000000000016</v>
      </c>
      <c r="G1046" s="305">
        <v>79.920000000000016</v>
      </c>
      <c r="H1046" s="305">
        <v>160.13</v>
      </c>
      <c r="I1046" s="173"/>
      <c r="J1046" s="173"/>
      <c r="K1046" s="173"/>
      <c r="L1046" s="173"/>
      <c r="M1046" s="173"/>
      <c r="N1046" s="173"/>
      <c r="O1046" s="173"/>
      <c r="P1046" s="173"/>
      <c r="Q1046" s="173"/>
      <c r="R1046" s="173"/>
      <c r="S1046" s="173"/>
      <c r="T1046" s="173"/>
      <c r="V1046" s="173">
        <f t="shared" si="32"/>
        <v>0</v>
      </c>
      <c r="W1046" s="173" t="e">
        <f>IF(#REF!="","",H1046)</f>
        <v>#REF!</v>
      </c>
      <c r="X1046" s="287" t="str">
        <f t="shared" si="33"/>
        <v/>
      </c>
    </row>
    <row r="1047" spans="1:24" x14ac:dyDescent="0.25">
      <c r="A1047" s="303">
        <v>1105</v>
      </c>
      <c r="B1047" s="297" t="s">
        <v>3425</v>
      </c>
      <c r="C1047" s="304">
        <v>42815</v>
      </c>
      <c r="D1047" s="292" t="s">
        <v>4830</v>
      </c>
      <c r="E1047" s="292" t="s">
        <v>4829</v>
      </c>
      <c r="F1047" s="305">
        <v>0</v>
      </c>
      <c r="G1047" s="305">
        <v>0</v>
      </c>
      <c r="H1047" s="305">
        <v>210.06</v>
      </c>
      <c r="I1047" s="173"/>
      <c r="J1047" s="173"/>
      <c r="K1047" s="173"/>
      <c r="L1047" s="173"/>
      <c r="M1047" s="173"/>
      <c r="N1047" s="173"/>
      <c r="O1047" s="173"/>
      <c r="P1047" s="173"/>
      <c r="Q1047" s="173"/>
      <c r="R1047" s="173"/>
      <c r="S1047" s="173"/>
      <c r="T1047" s="173"/>
      <c r="V1047" s="173">
        <f t="shared" si="32"/>
        <v>0</v>
      </c>
      <c r="W1047" s="173" t="e">
        <f>IF(#REF!="","",H1047)</f>
        <v>#REF!</v>
      </c>
      <c r="X1047" s="287" t="str">
        <f t="shared" si="33"/>
        <v/>
      </c>
    </row>
    <row r="1048" spans="1:24" x14ac:dyDescent="0.25">
      <c r="A1048" s="303">
        <v>1114</v>
      </c>
      <c r="B1048" s="297" t="s">
        <v>3425</v>
      </c>
      <c r="C1048" s="304">
        <v>42822</v>
      </c>
      <c r="D1048" s="292" t="s">
        <v>4831</v>
      </c>
      <c r="E1048" s="292" t="s">
        <v>4829</v>
      </c>
      <c r="F1048" s="305">
        <v>0</v>
      </c>
      <c r="G1048" s="305">
        <v>0</v>
      </c>
      <c r="H1048" s="305">
        <v>910.26</v>
      </c>
      <c r="I1048" s="173"/>
      <c r="J1048" s="173"/>
      <c r="K1048" s="173"/>
      <c r="L1048" s="173"/>
      <c r="M1048" s="173"/>
      <c r="N1048" s="173"/>
      <c r="O1048" s="173"/>
      <c r="P1048" s="173"/>
      <c r="Q1048" s="173"/>
      <c r="R1048" s="173"/>
      <c r="S1048" s="173"/>
      <c r="T1048" s="173"/>
      <c r="V1048" s="173">
        <f t="shared" si="32"/>
        <v>0</v>
      </c>
      <c r="W1048" s="173" t="e">
        <f>IF(#REF!="","",H1048)</f>
        <v>#REF!</v>
      </c>
      <c r="X1048" s="287" t="str">
        <f t="shared" si="33"/>
        <v/>
      </c>
    </row>
    <row r="1049" spans="1:24" x14ac:dyDescent="0.25">
      <c r="A1049" s="303">
        <v>1212</v>
      </c>
      <c r="B1049" s="297" t="s">
        <v>3425</v>
      </c>
      <c r="C1049" s="304">
        <v>42900</v>
      </c>
      <c r="D1049" s="292" t="s">
        <v>4832</v>
      </c>
      <c r="E1049" s="292" t="s">
        <v>4829</v>
      </c>
      <c r="F1049" s="305">
        <v>0</v>
      </c>
      <c r="G1049" s="305">
        <v>0</v>
      </c>
      <c r="H1049" s="305">
        <v>280.10000000000002</v>
      </c>
      <c r="I1049" s="173"/>
      <c r="J1049" s="173"/>
      <c r="K1049" s="173"/>
      <c r="L1049" s="173"/>
      <c r="M1049" s="173"/>
      <c r="N1049" s="173"/>
      <c r="O1049" s="173"/>
      <c r="P1049" s="173"/>
      <c r="Q1049" s="173"/>
      <c r="R1049" s="173"/>
      <c r="S1049" s="173"/>
      <c r="T1049" s="173"/>
      <c r="V1049" s="173">
        <f t="shared" si="32"/>
        <v>0</v>
      </c>
      <c r="W1049" s="173" t="e">
        <f>IF(#REF!="","",H1049)</f>
        <v>#REF!</v>
      </c>
      <c r="X1049" s="287" t="str">
        <f t="shared" si="33"/>
        <v/>
      </c>
    </row>
    <row r="1050" spans="1:24" x14ac:dyDescent="0.25">
      <c r="A1050" s="303">
        <v>1962</v>
      </c>
      <c r="B1050" s="297" t="s">
        <v>3425</v>
      </c>
      <c r="C1050" s="304">
        <v>42891</v>
      </c>
      <c r="D1050" s="292" t="s">
        <v>4833</v>
      </c>
      <c r="E1050" s="292" t="s">
        <v>4834</v>
      </c>
      <c r="F1050" s="305">
        <v>0</v>
      </c>
      <c r="G1050" s="305">
        <v>0</v>
      </c>
      <c r="H1050" s="305">
        <v>2100</v>
      </c>
      <c r="I1050" s="173"/>
      <c r="J1050" s="173"/>
      <c r="K1050" s="173"/>
      <c r="L1050" s="173"/>
      <c r="M1050" s="173"/>
      <c r="N1050" s="173"/>
      <c r="O1050" s="173"/>
      <c r="P1050" s="173"/>
      <c r="Q1050" s="173"/>
      <c r="R1050" s="173"/>
      <c r="S1050" s="173"/>
      <c r="T1050" s="173"/>
      <c r="V1050" s="173">
        <f t="shared" si="32"/>
        <v>0</v>
      </c>
      <c r="W1050" s="173" t="e">
        <f>IF(#REF!="","",H1050)</f>
        <v>#REF!</v>
      </c>
      <c r="X1050" s="287" t="str">
        <f t="shared" si="33"/>
        <v/>
      </c>
    </row>
    <row r="1051" spans="1:24" x14ac:dyDescent="0.25">
      <c r="A1051" s="303">
        <v>2191</v>
      </c>
      <c r="B1051" s="297" t="s">
        <v>3425</v>
      </c>
      <c r="C1051" s="304">
        <v>43040</v>
      </c>
      <c r="D1051" s="292" t="s">
        <v>4835</v>
      </c>
      <c r="E1051" s="292" t="s">
        <v>4836</v>
      </c>
      <c r="F1051" s="305">
        <v>0</v>
      </c>
      <c r="G1051" s="305">
        <v>0</v>
      </c>
      <c r="H1051" s="305">
        <v>2099.88</v>
      </c>
      <c r="I1051" s="173"/>
      <c r="J1051" s="173"/>
      <c r="K1051" s="173"/>
      <c r="L1051" s="173"/>
      <c r="M1051" s="173"/>
      <c r="N1051" s="173"/>
      <c r="O1051" s="173"/>
      <c r="P1051" s="173"/>
      <c r="Q1051" s="173"/>
      <c r="R1051" s="173"/>
      <c r="S1051" s="173"/>
      <c r="T1051" s="173"/>
      <c r="V1051" s="173">
        <f t="shared" si="32"/>
        <v>0</v>
      </c>
      <c r="W1051" s="173" t="e">
        <f>IF(#REF!="","",H1051)</f>
        <v>#REF!</v>
      </c>
      <c r="X1051" s="287" t="str">
        <f t="shared" si="33"/>
        <v/>
      </c>
    </row>
    <row r="1052" spans="1:24" x14ac:dyDescent="0.25">
      <c r="A1052" s="303"/>
      <c r="B1052" s="297"/>
      <c r="C1052" s="304" t="s">
        <v>5677</v>
      </c>
      <c r="D1052" s="292"/>
      <c r="E1052" s="292"/>
      <c r="F1052" s="305"/>
      <c r="G1052" s="305"/>
      <c r="H1052" s="305"/>
      <c r="I1052" s="173"/>
      <c r="J1052" s="173"/>
      <c r="K1052" s="173"/>
      <c r="L1052" s="173"/>
      <c r="M1052" s="173"/>
      <c r="N1052" s="173"/>
      <c r="O1052" s="173"/>
      <c r="P1052" s="173"/>
      <c r="Q1052" s="173"/>
      <c r="R1052" s="173"/>
      <c r="S1052" s="173"/>
      <c r="T1052" s="173"/>
      <c r="V1052" s="173">
        <f t="shared" si="32"/>
        <v>0</v>
      </c>
      <c r="W1052" s="173" t="e">
        <f>IF(#REF!="","",H1052)</f>
        <v>#REF!</v>
      </c>
      <c r="X1052" s="287" t="str">
        <f t="shared" si="33"/>
        <v/>
      </c>
    </row>
    <row r="1053" spans="1:24" x14ac:dyDescent="0.25">
      <c r="C1053" s="304" t="s">
        <v>5677</v>
      </c>
      <c r="F1053" s="291" t="s">
        <v>3441</v>
      </c>
      <c r="G1053" s="291" t="s">
        <v>3441</v>
      </c>
      <c r="H1053" s="307">
        <v>5760.43</v>
      </c>
      <c r="I1053" s="173"/>
      <c r="J1053" s="173"/>
      <c r="K1053" s="173"/>
      <c r="L1053" s="173"/>
      <c r="M1053" s="173"/>
      <c r="N1053" s="173"/>
      <c r="O1053" s="173"/>
      <c r="P1053" s="173"/>
      <c r="Q1053" s="173"/>
      <c r="R1053" s="173"/>
      <c r="S1053" s="173"/>
      <c r="T1053" s="173"/>
      <c r="V1053" s="173">
        <f t="shared" si="32"/>
        <v>0</v>
      </c>
      <c r="W1053" s="173" t="e">
        <f>IF(#REF!="","",H1053)</f>
        <v>#REF!</v>
      </c>
      <c r="X1053" s="287" t="str">
        <f t="shared" si="33"/>
        <v/>
      </c>
    </row>
    <row r="1054" spans="1:24" x14ac:dyDescent="0.25">
      <c r="A1054" s="295" t="s">
        <v>3413</v>
      </c>
      <c r="B1054" s="297" t="s">
        <v>4837</v>
      </c>
      <c r="C1054" s="304" t="s">
        <v>5677</v>
      </c>
      <c r="D1054" s="294" t="s">
        <v>4838</v>
      </c>
      <c r="E1054" s="292"/>
      <c r="G1054" s="294" t="s">
        <v>3444</v>
      </c>
      <c r="I1054" s="173"/>
      <c r="J1054" s="173"/>
      <c r="K1054" s="173"/>
      <c r="L1054" s="173"/>
      <c r="M1054" s="173"/>
      <c r="N1054" s="173"/>
      <c r="O1054" s="173"/>
      <c r="P1054" s="173"/>
      <c r="Q1054" s="173"/>
      <c r="R1054" s="173"/>
      <c r="S1054" s="173"/>
      <c r="T1054" s="173"/>
      <c r="V1054" s="173">
        <f t="shared" si="32"/>
        <v>0</v>
      </c>
      <c r="W1054" s="173" t="e">
        <f>IF(#REF!="","",H1054)</f>
        <v>#REF!</v>
      </c>
      <c r="X1054" s="287" t="str">
        <f t="shared" si="33"/>
        <v/>
      </c>
    </row>
    <row r="1055" spans="1:24" x14ac:dyDescent="0.25">
      <c r="A1055" s="299" t="s">
        <v>3418</v>
      </c>
      <c r="B1055" s="299" t="s">
        <v>3419</v>
      </c>
      <c r="C1055" s="304" t="s">
        <v>5677</v>
      </c>
      <c r="D1055" s="299" t="s">
        <v>3421</v>
      </c>
      <c r="E1055" s="169" t="s">
        <v>3422</v>
      </c>
      <c r="F1055" s="299" t="s">
        <v>3445</v>
      </c>
      <c r="G1055" s="301" t="s">
        <v>3446</v>
      </c>
      <c r="H1055" s="302" t="s">
        <v>3424</v>
      </c>
      <c r="I1055" s="173"/>
      <c r="J1055" s="173"/>
      <c r="K1055" s="173"/>
      <c r="L1055" s="173"/>
      <c r="M1055" s="173"/>
      <c r="N1055" s="173"/>
      <c r="O1055" s="173"/>
      <c r="P1055" s="173"/>
      <c r="Q1055" s="173"/>
      <c r="R1055" s="173"/>
      <c r="S1055" s="173"/>
      <c r="T1055" s="173"/>
      <c r="V1055" s="173">
        <f t="shared" si="32"/>
        <v>0</v>
      </c>
      <c r="W1055" s="173" t="e">
        <f>IF(#REF!="","",H1055)</f>
        <v>#REF!</v>
      </c>
      <c r="X1055" s="287" t="str">
        <f t="shared" si="33"/>
        <v/>
      </c>
    </row>
    <row r="1056" spans="1:24" x14ac:dyDescent="0.25">
      <c r="A1056" s="303">
        <v>1213</v>
      </c>
      <c r="B1056" s="297" t="s">
        <v>3425</v>
      </c>
      <c r="C1056" s="304">
        <v>43105</v>
      </c>
      <c r="D1056" s="292" t="s">
        <v>4839</v>
      </c>
      <c r="E1056" s="292" t="s">
        <v>4840</v>
      </c>
      <c r="F1056" s="305">
        <v>2980.51</v>
      </c>
      <c r="G1056" s="305">
        <v>2980.51</v>
      </c>
      <c r="H1056" s="305">
        <v>0.05</v>
      </c>
      <c r="I1056" s="173"/>
      <c r="J1056" s="173"/>
      <c r="K1056" s="173"/>
      <c r="L1056" s="173"/>
      <c r="M1056" s="173"/>
      <c r="N1056" s="173"/>
      <c r="O1056" s="173"/>
      <c r="P1056" s="173"/>
      <c r="Q1056" s="173"/>
      <c r="R1056" s="173"/>
      <c r="S1056" s="173"/>
      <c r="T1056" s="173"/>
      <c r="V1056" s="173">
        <f t="shared" si="32"/>
        <v>0</v>
      </c>
      <c r="W1056" s="173" t="e">
        <f>IF(#REF!="","",H1056)</f>
        <v>#REF!</v>
      </c>
      <c r="X1056" s="287" t="str">
        <f t="shared" si="33"/>
        <v/>
      </c>
    </row>
    <row r="1057" spans="1:24" x14ac:dyDescent="0.25">
      <c r="A1057" s="303">
        <v>3359</v>
      </c>
      <c r="B1057" s="297" t="s">
        <v>3425</v>
      </c>
      <c r="C1057" s="304">
        <v>42761</v>
      </c>
      <c r="D1057" s="292" t="s">
        <v>4841</v>
      </c>
      <c r="E1057" s="292" t="s">
        <v>4842</v>
      </c>
      <c r="F1057" s="305">
        <v>4.5474735088646412E-13</v>
      </c>
      <c r="G1057" s="305">
        <v>4.5474735088646412E-13</v>
      </c>
      <c r="H1057" s="305">
        <v>3310.4199999999996</v>
      </c>
      <c r="I1057" s="173"/>
      <c r="J1057" s="173"/>
      <c r="K1057" s="173"/>
      <c r="L1057" s="173"/>
      <c r="M1057" s="173"/>
      <c r="N1057" s="173"/>
      <c r="O1057" s="173"/>
      <c r="P1057" s="173"/>
      <c r="Q1057" s="173"/>
      <c r="R1057" s="173"/>
      <c r="S1057" s="173"/>
      <c r="T1057" s="173"/>
      <c r="V1057" s="173">
        <f t="shared" si="32"/>
        <v>0</v>
      </c>
      <c r="W1057" s="173" t="e">
        <f>IF(#REF!="","",H1057)</f>
        <v>#REF!</v>
      </c>
      <c r="X1057" s="287" t="str">
        <f t="shared" si="33"/>
        <v/>
      </c>
    </row>
    <row r="1058" spans="1:24" x14ac:dyDescent="0.25">
      <c r="A1058" s="303"/>
      <c r="B1058" s="297"/>
      <c r="C1058" s="304" t="s">
        <v>5677</v>
      </c>
      <c r="D1058" s="292"/>
      <c r="E1058" s="292"/>
      <c r="F1058" s="305"/>
      <c r="G1058" s="305"/>
      <c r="H1058" s="305"/>
      <c r="I1058" s="173"/>
      <c r="J1058" s="173"/>
      <c r="K1058" s="173"/>
      <c r="L1058" s="173"/>
      <c r="M1058" s="173"/>
      <c r="N1058" s="173"/>
      <c r="O1058" s="173"/>
      <c r="P1058" s="173"/>
      <c r="Q1058" s="173"/>
      <c r="R1058" s="173"/>
      <c r="S1058" s="173"/>
      <c r="T1058" s="173"/>
      <c r="V1058" s="173">
        <f t="shared" si="32"/>
        <v>0</v>
      </c>
      <c r="W1058" s="173" t="e">
        <f>IF(#REF!="","",H1058)</f>
        <v>#REF!</v>
      </c>
      <c r="X1058" s="287" t="str">
        <f t="shared" si="33"/>
        <v/>
      </c>
    </row>
    <row r="1059" spans="1:24" x14ac:dyDescent="0.25">
      <c r="C1059" s="304" t="s">
        <v>5677</v>
      </c>
      <c r="F1059" s="291" t="s">
        <v>3441</v>
      </c>
      <c r="G1059" s="291" t="s">
        <v>3441</v>
      </c>
      <c r="H1059" s="307">
        <v>3310.47</v>
      </c>
      <c r="I1059" s="173"/>
      <c r="J1059" s="173"/>
      <c r="K1059" s="173"/>
      <c r="L1059" s="173"/>
      <c r="M1059" s="173"/>
      <c r="N1059" s="173"/>
      <c r="O1059" s="173"/>
      <c r="P1059" s="173"/>
      <c r="Q1059" s="173"/>
      <c r="R1059" s="173"/>
      <c r="S1059" s="173"/>
      <c r="T1059" s="173"/>
      <c r="V1059" s="173">
        <f t="shared" si="32"/>
        <v>0</v>
      </c>
      <c r="W1059" s="173" t="e">
        <f>IF(#REF!="","",H1059)</f>
        <v>#REF!</v>
      </c>
      <c r="X1059" s="287" t="str">
        <f t="shared" si="33"/>
        <v/>
      </c>
    </row>
    <row r="1060" spans="1:24" x14ac:dyDescent="0.25">
      <c r="A1060" s="295" t="s">
        <v>3413</v>
      </c>
      <c r="B1060" s="297" t="s">
        <v>4843</v>
      </c>
      <c r="C1060" s="304" t="s">
        <v>5677</v>
      </c>
      <c r="D1060" s="294" t="s">
        <v>4844</v>
      </c>
      <c r="E1060" s="292"/>
      <c r="G1060" s="294" t="s">
        <v>3444</v>
      </c>
      <c r="I1060" s="173"/>
      <c r="J1060" s="173"/>
      <c r="K1060" s="173"/>
      <c r="L1060" s="173"/>
      <c r="M1060" s="173"/>
      <c r="N1060" s="173"/>
      <c r="O1060" s="173"/>
      <c r="P1060" s="173"/>
      <c r="Q1060" s="173"/>
      <c r="R1060" s="173"/>
      <c r="S1060" s="173"/>
      <c r="T1060" s="173"/>
      <c r="V1060" s="173">
        <f t="shared" si="32"/>
        <v>0</v>
      </c>
      <c r="W1060" s="173" t="e">
        <f>IF(#REF!="","",H1060)</f>
        <v>#REF!</v>
      </c>
      <c r="X1060" s="287" t="str">
        <f t="shared" si="33"/>
        <v/>
      </c>
    </row>
    <row r="1061" spans="1:24" x14ac:dyDescent="0.25">
      <c r="A1061" s="299" t="s">
        <v>3418</v>
      </c>
      <c r="B1061" s="299" t="s">
        <v>3419</v>
      </c>
      <c r="C1061" s="304" t="s">
        <v>5677</v>
      </c>
      <c r="D1061" s="299" t="s">
        <v>3421</v>
      </c>
      <c r="E1061" s="169" t="s">
        <v>3422</v>
      </c>
      <c r="F1061" s="299" t="s">
        <v>3445</v>
      </c>
      <c r="G1061" s="301" t="s">
        <v>3446</v>
      </c>
      <c r="H1061" s="302" t="s">
        <v>3424</v>
      </c>
      <c r="I1061" s="173"/>
      <c r="J1061" s="173"/>
      <c r="K1061" s="173"/>
      <c r="L1061" s="173"/>
      <c r="M1061" s="173"/>
      <c r="N1061" s="173"/>
      <c r="O1061" s="173"/>
      <c r="P1061" s="173"/>
      <c r="Q1061" s="173"/>
      <c r="R1061" s="173"/>
      <c r="S1061" s="173"/>
      <c r="T1061" s="173"/>
      <c r="V1061" s="173">
        <f t="shared" si="32"/>
        <v>0</v>
      </c>
      <c r="W1061" s="173" t="e">
        <f>IF(#REF!="","",H1061)</f>
        <v>#REF!</v>
      </c>
      <c r="X1061" s="287" t="str">
        <f t="shared" si="33"/>
        <v/>
      </c>
    </row>
    <row r="1062" spans="1:24" x14ac:dyDescent="0.25">
      <c r="A1062" s="303">
        <v>3093</v>
      </c>
      <c r="B1062" s="297" t="s">
        <v>3425</v>
      </c>
      <c r="C1062" s="304">
        <v>42944</v>
      </c>
      <c r="D1062" s="292" t="s">
        <v>4845</v>
      </c>
      <c r="E1062" s="292" t="s">
        <v>4846</v>
      </c>
      <c r="F1062" s="305">
        <v>0</v>
      </c>
      <c r="G1062" s="305">
        <v>0</v>
      </c>
      <c r="H1062" s="305">
        <v>3383.0199999999995</v>
      </c>
      <c r="I1062" s="173"/>
      <c r="J1062" s="173"/>
      <c r="K1062" s="173"/>
      <c r="L1062" s="173"/>
      <c r="M1062" s="173"/>
      <c r="N1062" s="173"/>
      <c r="O1062" s="173"/>
      <c r="P1062" s="173"/>
      <c r="Q1062" s="173"/>
      <c r="R1062" s="173"/>
      <c r="S1062" s="173"/>
      <c r="T1062" s="173"/>
      <c r="V1062" s="173">
        <f t="shared" si="32"/>
        <v>0</v>
      </c>
      <c r="W1062" s="173" t="e">
        <f>IF(#REF!="","",H1062)</f>
        <v>#REF!</v>
      </c>
      <c r="X1062" s="287" t="str">
        <f t="shared" si="33"/>
        <v/>
      </c>
    </row>
    <row r="1063" spans="1:24" x14ac:dyDescent="0.25">
      <c r="A1063" s="303">
        <v>3275</v>
      </c>
      <c r="B1063" s="297" t="s">
        <v>3425</v>
      </c>
      <c r="C1063" s="304">
        <v>42766</v>
      </c>
      <c r="D1063" s="292" t="s">
        <v>4847</v>
      </c>
      <c r="E1063" s="292" t="s">
        <v>4848</v>
      </c>
      <c r="F1063" s="305">
        <v>0</v>
      </c>
      <c r="G1063" s="305">
        <v>0</v>
      </c>
      <c r="H1063" s="305">
        <v>89.11</v>
      </c>
      <c r="I1063" s="173"/>
      <c r="J1063" s="173"/>
      <c r="K1063" s="173"/>
      <c r="L1063" s="173"/>
      <c r="M1063" s="173"/>
      <c r="N1063" s="173"/>
      <c r="O1063" s="173"/>
      <c r="P1063" s="173"/>
      <c r="Q1063" s="173"/>
      <c r="R1063" s="173"/>
      <c r="S1063" s="173"/>
      <c r="T1063" s="173"/>
      <c r="V1063" s="173">
        <f t="shared" si="32"/>
        <v>0</v>
      </c>
      <c r="W1063" s="173" t="e">
        <f>IF(#REF!="","",H1063)</f>
        <v>#REF!</v>
      </c>
      <c r="X1063" s="287" t="str">
        <f t="shared" si="33"/>
        <v/>
      </c>
    </row>
    <row r="1064" spans="1:24" x14ac:dyDescent="0.25">
      <c r="A1064" s="303">
        <v>3277</v>
      </c>
      <c r="B1064" s="297" t="s">
        <v>3425</v>
      </c>
      <c r="C1064" s="304">
        <v>42983</v>
      </c>
      <c r="D1064" s="292" t="s">
        <v>4849</v>
      </c>
      <c r="E1064" s="292" t="s">
        <v>4850</v>
      </c>
      <c r="F1064" s="305">
        <v>0</v>
      </c>
      <c r="G1064" s="305">
        <v>0</v>
      </c>
      <c r="H1064" s="305">
        <v>16280.86</v>
      </c>
      <c r="I1064" s="173"/>
      <c r="J1064" s="173"/>
      <c r="K1064" s="173"/>
      <c r="L1064" s="173"/>
      <c r="M1064" s="173"/>
      <c r="N1064" s="173"/>
      <c r="O1064" s="173"/>
      <c r="P1064" s="173"/>
      <c r="Q1064" s="173"/>
      <c r="R1064" s="173"/>
      <c r="S1064" s="173"/>
      <c r="T1064" s="173"/>
      <c r="V1064" s="173">
        <f t="shared" si="32"/>
        <v>0</v>
      </c>
      <c r="W1064" s="173" t="e">
        <f>IF(#REF!="","",H1064)</f>
        <v>#REF!</v>
      </c>
      <c r="X1064" s="287" t="str">
        <f t="shared" si="33"/>
        <v/>
      </c>
    </row>
    <row r="1065" spans="1:24" x14ac:dyDescent="0.25">
      <c r="A1065" s="303">
        <v>3283</v>
      </c>
      <c r="B1065" s="297" t="s">
        <v>3425</v>
      </c>
      <c r="C1065" s="304">
        <v>43027</v>
      </c>
      <c r="D1065" s="292" t="s">
        <v>4851</v>
      </c>
      <c r="E1065" s="292" t="s">
        <v>4852</v>
      </c>
      <c r="F1065" s="305">
        <v>0</v>
      </c>
      <c r="G1065" s="305">
        <v>0</v>
      </c>
      <c r="H1065" s="305">
        <v>929.26</v>
      </c>
      <c r="I1065" s="173"/>
      <c r="J1065" s="173"/>
      <c r="K1065" s="173"/>
      <c r="L1065" s="173"/>
      <c r="M1065" s="173"/>
      <c r="N1065" s="173"/>
      <c r="O1065" s="173"/>
      <c r="P1065" s="173"/>
      <c r="Q1065" s="173"/>
      <c r="R1065" s="173"/>
      <c r="S1065" s="173"/>
      <c r="T1065" s="173"/>
      <c r="V1065" s="173">
        <f t="shared" si="32"/>
        <v>0</v>
      </c>
      <c r="W1065" s="173" t="e">
        <f>IF(#REF!="","",H1065)</f>
        <v>#REF!</v>
      </c>
      <c r="X1065" s="287" t="str">
        <f t="shared" si="33"/>
        <v/>
      </c>
    </row>
    <row r="1066" spans="1:24" x14ac:dyDescent="0.25">
      <c r="A1066" s="303">
        <v>3362</v>
      </c>
      <c r="B1066" s="297" t="s">
        <v>3425</v>
      </c>
      <c r="C1066" s="304">
        <v>42877</v>
      </c>
      <c r="D1066" s="292" t="s">
        <v>4853</v>
      </c>
      <c r="E1066" s="292" t="s">
        <v>4854</v>
      </c>
      <c r="F1066" s="305">
        <v>0</v>
      </c>
      <c r="G1066" s="305">
        <v>0</v>
      </c>
      <c r="H1066" s="305">
        <v>1234.78</v>
      </c>
      <c r="I1066" s="173"/>
      <c r="J1066" s="173"/>
      <c r="K1066" s="173"/>
      <c r="L1066" s="173"/>
      <c r="M1066" s="173"/>
      <c r="N1066" s="173"/>
      <c r="O1066" s="173"/>
      <c r="P1066" s="173"/>
      <c r="Q1066" s="173"/>
      <c r="R1066" s="173"/>
      <c r="S1066" s="173"/>
      <c r="T1066" s="173"/>
      <c r="V1066" s="173">
        <f t="shared" si="32"/>
        <v>0</v>
      </c>
      <c r="W1066" s="173" t="e">
        <f>IF(#REF!="","",H1066)</f>
        <v>#REF!</v>
      </c>
      <c r="X1066" s="287" t="str">
        <f t="shared" si="33"/>
        <v/>
      </c>
    </row>
    <row r="1067" spans="1:24" x14ac:dyDescent="0.25">
      <c r="A1067" s="303">
        <v>3366</v>
      </c>
      <c r="B1067" s="297" t="s">
        <v>3425</v>
      </c>
      <c r="C1067" s="304">
        <v>43092</v>
      </c>
      <c r="D1067" s="292" t="s">
        <v>4855</v>
      </c>
      <c r="E1067" s="292" t="s">
        <v>4854</v>
      </c>
      <c r="F1067" s="305">
        <v>0</v>
      </c>
      <c r="G1067" s="305">
        <v>0</v>
      </c>
      <c r="H1067" s="305">
        <v>38.18</v>
      </c>
      <c r="I1067" s="173"/>
      <c r="J1067" s="173"/>
      <c r="K1067" s="173"/>
      <c r="L1067" s="173"/>
      <c r="M1067" s="173"/>
      <c r="N1067" s="173"/>
      <c r="O1067" s="173"/>
      <c r="P1067" s="173"/>
      <c r="Q1067" s="173"/>
      <c r="R1067" s="173"/>
      <c r="S1067" s="173"/>
      <c r="T1067" s="173"/>
      <c r="V1067" s="173">
        <f t="shared" si="32"/>
        <v>0</v>
      </c>
      <c r="W1067" s="173" t="e">
        <f>IF(#REF!="","",H1067)</f>
        <v>#REF!</v>
      </c>
      <c r="X1067" s="287" t="str">
        <f t="shared" si="33"/>
        <v/>
      </c>
    </row>
    <row r="1068" spans="1:24" x14ac:dyDescent="0.25">
      <c r="A1068" s="303">
        <v>3423</v>
      </c>
      <c r="B1068" s="297" t="s">
        <v>3425</v>
      </c>
      <c r="C1068" s="304">
        <v>43005</v>
      </c>
      <c r="D1068" s="292" t="s">
        <v>4856</v>
      </c>
      <c r="E1068" s="292" t="s">
        <v>4857</v>
      </c>
      <c r="F1068" s="305">
        <v>0</v>
      </c>
      <c r="G1068" s="305">
        <v>0</v>
      </c>
      <c r="H1068" s="305">
        <v>1934.9</v>
      </c>
      <c r="I1068" s="173"/>
      <c r="J1068" s="173"/>
      <c r="K1068" s="173"/>
      <c r="L1068" s="173"/>
      <c r="M1068" s="173"/>
      <c r="N1068" s="173"/>
      <c r="O1068" s="173"/>
      <c r="P1068" s="173"/>
      <c r="Q1068" s="173"/>
      <c r="R1068" s="173"/>
      <c r="S1068" s="173"/>
      <c r="T1068" s="173"/>
      <c r="V1068" s="173">
        <f t="shared" si="32"/>
        <v>0</v>
      </c>
      <c r="W1068" s="173" t="e">
        <f>IF(#REF!="","",H1068)</f>
        <v>#REF!</v>
      </c>
      <c r="X1068" s="287" t="str">
        <f t="shared" si="33"/>
        <v/>
      </c>
    </row>
    <row r="1069" spans="1:24" x14ac:dyDescent="0.25">
      <c r="A1069" s="303">
        <v>3424</v>
      </c>
      <c r="B1069" s="297" t="s">
        <v>3425</v>
      </c>
      <c r="C1069" s="304">
        <v>42870</v>
      </c>
      <c r="D1069" s="292" t="s">
        <v>4858</v>
      </c>
      <c r="E1069" s="292" t="s">
        <v>4859</v>
      </c>
      <c r="F1069" s="305">
        <v>5.6843418860808015E-14</v>
      </c>
      <c r="G1069" s="305">
        <v>5.6843418860808015E-14</v>
      </c>
      <c r="H1069" s="305">
        <v>264.94</v>
      </c>
      <c r="I1069" s="173"/>
      <c r="J1069" s="173"/>
      <c r="K1069" s="173"/>
      <c r="L1069" s="173"/>
      <c r="M1069" s="173"/>
      <c r="N1069" s="173"/>
      <c r="O1069" s="173"/>
      <c r="P1069" s="173"/>
      <c r="Q1069" s="173"/>
      <c r="R1069" s="173"/>
      <c r="S1069" s="173"/>
      <c r="T1069" s="173"/>
      <c r="V1069" s="173">
        <f t="shared" si="32"/>
        <v>0</v>
      </c>
      <c r="W1069" s="173" t="e">
        <f>IF(#REF!="","",H1069)</f>
        <v>#REF!</v>
      </c>
      <c r="X1069" s="287" t="str">
        <f t="shared" si="33"/>
        <v/>
      </c>
    </row>
    <row r="1070" spans="1:24" x14ac:dyDescent="0.25">
      <c r="A1070" s="303"/>
      <c r="B1070" s="297"/>
      <c r="C1070" s="304" t="s">
        <v>5677</v>
      </c>
      <c r="D1070" s="292"/>
      <c r="E1070" s="292"/>
      <c r="F1070" s="305"/>
      <c r="G1070" s="305"/>
      <c r="H1070" s="305"/>
      <c r="I1070" s="173"/>
      <c r="J1070" s="173"/>
      <c r="K1070" s="173"/>
      <c r="L1070" s="173"/>
      <c r="M1070" s="173"/>
      <c r="N1070" s="173"/>
      <c r="O1070" s="173"/>
      <c r="P1070" s="173"/>
      <c r="Q1070" s="173"/>
      <c r="R1070" s="173"/>
      <c r="S1070" s="173"/>
      <c r="T1070" s="173"/>
      <c r="V1070" s="173">
        <f t="shared" si="32"/>
        <v>0</v>
      </c>
      <c r="W1070" s="173" t="e">
        <f>IF(#REF!="","",H1070)</f>
        <v>#REF!</v>
      </c>
      <c r="X1070" s="287" t="str">
        <f t="shared" si="33"/>
        <v/>
      </c>
    </row>
    <row r="1071" spans="1:24" x14ac:dyDescent="0.25">
      <c r="C1071" s="304" t="s">
        <v>5677</v>
      </c>
      <c r="F1071" s="291" t="s">
        <v>3441</v>
      </c>
      <c r="G1071" s="291" t="s">
        <v>3441</v>
      </c>
      <c r="H1071" s="307">
        <v>24155.05</v>
      </c>
      <c r="I1071" s="173"/>
      <c r="J1071" s="173"/>
      <c r="K1071" s="173"/>
      <c r="L1071" s="173"/>
      <c r="M1071" s="173"/>
      <c r="N1071" s="173"/>
      <c r="O1071" s="173"/>
      <c r="P1071" s="173"/>
      <c r="Q1071" s="173"/>
      <c r="R1071" s="173"/>
      <c r="S1071" s="173"/>
      <c r="T1071" s="173"/>
      <c r="V1071" s="173">
        <f t="shared" si="32"/>
        <v>0</v>
      </c>
      <c r="W1071" s="173" t="e">
        <f>IF(#REF!="","",H1071)</f>
        <v>#REF!</v>
      </c>
      <c r="X1071" s="287" t="str">
        <f t="shared" si="33"/>
        <v/>
      </c>
    </row>
    <row r="1072" spans="1:24" x14ac:dyDescent="0.25">
      <c r="A1072" s="295" t="s">
        <v>3413</v>
      </c>
      <c r="B1072" s="297" t="s">
        <v>4860</v>
      </c>
      <c r="C1072" s="304" t="s">
        <v>5677</v>
      </c>
      <c r="D1072" s="294" t="s">
        <v>4861</v>
      </c>
      <c r="E1072" s="292"/>
      <c r="G1072" s="294" t="s">
        <v>3444</v>
      </c>
      <c r="I1072" s="173"/>
      <c r="J1072" s="173"/>
      <c r="K1072" s="173"/>
      <c r="L1072" s="173"/>
      <c r="M1072" s="173"/>
      <c r="N1072" s="173"/>
      <c r="O1072" s="173"/>
      <c r="P1072" s="173"/>
      <c r="Q1072" s="173"/>
      <c r="R1072" s="173"/>
      <c r="S1072" s="173"/>
      <c r="T1072" s="173"/>
      <c r="V1072" s="173">
        <f t="shared" si="32"/>
        <v>0</v>
      </c>
      <c r="W1072" s="173" t="e">
        <f>IF(#REF!="","",H1072)</f>
        <v>#REF!</v>
      </c>
      <c r="X1072" s="287" t="str">
        <f t="shared" si="33"/>
        <v/>
      </c>
    </row>
    <row r="1073" spans="1:24" x14ac:dyDescent="0.25">
      <c r="A1073" s="299" t="s">
        <v>3418</v>
      </c>
      <c r="B1073" s="299" t="s">
        <v>3419</v>
      </c>
      <c r="C1073" s="304" t="s">
        <v>5677</v>
      </c>
      <c r="D1073" s="299" t="s">
        <v>3421</v>
      </c>
      <c r="E1073" s="169" t="s">
        <v>3422</v>
      </c>
      <c r="F1073" s="299" t="s">
        <v>3445</v>
      </c>
      <c r="G1073" s="301" t="s">
        <v>3446</v>
      </c>
      <c r="H1073" s="302" t="s">
        <v>3424</v>
      </c>
      <c r="I1073" s="173"/>
      <c r="J1073" s="173"/>
      <c r="K1073" s="173"/>
      <c r="L1073" s="173"/>
      <c r="M1073" s="173"/>
      <c r="N1073" s="173"/>
      <c r="O1073" s="173"/>
      <c r="P1073" s="173"/>
      <c r="Q1073" s="173"/>
      <c r="R1073" s="173"/>
      <c r="S1073" s="173"/>
      <c r="T1073" s="173"/>
      <c r="V1073" s="173">
        <f t="shared" si="32"/>
        <v>0</v>
      </c>
      <c r="W1073" s="173" t="e">
        <f>IF(#REF!="","",H1073)</f>
        <v>#REF!</v>
      </c>
      <c r="X1073" s="287" t="str">
        <f t="shared" si="33"/>
        <v/>
      </c>
    </row>
    <row r="1074" spans="1:24" x14ac:dyDescent="0.25">
      <c r="A1074" s="303">
        <v>1964</v>
      </c>
      <c r="B1074" s="297" t="s">
        <v>3425</v>
      </c>
      <c r="C1074" s="304">
        <v>42897</v>
      </c>
      <c r="D1074" s="292" t="s">
        <v>4862</v>
      </c>
      <c r="E1074" s="292" t="s">
        <v>4863</v>
      </c>
      <c r="F1074" s="305">
        <v>1407</v>
      </c>
      <c r="G1074" s="305">
        <v>1407</v>
      </c>
      <c r="H1074" s="305">
        <v>1</v>
      </c>
      <c r="I1074" s="173"/>
      <c r="J1074" s="173"/>
      <c r="K1074" s="173"/>
      <c r="L1074" s="173"/>
      <c r="M1074" s="173"/>
      <c r="N1074" s="173"/>
      <c r="O1074" s="173"/>
      <c r="P1074" s="173"/>
      <c r="Q1074" s="173"/>
      <c r="R1074" s="173"/>
      <c r="S1074" s="173"/>
      <c r="T1074" s="173"/>
      <c r="V1074" s="173">
        <f t="shared" si="32"/>
        <v>0</v>
      </c>
      <c r="W1074" s="173" t="e">
        <f>IF(#REF!="","",H1074)</f>
        <v>#REF!</v>
      </c>
      <c r="X1074" s="287" t="str">
        <f t="shared" si="33"/>
        <v/>
      </c>
    </row>
    <row r="1075" spans="1:24" x14ac:dyDescent="0.25">
      <c r="A1075" s="303"/>
      <c r="B1075" s="297"/>
      <c r="C1075" s="304" t="s">
        <v>5677</v>
      </c>
      <c r="D1075" s="292"/>
      <c r="E1075" s="292"/>
      <c r="F1075" s="305"/>
      <c r="G1075" s="305"/>
      <c r="H1075" s="305"/>
      <c r="I1075" s="173"/>
      <c r="J1075" s="173"/>
      <c r="K1075" s="173"/>
      <c r="L1075" s="173"/>
      <c r="M1075" s="173"/>
      <c r="N1075" s="173"/>
      <c r="O1075" s="173"/>
      <c r="P1075" s="173"/>
      <c r="Q1075" s="173"/>
      <c r="R1075" s="173"/>
      <c r="S1075" s="173"/>
      <c r="T1075" s="173"/>
      <c r="V1075" s="173">
        <f t="shared" si="32"/>
        <v>0</v>
      </c>
      <c r="W1075" s="173" t="e">
        <f>IF(#REF!="","",H1075)</f>
        <v>#REF!</v>
      </c>
      <c r="X1075" s="287" t="str">
        <f t="shared" si="33"/>
        <v/>
      </c>
    </row>
    <row r="1076" spans="1:24" x14ac:dyDescent="0.25">
      <c r="C1076" s="304" t="s">
        <v>5677</v>
      </c>
      <c r="F1076" s="291" t="s">
        <v>3441</v>
      </c>
      <c r="G1076" s="291" t="s">
        <v>3441</v>
      </c>
      <c r="H1076" s="307">
        <v>1</v>
      </c>
      <c r="I1076" s="173"/>
      <c r="J1076" s="173"/>
      <c r="K1076" s="173"/>
      <c r="L1076" s="173"/>
      <c r="M1076" s="173"/>
      <c r="N1076" s="173"/>
      <c r="O1076" s="173"/>
      <c r="P1076" s="173"/>
      <c r="Q1076" s="173"/>
      <c r="R1076" s="173"/>
      <c r="S1076" s="173"/>
      <c r="T1076" s="173"/>
      <c r="V1076" s="173">
        <f t="shared" si="32"/>
        <v>0</v>
      </c>
      <c r="W1076" s="173" t="e">
        <f>IF(#REF!="","",H1076)</f>
        <v>#REF!</v>
      </c>
      <c r="X1076" s="287" t="str">
        <f t="shared" si="33"/>
        <v/>
      </c>
    </row>
    <row r="1077" spans="1:24" x14ac:dyDescent="0.25">
      <c r="A1077" s="295" t="s">
        <v>3413</v>
      </c>
      <c r="B1077" s="297" t="s">
        <v>4864</v>
      </c>
      <c r="C1077" s="304" t="s">
        <v>5677</v>
      </c>
      <c r="D1077" s="294" t="s">
        <v>4865</v>
      </c>
      <c r="E1077" s="292"/>
      <c r="G1077" s="294" t="s">
        <v>3444</v>
      </c>
      <c r="I1077" s="173"/>
      <c r="J1077" s="173"/>
      <c r="K1077" s="173"/>
      <c r="L1077" s="173"/>
      <c r="M1077" s="173"/>
      <c r="N1077" s="173"/>
      <c r="O1077" s="173"/>
      <c r="P1077" s="173"/>
      <c r="Q1077" s="173"/>
      <c r="R1077" s="173"/>
      <c r="S1077" s="173"/>
      <c r="T1077" s="173"/>
      <c r="V1077" s="173">
        <f t="shared" si="32"/>
        <v>0</v>
      </c>
      <c r="W1077" s="173" t="e">
        <f>IF(#REF!="","",H1077)</f>
        <v>#REF!</v>
      </c>
      <c r="X1077" s="287" t="str">
        <f t="shared" si="33"/>
        <v/>
      </c>
    </row>
    <row r="1078" spans="1:24" x14ac:dyDescent="0.25">
      <c r="A1078" s="299" t="s">
        <v>3418</v>
      </c>
      <c r="B1078" s="299" t="s">
        <v>3419</v>
      </c>
      <c r="C1078" s="304" t="s">
        <v>5677</v>
      </c>
      <c r="D1078" s="299" t="s">
        <v>3421</v>
      </c>
      <c r="E1078" s="169" t="s">
        <v>3422</v>
      </c>
      <c r="F1078" s="299" t="s">
        <v>3445</v>
      </c>
      <c r="G1078" s="301" t="s">
        <v>3446</v>
      </c>
      <c r="H1078" s="302" t="s">
        <v>3424</v>
      </c>
      <c r="I1078" s="173"/>
      <c r="J1078" s="173"/>
      <c r="K1078" s="173"/>
      <c r="L1078" s="173"/>
      <c r="M1078" s="173"/>
      <c r="N1078" s="173"/>
      <c r="O1078" s="173"/>
      <c r="P1078" s="173"/>
      <c r="Q1078" s="173"/>
      <c r="R1078" s="173"/>
      <c r="S1078" s="173"/>
      <c r="T1078" s="173"/>
      <c r="V1078" s="173">
        <f t="shared" si="32"/>
        <v>0</v>
      </c>
      <c r="W1078" s="173" t="e">
        <f>IF(#REF!="","",H1078)</f>
        <v>#REF!</v>
      </c>
      <c r="X1078" s="287" t="str">
        <f t="shared" si="33"/>
        <v/>
      </c>
    </row>
    <row r="1079" spans="1:24" x14ac:dyDescent="0.25">
      <c r="A1079" s="303">
        <v>24</v>
      </c>
      <c r="B1079" s="297" t="s">
        <v>3425</v>
      </c>
      <c r="C1079" s="304">
        <v>42917</v>
      </c>
      <c r="D1079" s="292" t="s">
        <v>4866</v>
      </c>
      <c r="E1079" s="292" t="s">
        <v>4867</v>
      </c>
      <c r="F1079" s="305">
        <v>1409</v>
      </c>
      <c r="G1079" s="305">
        <v>1409</v>
      </c>
      <c r="H1079" s="305">
        <v>0.4</v>
      </c>
      <c r="I1079" s="173"/>
      <c r="J1079" s="173"/>
      <c r="K1079" s="173"/>
      <c r="L1079" s="173"/>
      <c r="M1079" s="173"/>
      <c r="N1079" s="173"/>
      <c r="O1079" s="173"/>
      <c r="P1079" s="173"/>
      <c r="Q1079" s="173"/>
      <c r="R1079" s="173"/>
      <c r="S1079" s="173"/>
      <c r="T1079" s="173"/>
      <c r="V1079" s="173">
        <f t="shared" si="32"/>
        <v>0</v>
      </c>
      <c r="W1079" s="173" t="e">
        <f>IF(#REF!="","",H1079)</f>
        <v>#REF!</v>
      </c>
      <c r="X1079" s="287" t="str">
        <f t="shared" si="33"/>
        <v/>
      </c>
    </row>
    <row r="1080" spans="1:24" x14ac:dyDescent="0.25">
      <c r="A1080" s="303"/>
      <c r="B1080" s="297"/>
      <c r="C1080" s="304" t="s">
        <v>5677</v>
      </c>
      <c r="D1080" s="292"/>
      <c r="E1080" s="292"/>
      <c r="F1080" s="305"/>
      <c r="G1080" s="305"/>
      <c r="H1080" s="305"/>
      <c r="I1080" s="173"/>
      <c r="J1080" s="173"/>
      <c r="K1080" s="173"/>
      <c r="L1080" s="173"/>
      <c r="M1080" s="173"/>
      <c r="N1080" s="173"/>
      <c r="O1080" s="173"/>
      <c r="P1080" s="173"/>
      <c r="Q1080" s="173"/>
      <c r="R1080" s="173"/>
      <c r="S1080" s="173"/>
      <c r="T1080" s="173"/>
      <c r="V1080" s="173">
        <f t="shared" si="32"/>
        <v>0</v>
      </c>
      <c r="W1080" s="173" t="e">
        <f>IF(#REF!="","",H1080)</f>
        <v>#REF!</v>
      </c>
      <c r="X1080" s="287" t="str">
        <f t="shared" si="33"/>
        <v/>
      </c>
    </row>
    <row r="1081" spans="1:24" x14ac:dyDescent="0.25">
      <c r="C1081" s="304" t="s">
        <v>5677</v>
      </c>
      <c r="F1081" s="291" t="s">
        <v>3441</v>
      </c>
      <c r="G1081" s="291" t="s">
        <v>3441</v>
      </c>
      <c r="H1081" s="307">
        <v>0.4</v>
      </c>
      <c r="I1081" s="173"/>
      <c r="J1081" s="173"/>
      <c r="K1081" s="173"/>
      <c r="L1081" s="173"/>
      <c r="M1081" s="173"/>
      <c r="N1081" s="173"/>
      <c r="O1081" s="173"/>
      <c r="P1081" s="173"/>
      <c r="Q1081" s="173"/>
      <c r="R1081" s="173"/>
      <c r="S1081" s="173"/>
      <c r="T1081" s="173"/>
      <c r="V1081" s="173">
        <f t="shared" si="32"/>
        <v>0</v>
      </c>
      <c r="W1081" s="173" t="e">
        <f>IF(#REF!="","",H1081)</f>
        <v>#REF!</v>
      </c>
      <c r="X1081" s="287" t="str">
        <f t="shared" si="33"/>
        <v/>
      </c>
    </row>
    <row r="1082" spans="1:24" x14ac:dyDescent="0.25">
      <c r="A1082" s="295" t="s">
        <v>3413</v>
      </c>
      <c r="B1082" s="297" t="s">
        <v>4868</v>
      </c>
      <c r="C1082" s="304" t="s">
        <v>5677</v>
      </c>
      <c r="D1082" s="294" t="s">
        <v>4869</v>
      </c>
      <c r="E1082" s="292"/>
      <c r="G1082" s="294" t="s">
        <v>3444</v>
      </c>
      <c r="I1082" s="173"/>
      <c r="J1082" s="173"/>
      <c r="K1082" s="173"/>
      <c r="L1082" s="173"/>
      <c r="M1082" s="173"/>
      <c r="N1082" s="173"/>
      <c r="O1082" s="173"/>
      <c r="P1082" s="173"/>
      <c r="Q1082" s="173"/>
      <c r="R1082" s="173"/>
      <c r="S1082" s="173"/>
      <c r="T1082" s="173"/>
      <c r="V1082" s="173">
        <f t="shared" si="32"/>
        <v>0</v>
      </c>
      <c r="W1082" s="173" t="e">
        <f>IF(#REF!="","",H1082)</f>
        <v>#REF!</v>
      </c>
      <c r="X1082" s="287" t="str">
        <f t="shared" si="33"/>
        <v/>
      </c>
    </row>
    <row r="1083" spans="1:24" x14ac:dyDescent="0.25">
      <c r="A1083" s="299" t="s">
        <v>3418</v>
      </c>
      <c r="B1083" s="299" t="s">
        <v>3419</v>
      </c>
      <c r="C1083" s="304" t="s">
        <v>5677</v>
      </c>
      <c r="D1083" s="299" t="s">
        <v>3421</v>
      </c>
      <c r="E1083" s="169" t="s">
        <v>3422</v>
      </c>
      <c r="F1083" s="299" t="s">
        <v>3445</v>
      </c>
      <c r="G1083" s="301" t="s">
        <v>3446</v>
      </c>
      <c r="H1083" s="302" t="s">
        <v>3424</v>
      </c>
      <c r="I1083" s="173"/>
      <c r="J1083" s="173"/>
      <c r="K1083" s="173"/>
      <c r="L1083" s="173"/>
      <c r="M1083" s="173"/>
      <c r="N1083" s="173"/>
      <c r="O1083" s="173"/>
      <c r="P1083" s="173"/>
      <c r="Q1083" s="173"/>
      <c r="R1083" s="173"/>
      <c r="S1083" s="173"/>
      <c r="T1083" s="173"/>
      <c r="V1083" s="173">
        <f t="shared" si="32"/>
        <v>0</v>
      </c>
      <c r="W1083" s="173" t="e">
        <f>IF(#REF!="","",H1083)</f>
        <v>#REF!</v>
      </c>
      <c r="X1083" s="287" t="str">
        <f t="shared" si="33"/>
        <v/>
      </c>
    </row>
    <row r="1084" spans="1:24" x14ac:dyDescent="0.25">
      <c r="A1084" s="303">
        <v>1076</v>
      </c>
      <c r="B1084" s="297" t="s">
        <v>3425</v>
      </c>
      <c r="C1084" s="304">
        <v>42939</v>
      </c>
      <c r="D1084" s="292" t="s">
        <v>4870</v>
      </c>
      <c r="E1084" s="292" t="s">
        <v>4871</v>
      </c>
      <c r="F1084" s="305">
        <v>1477.04</v>
      </c>
      <c r="G1084" s="305">
        <v>1477.04</v>
      </c>
      <c r="H1084" s="305">
        <v>0.4</v>
      </c>
      <c r="I1084" s="173"/>
      <c r="J1084" s="173"/>
      <c r="K1084" s="173"/>
      <c r="L1084" s="173"/>
      <c r="M1084" s="173"/>
      <c r="N1084" s="173"/>
      <c r="O1084" s="173"/>
      <c r="P1084" s="173"/>
      <c r="Q1084" s="173"/>
      <c r="R1084" s="173"/>
      <c r="S1084" s="173"/>
      <c r="T1084" s="173"/>
      <c r="V1084" s="173">
        <f t="shared" si="32"/>
        <v>0</v>
      </c>
      <c r="W1084" s="173" t="e">
        <f>IF(#REF!="","",H1084)</f>
        <v>#REF!</v>
      </c>
      <c r="X1084" s="287" t="str">
        <f t="shared" si="33"/>
        <v/>
      </c>
    </row>
    <row r="1085" spans="1:24" x14ac:dyDescent="0.25">
      <c r="A1085" s="303">
        <v>2192</v>
      </c>
      <c r="B1085" s="297" t="s">
        <v>3425</v>
      </c>
      <c r="C1085" s="304">
        <v>43022</v>
      </c>
      <c r="D1085" s="292" t="s">
        <v>4872</v>
      </c>
      <c r="E1085" s="292" t="s">
        <v>4873</v>
      </c>
      <c r="F1085" s="305">
        <v>0</v>
      </c>
      <c r="G1085" s="305">
        <v>0</v>
      </c>
      <c r="H1085" s="305">
        <v>499.82</v>
      </c>
      <c r="I1085" s="173"/>
      <c r="J1085" s="173"/>
      <c r="K1085" s="173"/>
      <c r="L1085" s="173"/>
      <c r="M1085" s="173"/>
      <c r="N1085" s="173"/>
      <c r="O1085" s="173"/>
      <c r="P1085" s="173"/>
      <c r="Q1085" s="173"/>
      <c r="R1085" s="173"/>
      <c r="S1085" s="173"/>
      <c r="T1085" s="173"/>
      <c r="V1085" s="173">
        <f t="shared" si="32"/>
        <v>0</v>
      </c>
      <c r="W1085" s="173" t="e">
        <f>IF(#REF!="","",H1085)</f>
        <v>#REF!</v>
      </c>
      <c r="X1085" s="287" t="str">
        <f t="shared" si="33"/>
        <v/>
      </c>
    </row>
    <row r="1086" spans="1:24" x14ac:dyDescent="0.25">
      <c r="A1086" s="303">
        <v>2193</v>
      </c>
      <c r="B1086" s="297" t="s">
        <v>3425</v>
      </c>
      <c r="C1086" s="304">
        <v>43097</v>
      </c>
      <c r="D1086" s="292" t="s">
        <v>4874</v>
      </c>
      <c r="E1086" s="292" t="s">
        <v>4873</v>
      </c>
      <c r="F1086" s="305">
        <v>-5.6843418860808015E-14</v>
      </c>
      <c r="G1086" s="305">
        <v>-5.6843418860808015E-14</v>
      </c>
      <c r="H1086" s="305">
        <v>451.76000000000005</v>
      </c>
      <c r="I1086" s="173"/>
      <c r="J1086" s="173"/>
      <c r="K1086" s="173"/>
      <c r="L1086" s="173"/>
      <c r="M1086" s="173"/>
      <c r="N1086" s="173"/>
      <c r="O1086" s="173"/>
      <c r="P1086" s="173"/>
      <c r="Q1086" s="173"/>
      <c r="R1086" s="173"/>
      <c r="S1086" s="173"/>
      <c r="T1086" s="173"/>
      <c r="V1086" s="173">
        <f t="shared" si="32"/>
        <v>0</v>
      </c>
      <c r="W1086" s="173" t="e">
        <f>IF(#REF!="","",H1086)</f>
        <v>#REF!</v>
      </c>
      <c r="X1086" s="287" t="str">
        <f t="shared" si="33"/>
        <v/>
      </c>
    </row>
    <row r="1087" spans="1:24" x14ac:dyDescent="0.25">
      <c r="A1087" s="303">
        <v>2194</v>
      </c>
      <c r="B1087" s="297" t="s">
        <v>3425</v>
      </c>
      <c r="C1087" s="304">
        <v>42811</v>
      </c>
      <c r="D1087" s="292" t="s">
        <v>4875</v>
      </c>
      <c r="E1087" s="292" t="s">
        <v>4873</v>
      </c>
      <c r="F1087" s="305">
        <v>0</v>
      </c>
      <c r="G1087" s="305">
        <v>0</v>
      </c>
      <c r="H1087" s="305">
        <v>9.61</v>
      </c>
      <c r="I1087" s="173"/>
      <c r="J1087" s="173"/>
      <c r="K1087" s="173"/>
      <c r="L1087" s="173"/>
      <c r="M1087" s="173"/>
      <c r="N1087" s="173"/>
      <c r="O1087" s="173"/>
      <c r="P1087" s="173"/>
      <c r="Q1087" s="173"/>
      <c r="R1087" s="173"/>
      <c r="S1087" s="173"/>
      <c r="T1087" s="173"/>
      <c r="V1087" s="173">
        <f t="shared" si="32"/>
        <v>0</v>
      </c>
      <c r="W1087" s="173" t="e">
        <f>IF(#REF!="","",H1087)</f>
        <v>#REF!</v>
      </c>
      <c r="X1087" s="287" t="str">
        <f t="shared" si="33"/>
        <v/>
      </c>
    </row>
    <row r="1088" spans="1:24" x14ac:dyDescent="0.25">
      <c r="A1088" s="303">
        <v>2506</v>
      </c>
      <c r="B1088" s="297" t="s">
        <v>3425</v>
      </c>
      <c r="C1088" s="304">
        <v>42835</v>
      </c>
      <c r="D1088" s="292" t="s">
        <v>4876</v>
      </c>
      <c r="E1088" s="292" t="s">
        <v>4873</v>
      </c>
      <c r="F1088" s="305">
        <v>0</v>
      </c>
      <c r="G1088" s="305">
        <v>0</v>
      </c>
      <c r="H1088" s="305">
        <v>2681.75</v>
      </c>
      <c r="I1088" s="173"/>
      <c r="J1088" s="173"/>
      <c r="K1088" s="173"/>
      <c r="L1088" s="173"/>
      <c r="M1088" s="173"/>
      <c r="N1088" s="173"/>
      <c r="O1088" s="173"/>
      <c r="P1088" s="173"/>
      <c r="Q1088" s="173"/>
      <c r="R1088" s="173"/>
      <c r="S1088" s="173"/>
      <c r="T1088" s="173"/>
      <c r="V1088" s="173">
        <f t="shared" si="32"/>
        <v>0</v>
      </c>
      <c r="W1088" s="173" t="e">
        <f>IF(#REF!="","",H1088)</f>
        <v>#REF!</v>
      </c>
      <c r="X1088" s="287" t="str">
        <f t="shared" si="33"/>
        <v/>
      </c>
    </row>
    <row r="1089" spans="1:24" x14ac:dyDescent="0.25">
      <c r="A1089" s="303">
        <v>2840</v>
      </c>
      <c r="B1089" s="297" t="s">
        <v>3425</v>
      </c>
      <c r="C1089" s="304">
        <v>42882</v>
      </c>
      <c r="D1089" s="292" t="s">
        <v>4877</v>
      </c>
      <c r="E1089" s="292" t="s">
        <v>4873</v>
      </c>
      <c r="F1089" s="305">
        <v>4.5474735088646412E-13</v>
      </c>
      <c r="G1089" s="305">
        <v>4.5474735088646412E-13</v>
      </c>
      <c r="H1089" s="305">
        <v>3178.37</v>
      </c>
      <c r="I1089" s="173"/>
      <c r="J1089" s="173"/>
      <c r="K1089" s="173"/>
      <c r="L1089" s="173"/>
      <c r="M1089" s="173"/>
      <c r="N1089" s="173"/>
      <c r="O1089" s="173"/>
      <c r="P1089" s="173"/>
      <c r="Q1089" s="173"/>
      <c r="R1089" s="173"/>
      <c r="S1089" s="173"/>
      <c r="T1089" s="173"/>
      <c r="V1089" s="173">
        <f t="shared" si="32"/>
        <v>0</v>
      </c>
      <c r="W1089" s="173" t="e">
        <f>IF(#REF!="","",H1089)</f>
        <v>#REF!</v>
      </c>
      <c r="X1089" s="287" t="str">
        <f t="shared" si="33"/>
        <v/>
      </c>
    </row>
    <row r="1090" spans="1:24" x14ac:dyDescent="0.25">
      <c r="A1090" s="303">
        <v>3091</v>
      </c>
      <c r="B1090" s="297" t="s">
        <v>3425</v>
      </c>
      <c r="C1090" s="304">
        <v>42962</v>
      </c>
      <c r="D1090" s="292" t="s">
        <v>4878</v>
      </c>
      <c r="E1090" s="292" t="s">
        <v>4873</v>
      </c>
      <c r="F1090" s="305">
        <v>0</v>
      </c>
      <c r="G1090" s="305">
        <v>0</v>
      </c>
      <c r="H1090" s="305">
        <v>3063.02</v>
      </c>
      <c r="I1090" s="173"/>
      <c r="J1090" s="173"/>
      <c r="K1090" s="173"/>
      <c r="L1090" s="173"/>
      <c r="M1090" s="173"/>
      <c r="N1090" s="173"/>
      <c r="O1090" s="173"/>
      <c r="P1090" s="173"/>
      <c r="Q1090" s="173"/>
      <c r="R1090" s="173"/>
      <c r="S1090" s="173"/>
      <c r="T1090" s="173"/>
      <c r="V1090" s="173">
        <f t="shared" si="32"/>
        <v>0</v>
      </c>
      <c r="W1090" s="173" t="e">
        <f>IF(#REF!="","",H1090)</f>
        <v>#REF!</v>
      </c>
      <c r="X1090" s="287" t="str">
        <f t="shared" si="33"/>
        <v/>
      </c>
    </row>
    <row r="1091" spans="1:24" x14ac:dyDescent="0.25">
      <c r="A1091" s="303">
        <v>3092</v>
      </c>
      <c r="B1091" s="297" t="s">
        <v>3425</v>
      </c>
      <c r="C1091" s="304">
        <v>43021</v>
      </c>
      <c r="D1091" s="292" t="s">
        <v>4879</v>
      </c>
      <c r="E1091" s="292" t="s">
        <v>4873</v>
      </c>
      <c r="F1091" s="305">
        <v>1.7763568394002505E-15</v>
      </c>
      <c r="G1091" s="305">
        <v>1.7763568394002505E-15</v>
      </c>
      <c r="H1091" s="305">
        <v>12.819999999999999</v>
      </c>
      <c r="I1091" s="173"/>
      <c r="J1091" s="173"/>
      <c r="K1091" s="173"/>
      <c r="L1091" s="173"/>
      <c r="M1091" s="173"/>
      <c r="N1091" s="173"/>
      <c r="O1091" s="173"/>
      <c r="P1091" s="173"/>
      <c r="Q1091" s="173"/>
      <c r="R1091" s="173"/>
      <c r="S1091" s="173"/>
      <c r="T1091" s="173"/>
      <c r="V1091" s="173">
        <f t="shared" si="32"/>
        <v>0</v>
      </c>
      <c r="W1091" s="173" t="e">
        <f>IF(#REF!="","",H1091)</f>
        <v>#REF!</v>
      </c>
      <c r="X1091" s="287" t="str">
        <f t="shared" si="33"/>
        <v/>
      </c>
    </row>
    <row r="1092" spans="1:24" x14ac:dyDescent="0.25">
      <c r="A1092" s="303">
        <v>3352</v>
      </c>
      <c r="B1092" s="297" t="s">
        <v>3425</v>
      </c>
      <c r="C1092" s="304">
        <v>42915</v>
      </c>
      <c r="D1092" s="292" t="s">
        <v>4880</v>
      </c>
      <c r="E1092" s="292" t="s">
        <v>4881</v>
      </c>
      <c r="F1092" s="305">
        <v>0</v>
      </c>
      <c r="G1092" s="305">
        <v>0</v>
      </c>
      <c r="H1092" s="305">
        <v>1784.48</v>
      </c>
      <c r="I1092" s="173"/>
      <c r="J1092" s="173"/>
      <c r="K1092" s="173"/>
      <c r="L1092" s="173"/>
      <c r="M1092" s="173"/>
      <c r="N1092" s="173"/>
      <c r="O1092" s="173"/>
      <c r="P1092" s="173"/>
      <c r="Q1092" s="173"/>
      <c r="R1092" s="173"/>
      <c r="S1092" s="173"/>
      <c r="T1092" s="173"/>
      <c r="V1092" s="173">
        <f t="shared" si="32"/>
        <v>0</v>
      </c>
      <c r="W1092" s="173" t="e">
        <f>IF(#REF!="","",H1092)</f>
        <v>#REF!</v>
      </c>
      <c r="X1092" s="287" t="str">
        <f t="shared" si="33"/>
        <v/>
      </c>
    </row>
    <row r="1093" spans="1:24" x14ac:dyDescent="0.25">
      <c r="A1093" s="303">
        <v>3422</v>
      </c>
      <c r="B1093" s="297" t="s">
        <v>3425</v>
      </c>
      <c r="C1093" s="304">
        <v>43132</v>
      </c>
      <c r="D1093" s="292" t="s">
        <v>4882</v>
      </c>
      <c r="E1093" s="292" t="s">
        <v>4873</v>
      </c>
      <c r="F1093" s="305">
        <v>4.5474735088646412E-13</v>
      </c>
      <c r="G1093" s="305">
        <v>4.5474735088646412E-13</v>
      </c>
      <c r="H1093" s="305">
        <v>3178.37</v>
      </c>
      <c r="I1093" s="173"/>
      <c r="J1093" s="173"/>
      <c r="K1093" s="173"/>
      <c r="L1093" s="173"/>
      <c r="M1093" s="173"/>
      <c r="N1093" s="173"/>
      <c r="O1093" s="173"/>
      <c r="P1093" s="173"/>
      <c r="Q1093" s="173"/>
      <c r="R1093" s="173"/>
      <c r="S1093" s="173"/>
      <c r="T1093" s="173"/>
      <c r="V1093" s="173">
        <f t="shared" si="32"/>
        <v>0</v>
      </c>
      <c r="W1093" s="173" t="e">
        <f>IF(#REF!="","",H1093)</f>
        <v>#REF!</v>
      </c>
      <c r="X1093" s="287" t="str">
        <f t="shared" si="33"/>
        <v/>
      </c>
    </row>
    <row r="1094" spans="1:24" x14ac:dyDescent="0.25">
      <c r="A1094" s="303"/>
      <c r="B1094" s="297"/>
      <c r="C1094" s="304" t="s">
        <v>5677</v>
      </c>
      <c r="D1094" s="292"/>
      <c r="E1094" s="292"/>
      <c r="F1094" s="305"/>
      <c r="G1094" s="305"/>
      <c r="H1094" s="305"/>
      <c r="I1094" s="173"/>
      <c r="J1094" s="173"/>
      <c r="K1094" s="173"/>
      <c r="L1094" s="173"/>
      <c r="M1094" s="173"/>
      <c r="N1094" s="173"/>
      <c r="O1094" s="173"/>
      <c r="P1094" s="173"/>
      <c r="Q1094" s="173"/>
      <c r="R1094" s="173"/>
      <c r="S1094" s="173"/>
      <c r="T1094" s="173"/>
      <c r="V1094" s="173">
        <f t="shared" si="32"/>
        <v>0</v>
      </c>
      <c r="W1094" s="173" t="e">
        <f>IF(#REF!="","",H1094)</f>
        <v>#REF!</v>
      </c>
      <c r="X1094" s="287" t="str">
        <f t="shared" si="33"/>
        <v/>
      </c>
    </row>
    <row r="1095" spans="1:24" x14ac:dyDescent="0.25">
      <c r="C1095" s="304" t="s">
        <v>5677</v>
      </c>
      <c r="F1095" s="291" t="s">
        <v>3441</v>
      </c>
      <c r="G1095" s="291" t="s">
        <v>3441</v>
      </c>
      <c r="H1095" s="307">
        <v>14860.399999999998</v>
      </c>
      <c r="I1095" s="173"/>
      <c r="J1095" s="173"/>
      <c r="K1095" s="173"/>
      <c r="L1095" s="173"/>
      <c r="M1095" s="173"/>
      <c r="N1095" s="173"/>
      <c r="O1095" s="173"/>
      <c r="P1095" s="173"/>
      <c r="Q1095" s="173"/>
      <c r="R1095" s="173"/>
      <c r="S1095" s="173"/>
      <c r="T1095" s="173"/>
      <c r="V1095" s="173">
        <f t="shared" si="32"/>
        <v>0</v>
      </c>
      <c r="W1095" s="173" t="e">
        <f>IF(#REF!="","",H1095)</f>
        <v>#REF!</v>
      </c>
      <c r="X1095" s="287" t="str">
        <f t="shared" si="33"/>
        <v/>
      </c>
    </row>
    <row r="1096" spans="1:24" x14ac:dyDescent="0.25">
      <c r="A1096" s="295" t="s">
        <v>3413</v>
      </c>
      <c r="B1096" s="297" t="s">
        <v>4883</v>
      </c>
      <c r="C1096" s="304" t="s">
        <v>5677</v>
      </c>
      <c r="D1096" s="294" t="s">
        <v>4884</v>
      </c>
      <c r="E1096" s="292"/>
      <c r="G1096" s="294" t="s">
        <v>3444</v>
      </c>
      <c r="I1096" s="173"/>
      <c r="J1096" s="173"/>
      <c r="K1096" s="173"/>
      <c r="L1096" s="173"/>
      <c r="M1096" s="173"/>
      <c r="N1096" s="173"/>
      <c r="O1096" s="173"/>
      <c r="P1096" s="173"/>
      <c r="Q1096" s="173"/>
      <c r="R1096" s="173"/>
      <c r="S1096" s="173"/>
      <c r="T1096" s="173"/>
      <c r="V1096" s="173">
        <f t="shared" si="32"/>
        <v>0</v>
      </c>
      <c r="W1096" s="173" t="e">
        <f>IF(#REF!="","",H1096)</f>
        <v>#REF!</v>
      </c>
      <c r="X1096" s="287" t="str">
        <f t="shared" si="33"/>
        <v/>
      </c>
    </row>
    <row r="1097" spans="1:24" x14ac:dyDescent="0.25">
      <c r="A1097" s="299" t="s">
        <v>3418</v>
      </c>
      <c r="B1097" s="299" t="s">
        <v>3419</v>
      </c>
      <c r="C1097" s="304" t="s">
        <v>5677</v>
      </c>
      <c r="D1097" s="299" t="s">
        <v>3421</v>
      </c>
      <c r="E1097" s="169" t="s">
        <v>3422</v>
      </c>
      <c r="F1097" s="299" t="s">
        <v>3445</v>
      </c>
      <c r="G1097" s="301" t="s">
        <v>3446</v>
      </c>
      <c r="H1097" s="302" t="s">
        <v>3424</v>
      </c>
      <c r="I1097" s="173"/>
      <c r="J1097" s="173"/>
      <c r="K1097" s="173"/>
      <c r="L1097" s="173"/>
      <c r="M1097" s="173"/>
      <c r="N1097" s="173"/>
      <c r="O1097" s="173"/>
      <c r="P1097" s="173"/>
      <c r="Q1097" s="173"/>
      <c r="R1097" s="173"/>
      <c r="S1097" s="173"/>
      <c r="T1097" s="173"/>
      <c r="V1097" s="173">
        <f t="shared" si="32"/>
        <v>0</v>
      </c>
      <c r="W1097" s="173" t="e">
        <f>IF(#REF!="","",H1097)</f>
        <v>#REF!</v>
      </c>
      <c r="X1097" s="287" t="str">
        <f t="shared" si="33"/>
        <v/>
      </c>
    </row>
    <row r="1098" spans="1:24" x14ac:dyDescent="0.25">
      <c r="A1098" s="303">
        <v>2143</v>
      </c>
      <c r="B1098" s="297" t="s">
        <v>3425</v>
      </c>
      <c r="C1098" s="304">
        <v>43045</v>
      </c>
      <c r="D1098" s="292" t="s">
        <v>4885</v>
      </c>
      <c r="E1098" s="292" t="s">
        <v>4886</v>
      </c>
      <c r="F1098" s="305">
        <v>0</v>
      </c>
      <c r="G1098" s="305">
        <v>0</v>
      </c>
      <c r="H1098" s="305">
        <v>1138.1799999999998</v>
      </c>
      <c r="I1098" s="173"/>
      <c r="J1098" s="173"/>
      <c r="K1098" s="173"/>
      <c r="L1098" s="173"/>
      <c r="M1098" s="173"/>
      <c r="N1098" s="173"/>
      <c r="O1098" s="173"/>
      <c r="P1098" s="173"/>
      <c r="Q1098" s="173"/>
      <c r="R1098" s="173"/>
      <c r="S1098" s="173"/>
      <c r="T1098" s="173"/>
      <c r="V1098" s="173">
        <f t="shared" si="32"/>
        <v>0</v>
      </c>
      <c r="W1098" s="173" t="e">
        <f>IF(#REF!="","",H1098)</f>
        <v>#REF!</v>
      </c>
      <c r="X1098" s="287" t="str">
        <f t="shared" si="33"/>
        <v/>
      </c>
    </row>
    <row r="1099" spans="1:24" x14ac:dyDescent="0.25">
      <c r="A1099" s="303">
        <v>2148</v>
      </c>
      <c r="B1099" s="297" t="s">
        <v>3425</v>
      </c>
      <c r="C1099" s="304">
        <v>43113</v>
      </c>
      <c r="D1099" s="292" t="s">
        <v>4887</v>
      </c>
      <c r="E1099" s="292" t="s">
        <v>4886</v>
      </c>
      <c r="F1099" s="305">
        <v>0</v>
      </c>
      <c r="G1099" s="305">
        <v>0</v>
      </c>
      <c r="H1099" s="305">
        <v>2314.37</v>
      </c>
      <c r="I1099" s="173"/>
      <c r="J1099" s="173"/>
      <c r="K1099" s="173"/>
      <c r="L1099" s="173"/>
      <c r="M1099" s="173"/>
      <c r="N1099" s="173"/>
      <c r="O1099" s="173"/>
      <c r="P1099" s="173"/>
      <c r="Q1099" s="173"/>
      <c r="R1099" s="173"/>
      <c r="S1099" s="173"/>
      <c r="T1099" s="173"/>
      <c r="V1099" s="173">
        <f t="shared" si="32"/>
        <v>0</v>
      </c>
      <c r="W1099" s="173" t="e">
        <f>IF(#REF!="","",H1099)</f>
        <v>#REF!</v>
      </c>
      <c r="X1099" s="287" t="str">
        <f t="shared" si="33"/>
        <v/>
      </c>
    </row>
    <row r="1100" spans="1:24" x14ac:dyDescent="0.25">
      <c r="A1100" s="303">
        <v>2347</v>
      </c>
      <c r="B1100" s="297" t="s">
        <v>3425</v>
      </c>
      <c r="C1100" s="304">
        <v>43076</v>
      </c>
      <c r="D1100" s="292" t="s">
        <v>4816</v>
      </c>
      <c r="E1100" s="292" t="s">
        <v>3500</v>
      </c>
      <c r="F1100" s="305">
        <v>0</v>
      </c>
      <c r="G1100" s="305">
        <v>0</v>
      </c>
      <c r="H1100" s="305">
        <v>-0.02</v>
      </c>
      <c r="I1100" s="173"/>
      <c r="J1100" s="173"/>
      <c r="K1100" s="173"/>
      <c r="L1100" s="173"/>
      <c r="M1100" s="173"/>
      <c r="N1100" s="173"/>
      <c r="O1100" s="173"/>
      <c r="P1100" s="173"/>
      <c r="Q1100" s="173"/>
      <c r="R1100" s="173"/>
      <c r="S1100" s="173"/>
      <c r="T1100" s="173"/>
      <c r="V1100" s="173">
        <f t="shared" si="32"/>
        <v>0</v>
      </c>
      <c r="W1100" s="173" t="e">
        <f>IF(#REF!="","",H1100)</f>
        <v>#REF!</v>
      </c>
      <c r="X1100" s="287" t="str">
        <f t="shared" si="33"/>
        <v/>
      </c>
    </row>
    <row r="1101" spans="1:24" x14ac:dyDescent="0.25">
      <c r="A1101" s="303">
        <v>2601</v>
      </c>
      <c r="B1101" s="297" t="s">
        <v>3425</v>
      </c>
      <c r="C1101" s="304">
        <v>43011</v>
      </c>
      <c r="D1101" s="292" t="s">
        <v>4888</v>
      </c>
      <c r="E1101" s="292" t="s">
        <v>4886</v>
      </c>
      <c r="F1101" s="305">
        <v>0</v>
      </c>
      <c r="G1101" s="305">
        <v>0</v>
      </c>
      <c r="H1101" s="305">
        <v>2958.12</v>
      </c>
      <c r="I1101" s="173"/>
      <c r="J1101" s="173"/>
      <c r="K1101" s="173"/>
      <c r="L1101" s="173"/>
      <c r="M1101" s="173"/>
      <c r="N1101" s="173"/>
      <c r="O1101" s="173"/>
      <c r="P1101" s="173"/>
      <c r="Q1101" s="173"/>
      <c r="R1101" s="173"/>
      <c r="S1101" s="173"/>
      <c r="T1101" s="173"/>
      <c r="V1101" s="173">
        <f t="shared" si="32"/>
        <v>0</v>
      </c>
      <c r="W1101" s="173" t="e">
        <f>IF(#REF!="","",H1101)</f>
        <v>#REF!</v>
      </c>
      <c r="X1101" s="287" t="str">
        <f t="shared" si="33"/>
        <v/>
      </c>
    </row>
    <row r="1102" spans="1:24" x14ac:dyDescent="0.25">
      <c r="A1102" s="303">
        <v>3378</v>
      </c>
      <c r="B1102" s="297" t="s">
        <v>3425</v>
      </c>
      <c r="C1102" s="304">
        <v>42963</v>
      </c>
      <c r="D1102" s="292" t="s">
        <v>4889</v>
      </c>
      <c r="E1102" s="292" t="s">
        <v>4890</v>
      </c>
      <c r="F1102" s="305">
        <v>1.1368683772161603E-13</v>
      </c>
      <c r="G1102" s="305">
        <v>1.1368683772161603E-13</v>
      </c>
      <c r="H1102" s="305">
        <v>721.44</v>
      </c>
      <c r="I1102" s="173"/>
      <c r="J1102" s="173"/>
      <c r="K1102" s="173"/>
      <c r="L1102" s="173"/>
      <c r="M1102" s="173"/>
      <c r="N1102" s="173"/>
      <c r="O1102" s="173"/>
      <c r="P1102" s="173"/>
      <c r="Q1102" s="173"/>
      <c r="R1102" s="173"/>
      <c r="S1102" s="173"/>
      <c r="T1102" s="173"/>
      <c r="V1102" s="173">
        <f t="shared" ref="V1102:V1150" si="34">SUM(I1102:U1102)</f>
        <v>0</v>
      </c>
      <c r="W1102" s="173" t="e">
        <f>IF(#REF!="","",H1102)</f>
        <v>#REF!</v>
      </c>
      <c r="X1102" s="287" t="str">
        <f t="shared" ref="X1102:X1150" si="35">IFERROR(V1102-W1102,"")</f>
        <v/>
      </c>
    </row>
    <row r="1103" spans="1:24" x14ac:dyDescent="0.25">
      <c r="A1103" s="303">
        <v>3379</v>
      </c>
      <c r="B1103" s="297" t="s">
        <v>3425</v>
      </c>
      <c r="C1103" s="304">
        <v>42960</v>
      </c>
      <c r="D1103" s="292" t="s">
        <v>4891</v>
      </c>
      <c r="E1103" s="292" t="s">
        <v>4890</v>
      </c>
      <c r="F1103" s="305">
        <v>0</v>
      </c>
      <c r="G1103" s="305">
        <v>0</v>
      </c>
      <c r="H1103" s="305">
        <v>6126.84</v>
      </c>
      <c r="I1103" s="173"/>
      <c r="J1103" s="173"/>
      <c r="K1103" s="173"/>
      <c r="L1103" s="173"/>
      <c r="M1103" s="173"/>
      <c r="N1103" s="173"/>
      <c r="O1103" s="173"/>
      <c r="P1103" s="173"/>
      <c r="Q1103" s="173"/>
      <c r="R1103" s="173"/>
      <c r="S1103" s="173"/>
      <c r="T1103" s="173"/>
      <c r="V1103" s="173">
        <f t="shared" si="34"/>
        <v>0</v>
      </c>
      <c r="W1103" s="173" t="e">
        <f>IF(#REF!="","",H1103)</f>
        <v>#REF!</v>
      </c>
      <c r="X1103" s="287" t="str">
        <f t="shared" si="35"/>
        <v/>
      </c>
    </row>
    <row r="1104" spans="1:24" x14ac:dyDescent="0.25">
      <c r="A1104" s="303">
        <v>3425</v>
      </c>
      <c r="B1104" s="297" t="s">
        <v>3425</v>
      </c>
      <c r="C1104" s="304">
        <v>42823</v>
      </c>
      <c r="D1104" s="292" t="s">
        <v>4892</v>
      </c>
      <c r="E1104" s="292" t="s">
        <v>4893</v>
      </c>
      <c r="F1104" s="305">
        <v>0</v>
      </c>
      <c r="G1104" s="305">
        <v>0</v>
      </c>
      <c r="H1104" s="305">
        <v>872.35</v>
      </c>
      <c r="I1104" s="173"/>
      <c r="J1104" s="173"/>
      <c r="K1104" s="173"/>
      <c r="L1104" s="173"/>
      <c r="M1104" s="173"/>
      <c r="N1104" s="173"/>
      <c r="O1104" s="173"/>
      <c r="P1104" s="173"/>
      <c r="Q1104" s="173"/>
      <c r="R1104" s="173"/>
      <c r="S1104" s="173"/>
      <c r="T1104" s="173"/>
      <c r="V1104" s="173">
        <f t="shared" si="34"/>
        <v>0</v>
      </c>
      <c r="W1104" s="173" t="e">
        <f>IF(#REF!="","",H1104)</f>
        <v>#REF!</v>
      </c>
      <c r="X1104" s="287" t="str">
        <f t="shared" si="35"/>
        <v/>
      </c>
    </row>
    <row r="1105" spans="1:24" x14ac:dyDescent="0.25">
      <c r="A1105" s="303"/>
      <c r="B1105" s="297"/>
      <c r="C1105" s="304" t="s">
        <v>5677</v>
      </c>
      <c r="D1105" s="292"/>
      <c r="E1105" s="292"/>
      <c r="F1105" s="305"/>
      <c r="G1105" s="305"/>
      <c r="H1105" s="305"/>
      <c r="I1105" s="173"/>
      <c r="J1105" s="173"/>
      <c r="K1105" s="173"/>
      <c r="L1105" s="173"/>
      <c r="M1105" s="173"/>
      <c r="N1105" s="173"/>
      <c r="O1105" s="173"/>
      <c r="P1105" s="173"/>
      <c r="Q1105" s="173"/>
      <c r="R1105" s="173"/>
      <c r="S1105" s="173"/>
      <c r="T1105" s="173"/>
      <c r="V1105" s="173">
        <f t="shared" si="34"/>
        <v>0</v>
      </c>
      <c r="W1105" s="173" t="e">
        <f>IF(#REF!="","",H1105)</f>
        <v>#REF!</v>
      </c>
      <c r="X1105" s="287" t="str">
        <f t="shared" si="35"/>
        <v/>
      </c>
    </row>
    <row r="1106" spans="1:24" x14ac:dyDescent="0.25">
      <c r="C1106" s="304" t="s">
        <v>5677</v>
      </c>
      <c r="F1106" s="291" t="s">
        <v>3441</v>
      </c>
      <c r="G1106" s="291" t="s">
        <v>3441</v>
      </c>
      <c r="H1106" s="307">
        <v>14131.28</v>
      </c>
      <c r="I1106" s="173"/>
      <c r="J1106" s="173"/>
      <c r="K1106" s="173"/>
      <c r="L1106" s="173"/>
      <c r="M1106" s="173"/>
      <c r="N1106" s="173"/>
      <c r="O1106" s="173"/>
      <c r="P1106" s="173"/>
      <c r="Q1106" s="173"/>
      <c r="R1106" s="173"/>
      <c r="S1106" s="173"/>
      <c r="T1106" s="173"/>
      <c r="V1106" s="173">
        <f t="shared" si="34"/>
        <v>0</v>
      </c>
      <c r="W1106" s="173" t="e">
        <f>IF(#REF!="","",H1106)</f>
        <v>#REF!</v>
      </c>
      <c r="X1106" s="287" t="str">
        <f t="shared" si="35"/>
        <v/>
      </c>
    </row>
    <row r="1107" spans="1:24" x14ac:dyDescent="0.25">
      <c r="A1107" s="295" t="s">
        <v>3413</v>
      </c>
      <c r="B1107" s="297" t="s">
        <v>4894</v>
      </c>
      <c r="C1107" s="304" t="s">
        <v>5677</v>
      </c>
      <c r="D1107" s="294" t="s">
        <v>4895</v>
      </c>
      <c r="E1107" s="292"/>
      <c r="G1107" s="294" t="s">
        <v>3444</v>
      </c>
      <c r="I1107" s="173"/>
      <c r="J1107" s="173"/>
      <c r="K1107" s="173"/>
      <c r="L1107" s="173"/>
      <c r="M1107" s="173"/>
      <c r="N1107" s="173"/>
      <c r="O1107" s="173"/>
      <c r="P1107" s="173"/>
      <c r="Q1107" s="173"/>
      <c r="R1107" s="173"/>
      <c r="S1107" s="173"/>
      <c r="T1107" s="173"/>
      <c r="V1107" s="173">
        <f t="shared" si="34"/>
        <v>0</v>
      </c>
      <c r="W1107" s="173" t="e">
        <f>IF(#REF!="","",H1107)</f>
        <v>#REF!</v>
      </c>
      <c r="X1107" s="287" t="str">
        <f t="shared" si="35"/>
        <v/>
      </c>
    </row>
    <row r="1108" spans="1:24" x14ac:dyDescent="0.25">
      <c r="A1108" s="299" t="s">
        <v>3418</v>
      </c>
      <c r="B1108" s="299" t="s">
        <v>3419</v>
      </c>
      <c r="C1108" s="304" t="s">
        <v>5677</v>
      </c>
      <c r="D1108" s="299" t="s">
        <v>3421</v>
      </c>
      <c r="E1108" s="169" t="s">
        <v>3422</v>
      </c>
      <c r="F1108" s="299" t="s">
        <v>3445</v>
      </c>
      <c r="G1108" s="301" t="s">
        <v>3446</v>
      </c>
      <c r="H1108" s="302" t="s">
        <v>3424</v>
      </c>
      <c r="I1108" s="173"/>
      <c r="J1108" s="173"/>
      <c r="K1108" s="173"/>
      <c r="L1108" s="173"/>
      <c r="M1108" s="173"/>
      <c r="N1108" s="173"/>
      <c r="O1108" s="173"/>
      <c r="P1108" s="173"/>
      <c r="Q1108" s="173"/>
      <c r="R1108" s="173"/>
      <c r="S1108" s="173"/>
      <c r="T1108" s="173"/>
      <c r="V1108" s="173">
        <f t="shared" si="34"/>
        <v>0</v>
      </c>
      <c r="W1108" s="173" t="e">
        <f>IF(#REF!="","",H1108)</f>
        <v>#REF!</v>
      </c>
      <c r="X1108" s="287" t="str">
        <f t="shared" si="35"/>
        <v/>
      </c>
    </row>
    <row r="1109" spans="1:24" x14ac:dyDescent="0.25">
      <c r="A1109" s="303">
        <v>1656</v>
      </c>
      <c r="B1109" s="297" t="s">
        <v>3425</v>
      </c>
      <c r="C1109" s="304">
        <v>42884</v>
      </c>
      <c r="D1109" s="292" t="s">
        <v>4896</v>
      </c>
      <c r="E1109" s="292" t="s">
        <v>4897</v>
      </c>
      <c r="F1109" s="305">
        <v>0</v>
      </c>
      <c r="G1109" s="305">
        <v>0</v>
      </c>
      <c r="H1109" s="305">
        <v>593.87</v>
      </c>
      <c r="I1109" s="173"/>
      <c r="J1109" s="173"/>
      <c r="K1109" s="173"/>
      <c r="L1109" s="173"/>
      <c r="M1109" s="173"/>
      <c r="N1109" s="173"/>
      <c r="O1109" s="173"/>
      <c r="P1109" s="173"/>
      <c r="Q1109" s="173"/>
      <c r="R1109" s="173"/>
      <c r="S1109" s="173"/>
      <c r="T1109" s="173"/>
      <c r="V1109" s="173">
        <f t="shared" si="34"/>
        <v>0</v>
      </c>
      <c r="W1109" s="173" t="e">
        <f>IF(#REF!="","",H1109)</f>
        <v>#REF!</v>
      </c>
      <c r="X1109" s="287" t="str">
        <f t="shared" si="35"/>
        <v/>
      </c>
    </row>
    <row r="1110" spans="1:24" x14ac:dyDescent="0.25">
      <c r="A1110" s="303"/>
      <c r="B1110" s="297"/>
      <c r="C1110" s="304" t="s">
        <v>5677</v>
      </c>
      <c r="D1110" s="292"/>
      <c r="E1110" s="292"/>
      <c r="F1110" s="305"/>
      <c r="G1110" s="305"/>
      <c r="H1110" s="305"/>
      <c r="I1110" s="173"/>
      <c r="J1110" s="173"/>
      <c r="K1110" s="173"/>
      <c r="L1110" s="173"/>
      <c r="M1110" s="173"/>
      <c r="N1110" s="173"/>
      <c r="O1110" s="173"/>
      <c r="P1110" s="173"/>
      <c r="Q1110" s="173"/>
      <c r="R1110" s="173"/>
      <c r="S1110" s="173"/>
      <c r="T1110" s="173"/>
      <c r="V1110" s="173">
        <f t="shared" si="34"/>
        <v>0</v>
      </c>
      <c r="W1110" s="173" t="e">
        <f>IF(#REF!="","",H1110)</f>
        <v>#REF!</v>
      </c>
      <c r="X1110" s="287" t="str">
        <f t="shared" si="35"/>
        <v/>
      </c>
    </row>
    <row r="1111" spans="1:24" x14ac:dyDescent="0.25">
      <c r="C1111" s="304" t="s">
        <v>5677</v>
      </c>
      <c r="F1111" s="291" t="s">
        <v>3441</v>
      </c>
      <c r="G1111" s="291" t="s">
        <v>3441</v>
      </c>
      <c r="H1111" s="307">
        <v>593.87</v>
      </c>
      <c r="I1111" s="173"/>
      <c r="J1111" s="173"/>
      <c r="K1111" s="173"/>
      <c r="L1111" s="173"/>
      <c r="M1111" s="173"/>
      <c r="N1111" s="173"/>
      <c r="O1111" s="173"/>
      <c r="P1111" s="173"/>
      <c r="Q1111" s="173"/>
      <c r="R1111" s="173"/>
      <c r="S1111" s="173"/>
      <c r="T1111" s="173"/>
      <c r="V1111" s="173">
        <f t="shared" si="34"/>
        <v>0</v>
      </c>
      <c r="W1111" s="173" t="e">
        <f>IF(#REF!="","",H1111)</f>
        <v>#REF!</v>
      </c>
      <c r="X1111" s="287" t="str">
        <f t="shared" si="35"/>
        <v/>
      </c>
    </row>
    <row r="1112" spans="1:24" x14ac:dyDescent="0.25">
      <c r="A1112" s="295" t="s">
        <v>3413</v>
      </c>
      <c r="B1112" s="297" t="s">
        <v>4898</v>
      </c>
      <c r="C1112" s="304" t="s">
        <v>5677</v>
      </c>
      <c r="D1112" s="294" t="s">
        <v>4899</v>
      </c>
      <c r="E1112" s="292"/>
      <c r="G1112" s="294" t="s">
        <v>3444</v>
      </c>
      <c r="I1112" s="173"/>
      <c r="J1112" s="173"/>
      <c r="K1112" s="173"/>
      <c r="L1112" s="173"/>
      <c r="M1112" s="173"/>
      <c r="N1112" s="173"/>
      <c r="O1112" s="173"/>
      <c r="P1112" s="173"/>
      <c r="Q1112" s="173"/>
      <c r="R1112" s="173"/>
      <c r="S1112" s="173"/>
      <c r="T1112" s="173"/>
      <c r="V1112" s="173">
        <f t="shared" si="34"/>
        <v>0</v>
      </c>
      <c r="W1112" s="173" t="e">
        <f>IF(#REF!="","",H1112)</f>
        <v>#REF!</v>
      </c>
      <c r="X1112" s="287" t="str">
        <f t="shared" si="35"/>
        <v/>
      </c>
    </row>
    <row r="1113" spans="1:24" x14ac:dyDescent="0.25">
      <c r="A1113" s="299" t="s">
        <v>3418</v>
      </c>
      <c r="B1113" s="299" t="s">
        <v>3419</v>
      </c>
      <c r="C1113" s="304" t="s">
        <v>5677</v>
      </c>
      <c r="D1113" s="299" t="s">
        <v>3421</v>
      </c>
      <c r="E1113" s="169" t="s">
        <v>3422</v>
      </c>
      <c r="F1113" s="299" t="s">
        <v>3445</v>
      </c>
      <c r="G1113" s="301" t="s">
        <v>3446</v>
      </c>
      <c r="H1113" s="302" t="s">
        <v>3424</v>
      </c>
      <c r="I1113" s="173"/>
      <c r="J1113" s="173"/>
      <c r="K1113" s="173"/>
      <c r="L1113" s="173"/>
      <c r="M1113" s="173"/>
      <c r="N1113" s="173"/>
      <c r="O1113" s="173"/>
      <c r="P1113" s="173"/>
      <c r="Q1113" s="173"/>
      <c r="R1113" s="173"/>
      <c r="S1113" s="173"/>
      <c r="T1113" s="173"/>
      <c r="V1113" s="173">
        <f t="shared" si="34"/>
        <v>0</v>
      </c>
      <c r="W1113" s="173" t="e">
        <f>IF(#REF!="","",H1113)</f>
        <v>#REF!</v>
      </c>
      <c r="X1113" s="287" t="str">
        <f t="shared" si="35"/>
        <v/>
      </c>
    </row>
    <row r="1114" spans="1:24" x14ac:dyDescent="0.25">
      <c r="A1114" s="303">
        <v>3384</v>
      </c>
      <c r="B1114" s="297" t="s">
        <v>3425</v>
      </c>
      <c r="C1114" s="304">
        <v>42821</v>
      </c>
      <c r="D1114" s="292" t="s">
        <v>4900</v>
      </c>
      <c r="E1114" s="292" t="s">
        <v>4901</v>
      </c>
      <c r="F1114" s="305">
        <v>0</v>
      </c>
      <c r="G1114" s="305">
        <v>0</v>
      </c>
      <c r="H1114" s="305">
        <v>1008.26</v>
      </c>
      <c r="I1114" s="173"/>
      <c r="J1114" s="173"/>
      <c r="K1114" s="173"/>
      <c r="L1114" s="173"/>
      <c r="M1114" s="173"/>
      <c r="N1114" s="173"/>
      <c r="O1114" s="173"/>
      <c r="P1114" s="173"/>
      <c r="Q1114" s="173"/>
      <c r="R1114" s="173"/>
      <c r="S1114" s="173"/>
      <c r="T1114" s="173"/>
      <c r="V1114" s="173">
        <f t="shared" si="34"/>
        <v>0</v>
      </c>
      <c r="W1114" s="173" t="e">
        <f>IF(#REF!="","",H1114)</f>
        <v>#REF!</v>
      </c>
      <c r="X1114" s="287" t="str">
        <f t="shared" si="35"/>
        <v/>
      </c>
    </row>
    <row r="1115" spans="1:24" x14ac:dyDescent="0.25">
      <c r="A1115" s="303"/>
      <c r="B1115" s="297"/>
      <c r="C1115" s="304" t="s">
        <v>5677</v>
      </c>
      <c r="D1115" s="292"/>
      <c r="E1115" s="292"/>
      <c r="F1115" s="305"/>
      <c r="G1115" s="305"/>
      <c r="H1115" s="305"/>
      <c r="I1115" s="173"/>
      <c r="J1115" s="173"/>
      <c r="K1115" s="173"/>
      <c r="L1115" s="173"/>
      <c r="M1115" s="173"/>
      <c r="N1115" s="173"/>
      <c r="O1115" s="173"/>
      <c r="P1115" s="173"/>
      <c r="Q1115" s="173"/>
      <c r="R1115" s="173"/>
      <c r="S1115" s="173"/>
      <c r="T1115" s="173"/>
      <c r="V1115" s="173">
        <f t="shared" si="34"/>
        <v>0</v>
      </c>
      <c r="W1115" s="173" t="e">
        <f>IF(#REF!="","",H1115)</f>
        <v>#REF!</v>
      </c>
      <c r="X1115" s="287" t="str">
        <f t="shared" si="35"/>
        <v/>
      </c>
    </row>
    <row r="1116" spans="1:24" x14ac:dyDescent="0.25">
      <c r="C1116" s="304" t="s">
        <v>5677</v>
      </c>
      <c r="F1116" s="291" t="s">
        <v>3441</v>
      </c>
      <c r="G1116" s="291" t="s">
        <v>3441</v>
      </c>
      <c r="H1116" s="307">
        <v>1008.26</v>
      </c>
      <c r="I1116" s="173"/>
      <c r="J1116" s="173"/>
      <c r="K1116" s="173"/>
      <c r="L1116" s="173"/>
      <c r="M1116" s="173"/>
      <c r="N1116" s="173"/>
      <c r="O1116" s="173"/>
      <c r="P1116" s="173"/>
      <c r="Q1116" s="173"/>
      <c r="R1116" s="173"/>
      <c r="S1116" s="173"/>
      <c r="T1116" s="173"/>
      <c r="V1116" s="173">
        <f t="shared" si="34"/>
        <v>0</v>
      </c>
      <c r="W1116" s="173" t="e">
        <f>IF(#REF!="","",H1116)</f>
        <v>#REF!</v>
      </c>
      <c r="X1116" s="287" t="str">
        <f t="shared" si="35"/>
        <v/>
      </c>
    </row>
    <row r="1117" spans="1:24" x14ac:dyDescent="0.25">
      <c r="A1117" s="295" t="s">
        <v>3413</v>
      </c>
      <c r="B1117" s="297" t="s">
        <v>4902</v>
      </c>
      <c r="C1117" s="304" t="s">
        <v>5677</v>
      </c>
      <c r="D1117" s="294" t="s">
        <v>4903</v>
      </c>
      <c r="E1117" s="292"/>
      <c r="G1117" s="294" t="s">
        <v>3444</v>
      </c>
      <c r="I1117" s="173"/>
      <c r="J1117" s="173"/>
      <c r="K1117" s="173"/>
      <c r="L1117" s="173"/>
      <c r="M1117" s="173"/>
      <c r="N1117" s="173"/>
      <c r="O1117" s="173"/>
      <c r="P1117" s="173"/>
      <c r="Q1117" s="173"/>
      <c r="R1117" s="173"/>
      <c r="S1117" s="173"/>
      <c r="T1117" s="173"/>
      <c r="V1117" s="173">
        <f t="shared" si="34"/>
        <v>0</v>
      </c>
      <c r="W1117" s="173" t="e">
        <f>IF(#REF!="","",H1117)</f>
        <v>#REF!</v>
      </c>
      <c r="X1117" s="287" t="str">
        <f t="shared" si="35"/>
        <v/>
      </c>
    </row>
    <row r="1118" spans="1:24" x14ac:dyDescent="0.25">
      <c r="A1118" s="299" t="s">
        <v>3418</v>
      </c>
      <c r="B1118" s="299" t="s">
        <v>3419</v>
      </c>
      <c r="C1118" s="304" t="s">
        <v>5677</v>
      </c>
      <c r="D1118" s="299" t="s">
        <v>3421</v>
      </c>
      <c r="E1118" s="169" t="s">
        <v>3422</v>
      </c>
      <c r="F1118" s="299" t="s">
        <v>3445</v>
      </c>
      <c r="G1118" s="301" t="s">
        <v>3446</v>
      </c>
      <c r="H1118" s="302" t="s">
        <v>3424</v>
      </c>
      <c r="I1118" s="173"/>
      <c r="J1118" s="173"/>
      <c r="K1118" s="173"/>
      <c r="L1118" s="173"/>
      <c r="M1118" s="173"/>
      <c r="N1118" s="173"/>
      <c r="O1118" s="173"/>
      <c r="P1118" s="173"/>
      <c r="Q1118" s="173"/>
      <c r="R1118" s="173"/>
      <c r="S1118" s="173"/>
      <c r="T1118" s="173"/>
      <c r="V1118" s="173">
        <f t="shared" si="34"/>
        <v>0</v>
      </c>
      <c r="W1118" s="173" t="e">
        <f>IF(#REF!="","",H1118)</f>
        <v>#REF!</v>
      </c>
      <c r="X1118" s="287" t="str">
        <f t="shared" si="35"/>
        <v/>
      </c>
    </row>
    <row r="1119" spans="1:24" x14ac:dyDescent="0.25">
      <c r="A1119" s="303">
        <v>476</v>
      </c>
      <c r="B1119" s="297" t="s">
        <v>3425</v>
      </c>
      <c r="C1119" s="304">
        <v>43062</v>
      </c>
      <c r="D1119" s="292" t="s">
        <v>4904</v>
      </c>
      <c r="E1119" s="292" t="s">
        <v>3500</v>
      </c>
      <c r="F1119" s="305">
        <v>-294</v>
      </c>
      <c r="G1119" s="305">
        <v>-294</v>
      </c>
      <c r="H1119" s="305">
        <v>-6.9999999999999993E-2</v>
      </c>
      <c r="I1119" s="173"/>
      <c r="J1119" s="173"/>
      <c r="K1119" s="173"/>
      <c r="L1119" s="173"/>
      <c r="M1119" s="173"/>
      <c r="N1119" s="173"/>
      <c r="O1119" s="173"/>
      <c r="P1119" s="173"/>
      <c r="Q1119" s="173"/>
      <c r="R1119" s="173"/>
      <c r="S1119" s="173"/>
      <c r="T1119" s="173"/>
      <c r="V1119" s="173">
        <f t="shared" si="34"/>
        <v>0</v>
      </c>
      <c r="W1119" s="173" t="e">
        <f>IF(#REF!="","",H1119)</f>
        <v>#REF!</v>
      </c>
      <c r="X1119" s="287" t="str">
        <f t="shared" si="35"/>
        <v/>
      </c>
    </row>
    <row r="1120" spans="1:24" x14ac:dyDescent="0.25">
      <c r="A1120" s="303"/>
      <c r="B1120" s="297"/>
      <c r="C1120" s="304" t="s">
        <v>5677</v>
      </c>
      <c r="D1120" s="292"/>
      <c r="E1120" s="292"/>
      <c r="F1120" s="305"/>
      <c r="G1120" s="305"/>
      <c r="H1120" s="305"/>
      <c r="I1120" s="173"/>
      <c r="J1120" s="173"/>
      <c r="K1120" s="173"/>
      <c r="L1120" s="173"/>
      <c r="M1120" s="173"/>
      <c r="N1120" s="173"/>
      <c r="O1120" s="173"/>
      <c r="P1120" s="173"/>
      <c r="Q1120" s="173"/>
      <c r="R1120" s="173"/>
      <c r="S1120" s="173"/>
      <c r="T1120" s="173"/>
      <c r="V1120" s="173">
        <f t="shared" si="34"/>
        <v>0</v>
      </c>
      <c r="W1120" s="173" t="e">
        <f>IF(#REF!="","",H1120)</f>
        <v>#REF!</v>
      </c>
      <c r="X1120" s="287" t="str">
        <f t="shared" si="35"/>
        <v/>
      </c>
    </row>
    <row r="1121" spans="1:24" x14ac:dyDescent="0.25">
      <c r="C1121" s="304" t="s">
        <v>5677</v>
      </c>
      <c r="F1121" s="291" t="s">
        <v>3441</v>
      </c>
      <c r="G1121" s="291" t="s">
        <v>3441</v>
      </c>
      <c r="H1121" s="307">
        <v>-6.9999999999999993E-2</v>
      </c>
      <c r="I1121" s="173"/>
      <c r="J1121" s="173"/>
      <c r="K1121" s="173"/>
      <c r="L1121" s="173"/>
      <c r="M1121" s="173"/>
      <c r="N1121" s="173"/>
      <c r="O1121" s="173"/>
      <c r="P1121" s="173"/>
      <c r="Q1121" s="173"/>
      <c r="R1121" s="173"/>
      <c r="S1121" s="173"/>
      <c r="T1121" s="173"/>
      <c r="V1121" s="173">
        <f t="shared" si="34"/>
        <v>0</v>
      </c>
      <c r="W1121" s="173" t="e">
        <f>IF(#REF!="","",H1121)</f>
        <v>#REF!</v>
      </c>
      <c r="X1121" s="287" t="str">
        <f t="shared" si="35"/>
        <v/>
      </c>
    </row>
    <row r="1122" spans="1:24" x14ac:dyDescent="0.25">
      <c r="A1122" s="295" t="s">
        <v>3413</v>
      </c>
      <c r="B1122" s="297" t="s">
        <v>4905</v>
      </c>
      <c r="C1122" s="304" t="s">
        <v>5677</v>
      </c>
      <c r="D1122" s="294" t="s">
        <v>4906</v>
      </c>
      <c r="E1122" s="292"/>
      <c r="G1122" s="294" t="s">
        <v>3444</v>
      </c>
      <c r="I1122" s="173"/>
      <c r="J1122" s="173"/>
      <c r="K1122" s="173"/>
      <c r="L1122" s="173"/>
      <c r="M1122" s="173"/>
      <c r="N1122" s="173"/>
      <c r="O1122" s="173"/>
      <c r="P1122" s="173"/>
      <c r="Q1122" s="173"/>
      <c r="R1122" s="173"/>
      <c r="S1122" s="173"/>
      <c r="T1122" s="173"/>
      <c r="V1122" s="173">
        <f t="shared" si="34"/>
        <v>0</v>
      </c>
      <c r="W1122" s="173" t="e">
        <f>IF(#REF!="","",H1122)</f>
        <v>#REF!</v>
      </c>
      <c r="X1122" s="287" t="str">
        <f t="shared" si="35"/>
        <v/>
      </c>
    </row>
    <row r="1123" spans="1:24" x14ac:dyDescent="0.25">
      <c r="A1123" s="299" t="s">
        <v>3418</v>
      </c>
      <c r="B1123" s="299" t="s">
        <v>3419</v>
      </c>
      <c r="C1123" s="304" t="s">
        <v>5677</v>
      </c>
      <c r="D1123" s="299" t="s">
        <v>3421</v>
      </c>
      <c r="E1123" s="169" t="s">
        <v>3422</v>
      </c>
      <c r="F1123" s="299" t="s">
        <v>3445</v>
      </c>
      <c r="G1123" s="301" t="s">
        <v>3446</v>
      </c>
      <c r="H1123" s="302" t="s">
        <v>3424</v>
      </c>
      <c r="I1123" s="173"/>
      <c r="J1123" s="173"/>
      <c r="K1123" s="173"/>
      <c r="L1123" s="173"/>
      <c r="M1123" s="173"/>
      <c r="N1123" s="173"/>
      <c r="O1123" s="173"/>
      <c r="P1123" s="173"/>
      <c r="Q1123" s="173"/>
      <c r="R1123" s="173"/>
      <c r="S1123" s="173"/>
      <c r="T1123" s="173"/>
      <c r="V1123" s="173">
        <f t="shared" si="34"/>
        <v>0</v>
      </c>
      <c r="W1123" s="173" t="e">
        <f>IF(#REF!="","",H1123)</f>
        <v>#REF!</v>
      </c>
      <c r="X1123" s="287" t="str">
        <f t="shared" si="35"/>
        <v/>
      </c>
    </row>
    <row r="1124" spans="1:24" x14ac:dyDescent="0.25">
      <c r="A1124" s="303">
        <v>3105</v>
      </c>
      <c r="B1124" s="297" t="s">
        <v>3425</v>
      </c>
      <c r="C1124" s="304">
        <v>43095</v>
      </c>
      <c r="D1124" s="292" t="s">
        <v>4907</v>
      </c>
      <c r="E1124" s="292" t="s">
        <v>4908</v>
      </c>
      <c r="F1124" s="305">
        <v>131.06000000000006</v>
      </c>
      <c r="G1124" s="305">
        <v>131.06000000000006</v>
      </c>
      <c r="H1124" s="305">
        <v>603.33999999999992</v>
      </c>
      <c r="I1124" s="173"/>
      <c r="J1124" s="173"/>
      <c r="K1124" s="173"/>
      <c r="L1124" s="173"/>
      <c r="M1124" s="173"/>
      <c r="N1124" s="173"/>
      <c r="O1124" s="173"/>
      <c r="P1124" s="173"/>
      <c r="Q1124" s="173"/>
      <c r="R1124" s="173"/>
      <c r="S1124" s="173"/>
      <c r="T1124" s="173"/>
      <c r="V1124" s="173">
        <f t="shared" si="34"/>
        <v>0</v>
      </c>
      <c r="W1124" s="173" t="e">
        <f>IF(#REF!="","",H1124)</f>
        <v>#REF!</v>
      </c>
      <c r="X1124" s="287" t="str">
        <f t="shared" si="35"/>
        <v/>
      </c>
    </row>
    <row r="1125" spans="1:24" x14ac:dyDescent="0.25">
      <c r="A1125" s="303">
        <v>3251</v>
      </c>
      <c r="B1125" s="297" t="s">
        <v>3425</v>
      </c>
      <c r="C1125" s="304">
        <v>43122</v>
      </c>
      <c r="D1125" s="292" t="s">
        <v>4909</v>
      </c>
      <c r="E1125" s="292" t="s">
        <v>4910</v>
      </c>
      <c r="F1125" s="305">
        <v>0</v>
      </c>
      <c r="G1125" s="305">
        <v>0</v>
      </c>
      <c r="H1125" s="305">
        <v>367.2</v>
      </c>
      <c r="I1125" s="173"/>
      <c r="J1125" s="173"/>
      <c r="K1125" s="173"/>
      <c r="L1125" s="173"/>
      <c r="M1125" s="173"/>
      <c r="N1125" s="173"/>
      <c r="O1125" s="173"/>
      <c r="P1125" s="173"/>
      <c r="Q1125" s="173"/>
      <c r="R1125" s="173"/>
      <c r="S1125" s="173"/>
      <c r="T1125" s="173"/>
      <c r="V1125" s="173">
        <f t="shared" si="34"/>
        <v>0</v>
      </c>
      <c r="W1125" s="173" t="e">
        <f>IF(#REF!="","",H1125)</f>
        <v>#REF!</v>
      </c>
      <c r="X1125" s="287" t="str">
        <f t="shared" si="35"/>
        <v/>
      </c>
    </row>
    <row r="1126" spans="1:24" x14ac:dyDescent="0.25">
      <c r="A1126" s="303">
        <v>3264</v>
      </c>
      <c r="B1126" s="297" t="s">
        <v>3425</v>
      </c>
      <c r="C1126" s="304">
        <v>42850</v>
      </c>
      <c r="D1126" s="292" t="s">
        <v>4911</v>
      </c>
      <c r="E1126" s="292" t="s">
        <v>4912</v>
      </c>
      <c r="F1126" s="305">
        <v>0</v>
      </c>
      <c r="G1126" s="305">
        <v>0</v>
      </c>
      <c r="H1126" s="305">
        <v>1600.5</v>
      </c>
      <c r="I1126" s="173"/>
      <c r="J1126" s="173"/>
      <c r="K1126" s="173"/>
      <c r="L1126" s="173"/>
      <c r="M1126" s="173"/>
      <c r="N1126" s="173"/>
      <c r="O1126" s="173"/>
      <c r="P1126" s="173"/>
      <c r="Q1126" s="173"/>
      <c r="R1126" s="173"/>
      <c r="S1126" s="173"/>
      <c r="T1126" s="173"/>
      <c r="V1126" s="173">
        <f t="shared" si="34"/>
        <v>0</v>
      </c>
      <c r="W1126" s="173" t="e">
        <f>IF(#REF!="","",H1126)</f>
        <v>#REF!</v>
      </c>
      <c r="X1126" s="287" t="str">
        <f t="shared" si="35"/>
        <v/>
      </c>
    </row>
    <row r="1127" spans="1:24" x14ac:dyDescent="0.25">
      <c r="A1127" s="303">
        <v>3357</v>
      </c>
      <c r="B1127" s="297" t="s">
        <v>3425</v>
      </c>
      <c r="C1127" s="304">
        <v>42753</v>
      </c>
      <c r="D1127" s="292" t="s">
        <v>4913</v>
      </c>
      <c r="E1127" s="292" t="s">
        <v>4914</v>
      </c>
      <c r="F1127" s="305">
        <v>-1.7763568394002505E-15</v>
      </c>
      <c r="G1127" s="305">
        <v>-1.7763568394002505E-15</v>
      </c>
      <c r="H1127" s="305">
        <v>12.24</v>
      </c>
      <c r="I1127" s="173"/>
      <c r="J1127" s="173"/>
      <c r="K1127" s="173"/>
      <c r="L1127" s="173"/>
      <c r="M1127" s="173"/>
      <c r="N1127" s="173"/>
      <c r="O1127" s="173"/>
      <c r="P1127" s="173"/>
      <c r="Q1127" s="173"/>
      <c r="R1127" s="173"/>
      <c r="S1127" s="173"/>
      <c r="T1127" s="173"/>
      <c r="V1127" s="173">
        <f t="shared" si="34"/>
        <v>0</v>
      </c>
      <c r="W1127" s="173" t="e">
        <f>IF(#REF!="","",H1127)</f>
        <v>#REF!</v>
      </c>
      <c r="X1127" s="287" t="str">
        <f t="shared" si="35"/>
        <v/>
      </c>
    </row>
    <row r="1128" spans="1:24" x14ac:dyDescent="0.25">
      <c r="A1128" s="303">
        <v>3361</v>
      </c>
      <c r="B1128" s="297" t="s">
        <v>3425</v>
      </c>
      <c r="C1128" s="304">
        <v>42759</v>
      </c>
      <c r="D1128" s="292" t="s">
        <v>4915</v>
      </c>
      <c r="E1128" s="292" t="s">
        <v>4914</v>
      </c>
      <c r="F1128" s="305">
        <v>0</v>
      </c>
      <c r="G1128" s="305">
        <v>0</v>
      </c>
      <c r="H1128" s="305">
        <v>367.2</v>
      </c>
      <c r="I1128" s="173"/>
      <c r="J1128" s="173"/>
      <c r="K1128" s="173"/>
      <c r="L1128" s="173"/>
      <c r="M1128" s="173"/>
      <c r="N1128" s="173"/>
      <c r="O1128" s="173"/>
      <c r="P1128" s="173"/>
      <c r="Q1128" s="173"/>
      <c r="R1128" s="173"/>
      <c r="S1128" s="173"/>
      <c r="T1128" s="173"/>
      <c r="V1128" s="173">
        <f t="shared" si="34"/>
        <v>0</v>
      </c>
      <c r="W1128" s="173" t="e">
        <f>IF(#REF!="","",H1128)</f>
        <v>#REF!</v>
      </c>
      <c r="X1128" s="287" t="str">
        <f t="shared" si="35"/>
        <v/>
      </c>
    </row>
    <row r="1129" spans="1:24" x14ac:dyDescent="0.25">
      <c r="A1129" s="303">
        <v>3426</v>
      </c>
      <c r="B1129" s="297" t="s">
        <v>3425</v>
      </c>
      <c r="C1129" s="304">
        <v>43037</v>
      </c>
      <c r="D1129" s="292" t="s">
        <v>4916</v>
      </c>
      <c r="E1129" s="292" t="s">
        <v>4917</v>
      </c>
      <c r="F1129" s="305">
        <v>-1.7763568394002505E-15</v>
      </c>
      <c r="G1129" s="305">
        <v>-1.7763568394002505E-15</v>
      </c>
      <c r="H1129" s="305">
        <v>12.24</v>
      </c>
      <c r="I1129" s="173"/>
      <c r="J1129" s="173"/>
      <c r="K1129" s="173"/>
      <c r="L1129" s="173"/>
      <c r="M1129" s="173"/>
      <c r="N1129" s="173"/>
      <c r="O1129" s="173"/>
      <c r="P1129" s="173"/>
      <c r="Q1129" s="173"/>
      <c r="R1129" s="173"/>
      <c r="S1129" s="173"/>
      <c r="T1129" s="173"/>
      <c r="V1129" s="173">
        <f t="shared" si="34"/>
        <v>0</v>
      </c>
      <c r="W1129" s="173" t="e">
        <f>IF(#REF!="","",H1129)</f>
        <v>#REF!</v>
      </c>
      <c r="X1129" s="287" t="str">
        <f t="shared" si="35"/>
        <v/>
      </c>
    </row>
    <row r="1130" spans="1:24" x14ac:dyDescent="0.25">
      <c r="A1130" s="303">
        <v>3427</v>
      </c>
      <c r="B1130" s="297" t="s">
        <v>3425</v>
      </c>
      <c r="C1130" s="304">
        <v>42857</v>
      </c>
      <c r="D1130" s="292" t="s">
        <v>4918</v>
      </c>
      <c r="E1130" s="292" t="s">
        <v>4919</v>
      </c>
      <c r="F1130" s="305">
        <v>0</v>
      </c>
      <c r="G1130" s="305">
        <v>0</v>
      </c>
      <c r="H1130" s="305">
        <v>367.2</v>
      </c>
      <c r="I1130" s="173"/>
      <c r="J1130" s="173"/>
      <c r="K1130" s="173"/>
      <c r="L1130" s="173"/>
      <c r="M1130" s="173"/>
      <c r="N1130" s="173"/>
      <c r="O1130" s="173"/>
      <c r="P1130" s="173"/>
      <c r="Q1130" s="173"/>
      <c r="R1130" s="173"/>
      <c r="S1130" s="173"/>
      <c r="T1130" s="173"/>
      <c r="V1130" s="173">
        <f t="shared" si="34"/>
        <v>0</v>
      </c>
      <c r="W1130" s="173" t="e">
        <f>IF(#REF!="","",H1130)</f>
        <v>#REF!</v>
      </c>
      <c r="X1130" s="287" t="str">
        <f t="shared" si="35"/>
        <v/>
      </c>
    </row>
    <row r="1131" spans="1:24" x14ac:dyDescent="0.25">
      <c r="A1131" s="303">
        <v>3428</v>
      </c>
      <c r="B1131" s="297" t="s">
        <v>3425</v>
      </c>
      <c r="C1131" s="304">
        <v>42850</v>
      </c>
      <c r="D1131" s="292" t="s">
        <v>4920</v>
      </c>
      <c r="E1131" s="292" t="s">
        <v>4921</v>
      </c>
      <c r="F1131" s="305">
        <v>0</v>
      </c>
      <c r="G1131" s="305">
        <v>0</v>
      </c>
      <c r="H1131" s="305">
        <v>1432.69</v>
      </c>
      <c r="I1131" s="173"/>
      <c r="J1131" s="173"/>
      <c r="K1131" s="173"/>
      <c r="L1131" s="173"/>
      <c r="M1131" s="173"/>
      <c r="N1131" s="173"/>
      <c r="O1131" s="173"/>
      <c r="P1131" s="173"/>
      <c r="Q1131" s="173"/>
      <c r="R1131" s="173"/>
      <c r="S1131" s="173"/>
      <c r="T1131" s="173"/>
      <c r="V1131" s="173">
        <f t="shared" si="34"/>
        <v>0</v>
      </c>
      <c r="W1131" s="173" t="e">
        <f>IF(#REF!="","",H1131)</f>
        <v>#REF!</v>
      </c>
      <c r="X1131" s="287" t="str">
        <f t="shared" si="35"/>
        <v/>
      </c>
    </row>
    <row r="1132" spans="1:24" x14ac:dyDescent="0.25">
      <c r="A1132" s="303">
        <v>3429</v>
      </c>
      <c r="B1132" s="297" t="s">
        <v>3425</v>
      </c>
      <c r="C1132" s="304">
        <v>42822</v>
      </c>
      <c r="D1132" s="292" t="s">
        <v>4922</v>
      </c>
      <c r="E1132" s="292" t="s">
        <v>4923</v>
      </c>
      <c r="F1132" s="305">
        <v>0</v>
      </c>
      <c r="G1132" s="305">
        <v>0</v>
      </c>
      <c r="H1132" s="305">
        <v>906.78</v>
      </c>
      <c r="I1132" s="173"/>
      <c r="J1132" s="173"/>
      <c r="K1132" s="173"/>
      <c r="L1132" s="173"/>
      <c r="M1132" s="173"/>
      <c r="N1132" s="173"/>
      <c r="O1132" s="173"/>
      <c r="P1132" s="173"/>
      <c r="Q1132" s="173"/>
      <c r="R1132" s="173"/>
      <c r="S1132" s="173"/>
      <c r="T1132" s="173"/>
      <c r="V1132" s="173">
        <f t="shared" si="34"/>
        <v>0</v>
      </c>
      <c r="W1132" s="173" t="e">
        <f>IF(#REF!="","",H1132)</f>
        <v>#REF!</v>
      </c>
      <c r="X1132" s="287" t="str">
        <f t="shared" si="35"/>
        <v/>
      </c>
    </row>
    <row r="1133" spans="1:24" x14ac:dyDescent="0.25">
      <c r="A1133" s="303">
        <v>3430</v>
      </c>
      <c r="B1133" s="297" t="s">
        <v>3425</v>
      </c>
      <c r="C1133" s="304">
        <v>42750</v>
      </c>
      <c r="D1133" s="292" t="s">
        <v>4924</v>
      </c>
      <c r="E1133" s="292" t="s">
        <v>4925</v>
      </c>
      <c r="F1133" s="305">
        <v>0</v>
      </c>
      <c r="G1133" s="305">
        <v>0</v>
      </c>
      <c r="H1133" s="305">
        <v>612</v>
      </c>
      <c r="I1133" s="173"/>
      <c r="J1133" s="173"/>
      <c r="K1133" s="173"/>
      <c r="L1133" s="173"/>
      <c r="M1133" s="173"/>
      <c r="N1133" s="173"/>
      <c r="O1133" s="173"/>
      <c r="P1133" s="173"/>
      <c r="Q1133" s="173"/>
      <c r="R1133" s="173"/>
      <c r="S1133" s="173"/>
      <c r="T1133" s="173"/>
      <c r="V1133" s="173">
        <f t="shared" si="34"/>
        <v>0</v>
      </c>
      <c r="W1133" s="173" t="e">
        <f>IF(#REF!="","",H1133)</f>
        <v>#REF!</v>
      </c>
      <c r="X1133" s="287" t="str">
        <f t="shared" si="35"/>
        <v/>
      </c>
    </row>
    <row r="1134" spans="1:24" x14ac:dyDescent="0.25">
      <c r="A1134" s="303">
        <v>3431</v>
      </c>
      <c r="B1134" s="297" t="s">
        <v>3425</v>
      </c>
      <c r="C1134" s="304">
        <v>43004</v>
      </c>
      <c r="D1134" s="292" t="s">
        <v>4926</v>
      </c>
      <c r="E1134" s="292" t="s">
        <v>4927</v>
      </c>
      <c r="F1134" s="305">
        <v>0</v>
      </c>
      <c r="G1134" s="305">
        <v>0</v>
      </c>
      <c r="H1134" s="305">
        <v>642.6</v>
      </c>
      <c r="I1134" s="173"/>
      <c r="J1134" s="173"/>
      <c r="K1134" s="173"/>
      <c r="L1134" s="173"/>
      <c r="M1134" s="173"/>
      <c r="N1134" s="173"/>
      <c r="O1134" s="173"/>
      <c r="P1134" s="173"/>
      <c r="Q1134" s="173"/>
      <c r="R1134" s="173"/>
      <c r="S1134" s="173"/>
      <c r="T1134" s="173"/>
      <c r="V1134" s="173">
        <f t="shared" si="34"/>
        <v>0</v>
      </c>
      <c r="W1134" s="173" t="e">
        <f>IF(#REF!="","",H1134)</f>
        <v>#REF!</v>
      </c>
      <c r="X1134" s="287" t="str">
        <f t="shared" si="35"/>
        <v/>
      </c>
    </row>
    <row r="1135" spans="1:24" x14ac:dyDescent="0.25">
      <c r="A1135" s="303">
        <v>3432</v>
      </c>
      <c r="B1135" s="297" t="s">
        <v>3425</v>
      </c>
      <c r="C1135" s="304">
        <v>42747</v>
      </c>
      <c r="D1135" s="292" t="s">
        <v>4928</v>
      </c>
      <c r="E1135" s="292" t="s">
        <v>4929</v>
      </c>
      <c r="F1135" s="305">
        <v>0</v>
      </c>
      <c r="G1135" s="305">
        <v>0</v>
      </c>
      <c r="H1135" s="305">
        <v>275.39999999999998</v>
      </c>
      <c r="I1135" s="173"/>
      <c r="J1135" s="173"/>
      <c r="K1135" s="173"/>
      <c r="L1135" s="173"/>
      <c r="M1135" s="173"/>
      <c r="N1135" s="173"/>
      <c r="O1135" s="173"/>
      <c r="P1135" s="173"/>
      <c r="Q1135" s="173"/>
      <c r="R1135" s="173"/>
      <c r="S1135" s="173"/>
      <c r="T1135" s="173"/>
      <c r="V1135" s="173">
        <f t="shared" si="34"/>
        <v>0</v>
      </c>
      <c r="W1135" s="173" t="e">
        <f>IF(#REF!="","",H1135)</f>
        <v>#REF!</v>
      </c>
      <c r="X1135" s="287" t="str">
        <f t="shared" si="35"/>
        <v/>
      </c>
    </row>
    <row r="1136" spans="1:24" x14ac:dyDescent="0.25">
      <c r="A1136" s="303"/>
      <c r="B1136" s="297"/>
      <c r="C1136" s="304" t="s">
        <v>5677</v>
      </c>
      <c r="D1136" s="292"/>
      <c r="E1136" s="292"/>
      <c r="F1136" s="305"/>
      <c r="G1136" s="305"/>
      <c r="H1136" s="305"/>
      <c r="I1136" s="173"/>
      <c r="J1136" s="173"/>
      <c r="K1136" s="173"/>
      <c r="L1136" s="173"/>
      <c r="M1136" s="173"/>
      <c r="N1136" s="173"/>
      <c r="O1136" s="173"/>
      <c r="P1136" s="173"/>
      <c r="Q1136" s="173"/>
      <c r="R1136" s="173"/>
      <c r="S1136" s="173"/>
      <c r="T1136" s="173"/>
      <c r="V1136" s="173">
        <f t="shared" si="34"/>
        <v>0</v>
      </c>
      <c r="W1136" s="173" t="e">
        <f>IF(#REF!="","",H1136)</f>
        <v>#REF!</v>
      </c>
      <c r="X1136" s="287" t="str">
        <f t="shared" si="35"/>
        <v/>
      </c>
    </row>
    <row r="1137" spans="1:24" x14ac:dyDescent="0.25">
      <c r="C1137" s="304" t="s">
        <v>5677</v>
      </c>
      <c r="F1137" s="291" t="s">
        <v>3441</v>
      </c>
      <c r="G1137" s="291" t="s">
        <v>3441</v>
      </c>
      <c r="H1137" s="307">
        <v>7199.3899999999985</v>
      </c>
      <c r="I1137" s="173"/>
      <c r="J1137" s="173"/>
      <c r="K1137" s="173"/>
      <c r="L1137" s="173"/>
      <c r="M1137" s="173"/>
      <c r="N1137" s="173"/>
      <c r="O1137" s="173"/>
      <c r="P1137" s="173"/>
      <c r="Q1137" s="173"/>
      <c r="R1137" s="173"/>
      <c r="S1137" s="173"/>
      <c r="T1137" s="173"/>
      <c r="V1137" s="173">
        <f t="shared" si="34"/>
        <v>0</v>
      </c>
      <c r="W1137" s="173" t="e">
        <f>IF(#REF!="","",H1137)</f>
        <v>#REF!</v>
      </c>
      <c r="X1137" s="287" t="str">
        <f t="shared" si="35"/>
        <v/>
      </c>
    </row>
    <row r="1138" spans="1:24" x14ac:dyDescent="0.25">
      <c r="A1138" s="295" t="s">
        <v>3413</v>
      </c>
      <c r="B1138" s="297" t="s">
        <v>4930</v>
      </c>
      <c r="C1138" s="304" t="s">
        <v>5677</v>
      </c>
      <c r="D1138" s="294" t="s">
        <v>4931</v>
      </c>
      <c r="E1138" s="292"/>
      <c r="G1138" s="294" t="s">
        <v>3444</v>
      </c>
      <c r="I1138" s="173"/>
      <c r="J1138" s="173"/>
      <c r="K1138" s="173"/>
      <c r="L1138" s="173"/>
      <c r="M1138" s="173"/>
      <c r="N1138" s="173"/>
      <c r="O1138" s="173"/>
      <c r="P1138" s="173"/>
      <c r="Q1138" s="173"/>
      <c r="R1138" s="173"/>
      <c r="S1138" s="173"/>
      <c r="T1138" s="173"/>
      <c r="V1138" s="173">
        <f t="shared" si="34"/>
        <v>0</v>
      </c>
      <c r="W1138" s="173" t="e">
        <f>IF(#REF!="","",H1138)</f>
        <v>#REF!</v>
      </c>
      <c r="X1138" s="287" t="str">
        <f t="shared" si="35"/>
        <v/>
      </c>
    </row>
    <row r="1139" spans="1:24" x14ac:dyDescent="0.25">
      <c r="A1139" s="299" t="s">
        <v>3418</v>
      </c>
      <c r="B1139" s="299" t="s">
        <v>3419</v>
      </c>
      <c r="C1139" s="304" t="s">
        <v>5677</v>
      </c>
      <c r="D1139" s="299" t="s">
        <v>3421</v>
      </c>
      <c r="E1139" s="169" t="s">
        <v>3422</v>
      </c>
      <c r="F1139" s="299" t="s">
        <v>3445</v>
      </c>
      <c r="G1139" s="301" t="s">
        <v>3446</v>
      </c>
      <c r="H1139" s="302" t="s">
        <v>3424</v>
      </c>
      <c r="I1139" s="173"/>
      <c r="J1139" s="173"/>
      <c r="K1139" s="173"/>
      <c r="L1139" s="173"/>
      <c r="M1139" s="173"/>
      <c r="N1139" s="173"/>
      <c r="O1139" s="173"/>
      <c r="P1139" s="173"/>
      <c r="Q1139" s="173"/>
      <c r="R1139" s="173"/>
      <c r="S1139" s="173"/>
      <c r="T1139" s="173"/>
      <c r="V1139" s="173">
        <f t="shared" si="34"/>
        <v>0</v>
      </c>
      <c r="W1139" s="173" t="e">
        <f>IF(#REF!="","",H1139)</f>
        <v>#REF!</v>
      </c>
      <c r="X1139" s="287" t="str">
        <f t="shared" si="35"/>
        <v/>
      </c>
    </row>
    <row r="1140" spans="1:24" x14ac:dyDescent="0.25">
      <c r="A1140" s="303">
        <v>1654</v>
      </c>
      <c r="B1140" s="297" t="s">
        <v>3425</v>
      </c>
      <c r="C1140" s="304">
        <v>42996</v>
      </c>
      <c r="D1140" s="292" t="s">
        <v>4932</v>
      </c>
      <c r="E1140" s="292" t="s">
        <v>4933</v>
      </c>
      <c r="F1140" s="305">
        <v>0</v>
      </c>
      <c r="G1140" s="305">
        <v>0</v>
      </c>
      <c r="H1140" s="305">
        <v>102.02000000000001</v>
      </c>
      <c r="I1140" s="173"/>
      <c r="J1140" s="173"/>
      <c r="K1140" s="173"/>
      <c r="L1140" s="173"/>
      <c r="M1140" s="173"/>
      <c r="N1140" s="173"/>
      <c r="O1140" s="173"/>
      <c r="P1140" s="173"/>
      <c r="Q1140" s="173"/>
      <c r="R1140" s="173"/>
      <c r="S1140" s="173"/>
      <c r="T1140" s="173"/>
      <c r="V1140" s="173">
        <f t="shared" si="34"/>
        <v>0</v>
      </c>
      <c r="W1140" s="173" t="e">
        <f>IF(#REF!="","",H1140)</f>
        <v>#REF!</v>
      </c>
      <c r="X1140" s="287" t="str">
        <f t="shared" si="35"/>
        <v/>
      </c>
    </row>
    <row r="1141" spans="1:24" x14ac:dyDescent="0.25">
      <c r="A1141" s="303"/>
      <c r="B1141" s="297"/>
      <c r="C1141" s="304" t="s">
        <v>5677</v>
      </c>
      <c r="D1141" s="292"/>
      <c r="E1141" s="292"/>
      <c r="F1141" s="305"/>
      <c r="G1141" s="305"/>
      <c r="H1141" s="305"/>
      <c r="I1141" s="173"/>
      <c r="J1141" s="173"/>
      <c r="K1141" s="173"/>
      <c r="L1141" s="173"/>
      <c r="M1141" s="173"/>
      <c r="N1141" s="173"/>
      <c r="O1141" s="173"/>
      <c r="P1141" s="173"/>
      <c r="Q1141" s="173"/>
      <c r="R1141" s="173"/>
      <c r="S1141" s="173"/>
      <c r="T1141" s="173"/>
      <c r="V1141" s="173">
        <f t="shared" si="34"/>
        <v>0</v>
      </c>
      <c r="W1141" s="173" t="e">
        <f>IF(#REF!="","",H1141)</f>
        <v>#REF!</v>
      </c>
      <c r="X1141" s="287" t="str">
        <f t="shared" si="35"/>
        <v/>
      </c>
    </row>
    <row r="1142" spans="1:24" x14ac:dyDescent="0.25">
      <c r="C1142" s="304" t="s">
        <v>5677</v>
      </c>
      <c r="F1142" s="291" t="s">
        <v>3441</v>
      </c>
      <c r="G1142" s="291" t="s">
        <v>3441</v>
      </c>
      <c r="H1142" s="307">
        <v>102.02000000000001</v>
      </c>
      <c r="I1142" s="173"/>
      <c r="J1142" s="173"/>
      <c r="K1142" s="173"/>
      <c r="L1142" s="173"/>
      <c r="M1142" s="173"/>
      <c r="N1142" s="173"/>
      <c r="O1142" s="173"/>
      <c r="P1142" s="173"/>
      <c r="Q1142" s="173"/>
      <c r="R1142" s="173"/>
      <c r="S1142" s="173"/>
      <c r="T1142" s="173"/>
      <c r="V1142" s="173">
        <f t="shared" si="34"/>
        <v>0</v>
      </c>
      <c r="W1142" s="173" t="e">
        <f>IF(#REF!="","",H1142)</f>
        <v>#REF!</v>
      </c>
      <c r="X1142" s="287" t="str">
        <f t="shared" si="35"/>
        <v/>
      </c>
    </row>
    <row r="1143" spans="1:24" x14ac:dyDescent="0.25">
      <c r="A1143" s="295" t="s">
        <v>3413</v>
      </c>
      <c r="B1143" s="297" t="s">
        <v>4934</v>
      </c>
      <c r="C1143" s="304" t="s">
        <v>5677</v>
      </c>
      <c r="D1143" s="294" t="s">
        <v>4935</v>
      </c>
      <c r="E1143" s="292"/>
      <c r="G1143" s="294" t="s">
        <v>3444</v>
      </c>
      <c r="I1143" s="173"/>
      <c r="J1143" s="173"/>
      <c r="K1143" s="173"/>
      <c r="L1143" s="173"/>
      <c r="M1143" s="173"/>
      <c r="N1143" s="173"/>
      <c r="O1143" s="173"/>
      <c r="P1143" s="173"/>
      <c r="Q1143" s="173"/>
      <c r="R1143" s="173"/>
      <c r="S1143" s="173"/>
      <c r="T1143" s="173"/>
      <c r="V1143" s="173">
        <f t="shared" si="34"/>
        <v>0</v>
      </c>
      <c r="W1143" s="173" t="e">
        <f>IF(#REF!="","",H1143)</f>
        <v>#REF!</v>
      </c>
      <c r="X1143" s="287" t="str">
        <f t="shared" si="35"/>
        <v/>
      </c>
    </row>
    <row r="1144" spans="1:24" x14ac:dyDescent="0.25">
      <c r="A1144" s="299" t="s">
        <v>3418</v>
      </c>
      <c r="B1144" s="299" t="s">
        <v>3419</v>
      </c>
      <c r="C1144" s="304" t="s">
        <v>5677</v>
      </c>
      <c r="D1144" s="299" t="s">
        <v>3421</v>
      </c>
      <c r="E1144" s="169" t="s">
        <v>3422</v>
      </c>
      <c r="F1144" s="299" t="s">
        <v>3445</v>
      </c>
      <c r="G1144" s="301" t="s">
        <v>3446</v>
      </c>
      <c r="H1144" s="302" t="s">
        <v>3424</v>
      </c>
      <c r="I1144" s="173"/>
      <c r="J1144" s="173"/>
      <c r="K1144" s="173"/>
      <c r="L1144" s="173"/>
      <c r="M1144" s="173"/>
      <c r="N1144" s="173"/>
      <c r="O1144" s="173"/>
      <c r="P1144" s="173"/>
      <c r="Q1144" s="173"/>
      <c r="R1144" s="173"/>
      <c r="S1144" s="173"/>
      <c r="T1144" s="173"/>
      <c r="V1144" s="173">
        <f t="shared" si="34"/>
        <v>0</v>
      </c>
      <c r="W1144" s="173" t="e">
        <f>IF(#REF!="","",H1144)</f>
        <v>#REF!</v>
      </c>
      <c r="X1144" s="287" t="str">
        <f t="shared" si="35"/>
        <v/>
      </c>
    </row>
    <row r="1145" spans="1:24" x14ac:dyDescent="0.25">
      <c r="A1145" s="303">
        <v>3433</v>
      </c>
      <c r="B1145" s="297" t="s">
        <v>3425</v>
      </c>
      <c r="C1145" s="304">
        <v>43069</v>
      </c>
      <c r="D1145" s="292" t="s">
        <v>4936</v>
      </c>
      <c r="E1145" s="292" t="s">
        <v>4937</v>
      </c>
      <c r="F1145" s="305">
        <v>0</v>
      </c>
      <c r="G1145" s="305">
        <v>0</v>
      </c>
      <c r="H1145" s="305">
        <v>3600</v>
      </c>
      <c r="I1145" s="173"/>
      <c r="J1145" s="173"/>
      <c r="K1145" s="173"/>
      <c r="L1145" s="173"/>
      <c r="M1145" s="173"/>
      <c r="N1145" s="173"/>
      <c r="O1145" s="173"/>
      <c r="P1145" s="173"/>
      <c r="Q1145" s="173"/>
      <c r="R1145" s="173"/>
      <c r="S1145" s="173"/>
      <c r="T1145" s="173"/>
      <c r="V1145" s="173">
        <f t="shared" si="34"/>
        <v>0</v>
      </c>
      <c r="W1145" s="173" t="e">
        <f>IF(#REF!="","",H1145)</f>
        <v>#REF!</v>
      </c>
      <c r="X1145" s="287" t="str">
        <f t="shared" si="35"/>
        <v/>
      </c>
    </row>
    <row r="1146" spans="1:24" x14ac:dyDescent="0.25">
      <c r="A1146" s="303"/>
      <c r="B1146" s="297"/>
      <c r="C1146" s="304" t="s">
        <v>5677</v>
      </c>
      <c r="D1146" s="292"/>
      <c r="E1146" s="292"/>
      <c r="F1146" s="305"/>
      <c r="G1146" s="305"/>
      <c r="H1146" s="305"/>
      <c r="I1146" s="173"/>
      <c r="J1146" s="173"/>
      <c r="K1146" s="173"/>
      <c r="L1146" s="173"/>
      <c r="M1146" s="173"/>
      <c r="N1146" s="173"/>
      <c r="O1146" s="173"/>
      <c r="P1146" s="173"/>
      <c r="Q1146" s="173"/>
      <c r="R1146" s="173"/>
      <c r="S1146" s="173"/>
      <c r="T1146" s="173"/>
      <c r="V1146" s="173">
        <f t="shared" si="34"/>
        <v>0</v>
      </c>
      <c r="W1146" s="173" t="e">
        <f>IF(#REF!="","",H1146)</f>
        <v>#REF!</v>
      </c>
      <c r="X1146" s="287" t="str">
        <f t="shared" si="35"/>
        <v/>
      </c>
    </row>
    <row r="1147" spans="1:24" x14ac:dyDescent="0.25">
      <c r="C1147" s="304" t="s">
        <v>5677</v>
      </c>
      <c r="F1147" s="291" t="s">
        <v>3441</v>
      </c>
      <c r="G1147" s="291" t="s">
        <v>3441</v>
      </c>
      <c r="H1147" s="307">
        <v>3600</v>
      </c>
      <c r="I1147" s="173"/>
      <c r="J1147" s="173"/>
      <c r="K1147" s="173"/>
      <c r="L1147" s="173"/>
      <c r="M1147" s="173"/>
      <c r="N1147" s="173"/>
      <c r="O1147" s="173"/>
      <c r="P1147" s="173"/>
      <c r="Q1147" s="173"/>
      <c r="R1147" s="173"/>
      <c r="S1147" s="173"/>
      <c r="T1147" s="173"/>
      <c r="V1147" s="173">
        <f t="shared" si="34"/>
        <v>0</v>
      </c>
      <c r="W1147" s="173" t="e">
        <f>IF(#REF!="","",H1147)</f>
        <v>#REF!</v>
      </c>
      <c r="X1147" s="287" t="str">
        <f t="shared" si="35"/>
        <v/>
      </c>
    </row>
    <row r="1148" spans="1:24" x14ac:dyDescent="0.25">
      <c r="A1148" s="295" t="s">
        <v>3413</v>
      </c>
      <c r="B1148" s="297" t="s">
        <v>4938</v>
      </c>
      <c r="C1148" s="304" t="s">
        <v>5677</v>
      </c>
      <c r="D1148" s="294" t="s">
        <v>4939</v>
      </c>
      <c r="E1148" s="292"/>
      <c r="G1148" s="294" t="s">
        <v>3444</v>
      </c>
      <c r="I1148" s="173"/>
      <c r="J1148" s="173"/>
      <c r="K1148" s="173"/>
      <c r="L1148" s="173"/>
      <c r="M1148" s="173"/>
      <c r="N1148" s="173"/>
      <c r="O1148" s="173"/>
      <c r="P1148" s="173"/>
      <c r="Q1148" s="173"/>
      <c r="R1148" s="173"/>
      <c r="S1148" s="173"/>
      <c r="T1148" s="173"/>
      <c r="V1148" s="173">
        <f t="shared" si="34"/>
        <v>0</v>
      </c>
      <c r="W1148" s="173" t="e">
        <f>IF(#REF!="","",H1148)</f>
        <v>#REF!</v>
      </c>
      <c r="X1148" s="287" t="str">
        <f t="shared" si="35"/>
        <v/>
      </c>
    </row>
    <row r="1149" spans="1:24" x14ac:dyDescent="0.25">
      <c r="A1149" s="299" t="s">
        <v>3418</v>
      </c>
      <c r="B1149" s="299" t="s">
        <v>3419</v>
      </c>
      <c r="C1149" s="304" t="s">
        <v>5677</v>
      </c>
      <c r="D1149" s="299" t="s">
        <v>3421</v>
      </c>
      <c r="E1149" s="169" t="s">
        <v>3422</v>
      </c>
      <c r="F1149" s="299" t="s">
        <v>3445</v>
      </c>
      <c r="G1149" s="301" t="s">
        <v>3446</v>
      </c>
      <c r="H1149" s="302" t="s">
        <v>3424</v>
      </c>
      <c r="I1149" s="173"/>
      <c r="J1149" s="173"/>
      <c r="K1149" s="173"/>
      <c r="L1149" s="173"/>
      <c r="M1149" s="173"/>
      <c r="N1149" s="173"/>
      <c r="O1149" s="173"/>
      <c r="P1149" s="173"/>
      <c r="Q1149" s="173"/>
      <c r="R1149" s="173"/>
      <c r="S1149" s="173"/>
      <c r="T1149" s="173"/>
      <c r="V1149" s="173">
        <f t="shared" si="34"/>
        <v>0</v>
      </c>
      <c r="W1149" s="173" t="e">
        <f>IF(#REF!="","",H1149)</f>
        <v>#REF!</v>
      </c>
      <c r="X1149" s="287" t="str">
        <f t="shared" si="35"/>
        <v/>
      </c>
    </row>
    <row r="1150" spans="1:24" x14ac:dyDescent="0.25">
      <c r="A1150" s="303">
        <v>362</v>
      </c>
      <c r="B1150" s="297" t="s">
        <v>3425</v>
      </c>
      <c r="C1150" s="304">
        <v>42991</v>
      </c>
      <c r="D1150" s="292" t="s">
        <v>4940</v>
      </c>
      <c r="E1150" s="292" t="s">
        <v>4941</v>
      </c>
      <c r="F1150" s="305">
        <v>381.70000000000005</v>
      </c>
      <c r="G1150" s="305">
        <v>381.70000000000005</v>
      </c>
      <c r="H1150" s="305">
        <v>0.01</v>
      </c>
      <c r="I1150" s="173"/>
      <c r="J1150" s="173"/>
      <c r="K1150" s="173"/>
      <c r="L1150" s="173"/>
      <c r="M1150" s="173"/>
      <c r="N1150" s="173"/>
      <c r="O1150" s="173"/>
      <c r="P1150" s="173"/>
      <c r="Q1150" s="173"/>
      <c r="R1150" s="173"/>
      <c r="S1150" s="173"/>
      <c r="T1150" s="173"/>
      <c r="V1150" s="173">
        <f t="shared" si="34"/>
        <v>0</v>
      </c>
      <c r="W1150" s="173" t="e">
        <f>IF(#REF!="","",H1150)</f>
        <v>#REF!</v>
      </c>
      <c r="X1150" s="287" t="str">
        <f t="shared" si="35"/>
        <v/>
      </c>
    </row>
    <row r="1151" spans="1:24" x14ac:dyDescent="0.25">
      <c r="A1151" s="303"/>
      <c r="B1151" s="297"/>
      <c r="C1151" s="171"/>
      <c r="D1151" s="292"/>
      <c r="E1151" s="292"/>
      <c r="F1151" s="305"/>
      <c r="G1151" s="305"/>
      <c r="H1151" s="305"/>
      <c r="I1151" s="173"/>
      <c r="J1151" s="173"/>
      <c r="K1151" s="173"/>
      <c r="L1151" s="173"/>
      <c r="M1151" s="173"/>
      <c r="N1151" s="173"/>
      <c r="O1151" s="173"/>
    </row>
    <row r="1152" spans="1:24" x14ac:dyDescent="0.25">
      <c r="A1152" s="303"/>
      <c r="B1152" s="297"/>
      <c r="C1152" s="171"/>
      <c r="D1152" s="292"/>
      <c r="E1152" s="292"/>
      <c r="F1152" s="305"/>
      <c r="G1152" s="305"/>
      <c r="H1152" s="305"/>
      <c r="I1152" s="173"/>
      <c r="J1152" s="173"/>
      <c r="K1152" s="173"/>
      <c r="L1152" s="173"/>
      <c r="M1152" s="173"/>
      <c r="N1152" s="173"/>
      <c r="O1152" s="173"/>
    </row>
    <row r="1153" spans="6:15" x14ac:dyDescent="0.25">
      <c r="F1153" s="291" t="s">
        <v>3441</v>
      </c>
      <c r="G1153" s="291" t="s">
        <v>3441</v>
      </c>
      <c r="H1153" s="307">
        <v>0.01</v>
      </c>
      <c r="I1153" s="173"/>
      <c r="J1153" s="173"/>
      <c r="K1153" s="173"/>
      <c r="L1153" s="173"/>
      <c r="M1153" s="173"/>
      <c r="N1153" s="173"/>
      <c r="O1153" s="173"/>
    </row>
    <row r="1154" spans="6:15" x14ac:dyDescent="0.25">
      <c r="F1154" s="291"/>
      <c r="G1154" s="291"/>
      <c r="H1154" s="307"/>
      <c r="I1154" s="173"/>
      <c r="J1154" s="173"/>
      <c r="K1154" s="173"/>
      <c r="L1154" s="173"/>
      <c r="M1154" s="173"/>
      <c r="N1154" s="173"/>
      <c r="O1154" s="173"/>
    </row>
    <row r="1155" spans="6:15" x14ac:dyDescent="0.25">
      <c r="F1155" s="291" t="s">
        <v>4942</v>
      </c>
      <c r="G1155" s="291" t="s">
        <v>4942</v>
      </c>
      <c r="H1155" s="307">
        <v>905487.43999999959</v>
      </c>
      <c r="O1155" s="173" t="e">
        <f>IF(ISTEXT(#REF!),"",IF(#REF!&gt;=$O$12,H1155,""))</f>
        <v>#REF!</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AA420"/>
  <sheetViews>
    <sheetView topLeftCell="B1" workbookViewId="0">
      <selection activeCell="B6" sqref="B6"/>
    </sheetView>
  </sheetViews>
  <sheetFormatPr defaultRowHeight="14.4" x14ac:dyDescent="0.3"/>
  <cols>
    <col min="1" max="1" width="4.109375" style="131" customWidth="1"/>
    <col min="2" max="2" width="26.44140625" style="131" customWidth="1"/>
    <col min="3" max="3" width="15.109375" style="224" customWidth="1"/>
    <col min="4" max="4" width="13.6640625" style="224" customWidth="1"/>
    <col min="5" max="5" width="24.33203125" style="224" customWidth="1"/>
    <col min="6" max="8" width="10.5546875" style="131" customWidth="1"/>
    <col min="9" max="9" width="7" style="131" customWidth="1"/>
    <col min="10" max="10" width="16.44140625" style="131" customWidth="1"/>
    <col min="11" max="11" width="19" style="131" bestFit="1" customWidth="1"/>
    <col min="12" max="12" width="10.5546875" style="131" customWidth="1"/>
    <col min="13" max="13" width="6.88671875" style="131" customWidth="1"/>
    <col min="14" max="14" width="7" style="230" customWidth="1"/>
    <col min="15" max="15" width="10.5546875" style="230" customWidth="1"/>
    <col min="16" max="18" width="10.5546875" style="131" customWidth="1"/>
    <col min="19" max="19" width="8.88671875" style="131" customWidth="1"/>
    <col min="20" max="20" width="19.44140625" style="131" customWidth="1"/>
    <col min="21" max="21" width="12.88671875" style="131" customWidth="1"/>
    <col min="22" max="22" width="10.5546875" style="131" customWidth="1"/>
    <col min="23" max="23" width="10.5546875" style="229" customWidth="1"/>
    <col min="24" max="25" width="10.5546875" style="131" customWidth="1"/>
    <col min="26" max="26" width="17.33203125" style="131" bestFit="1" customWidth="1"/>
    <col min="27" max="27" width="10.5546875" customWidth="1"/>
  </cols>
  <sheetData>
    <row r="1" spans="1:27" ht="16.2" thickBot="1" x14ac:dyDescent="0.35">
      <c r="A1" s="174"/>
      <c r="B1" s="174"/>
      <c r="C1" s="175">
        <v>31</v>
      </c>
      <c r="D1" s="176"/>
      <c r="E1" s="176" t="s">
        <v>4943</v>
      </c>
      <c r="F1" s="177">
        <v>42155</v>
      </c>
      <c r="G1" s="176"/>
      <c r="H1" s="176"/>
      <c r="I1" s="176"/>
      <c r="J1" s="176"/>
      <c r="K1" s="176"/>
      <c r="L1" s="176"/>
      <c r="M1" s="176"/>
      <c r="N1" s="176"/>
      <c r="O1" s="176"/>
      <c r="P1" s="176"/>
      <c r="Q1" s="176"/>
      <c r="R1" s="176"/>
      <c r="S1" s="322" t="s">
        <v>4944</v>
      </c>
      <c r="T1" s="323"/>
      <c r="U1" s="323"/>
      <c r="V1" s="324"/>
      <c r="W1" s="178"/>
    </row>
    <row r="2" spans="1:27" ht="15" thickBot="1" x14ac:dyDescent="0.35">
      <c r="A2" s="179"/>
      <c r="B2" s="179">
        <v>1</v>
      </c>
      <c r="C2" s="179">
        <v>2</v>
      </c>
      <c r="D2" s="179">
        <v>3</v>
      </c>
      <c r="E2" s="179">
        <v>4</v>
      </c>
      <c r="F2" s="179">
        <v>5</v>
      </c>
      <c r="G2" s="179">
        <v>6</v>
      </c>
      <c r="H2" s="179">
        <v>7</v>
      </c>
      <c r="I2" s="179">
        <v>8</v>
      </c>
      <c r="J2" s="179">
        <v>9</v>
      </c>
      <c r="K2" s="179">
        <v>10</v>
      </c>
      <c r="L2" s="179">
        <v>11</v>
      </c>
      <c r="M2" s="179">
        <v>12</v>
      </c>
      <c r="N2" s="179">
        <v>13</v>
      </c>
      <c r="O2" s="179">
        <v>14</v>
      </c>
      <c r="P2" s="179">
        <v>15</v>
      </c>
      <c r="Q2" s="179">
        <v>16</v>
      </c>
      <c r="R2" s="179">
        <v>17</v>
      </c>
      <c r="S2" s="179">
        <v>18</v>
      </c>
      <c r="T2" s="179">
        <v>19</v>
      </c>
      <c r="U2" s="179">
        <v>20</v>
      </c>
      <c r="V2" s="179">
        <v>21</v>
      </c>
      <c r="W2" s="179">
        <v>22</v>
      </c>
      <c r="X2" s="179">
        <v>23</v>
      </c>
      <c r="Y2" s="179">
        <v>24</v>
      </c>
      <c r="Z2" s="179">
        <v>25</v>
      </c>
      <c r="AA2" s="179">
        <v>26</v>
      </c>
    </row>
    <row r="3" spans="1:27" ht="24.6" thickBot="1" x14ac:dyDescent="0.35">
      <c r="A3" s="180" t="s">
        <v>4945</v>
      </c>
      <c r="B3" s="180" t="s">
        <v>4946</v>
      </c>
      <c r="C3" s="180" t="s">
        <v>4947</v>
      </c>
      <c r="D3" s="180" t="s">
        <v>4948</v>
      </c>
      <c r="E3" s="180" t="s">
        <v>4949</v>
      </c>
      <c r="F3" s="180" t="s">
        <v>4950</v>
      </c>
      <c r="G3" s="180" t="s">
        <v>4951</v>
      </c>
      <c r="H3" s="180" t="s">
        <v>4952</v>
      </c>
      <c r="I3" s="180" t="s">
        <v>4953</v>
      </c>
      <c r="J3" s="180" t="s">
        <v>4954</v>
      </c>
      <c r="K3" s="180" t="s">
        <v>4955</v>
      </c>
      <c r="L3" s="180" t="s">
        <v>4956</v>
      </c>
      <c r="M3" s="180" t="s">
        <v>4957</v>
      </c>
      <c r="N3" s="180" t="s">
        <v>4958</v>
      </c>
      <c r="O3" s="180" t="s">
        <v>4959</v>
      </c>
      <c r="P3" s="180" t="s">
        <v>4960</v>
      </c>
      <c r="Q3" s="180" t="s">
        <v>4961</v>
      </c>
      <c r="R3" s="180" t="s">
        <v>4962</v>
      </c>
      <c r="S3" s="180" t="s">
        <v>4963</v>
      </c>
      <c r="T3" s="180" t="s">
        <v>4964</v>
      </c>
      <c r="U3" s="180" t="s">
        <v>4965</v>
      </c>
      <c r="V3" s="180" t="s">
        <v>4966</v>
      </c>
      <c r="W3" s="180" t="s">
        <v>4967</v>
      </c>
      <c r="X3" s="180" t="s">
        <v>4968</v>
      </c>
      <c r="Y3" s="180" t="s">
        <v>4969</v>
      </c>
      <c r="Z3" s="180" t="s">
        <v>4970</v>
      </c>
      <c r="AA3" s="180" t="s">
        <v>4971</v>
      </c>
    </row>
    <row r="4" spans="1:27" x14ac:dyDescent="0.3">
      <c r="A4" s="181">
        <v>1</v>
      </c>
      <c r="B4" s="181" t="s">
        <v>4972</v>
      </c>
      <c r="C4" s="182">
        <v>20011126962725</v>
      </c>
      <c r="D4" s="183">
        <v>302620122</v>
      </c>
      <c r="E4" s="183" t="s">
        <v>4973</v>
      </c>
      <c r="F4" s="183" t="s">
        <v>4974</v>
      </c>
      <c r="G4" s="184">
        <v>42125</v>
      </c>
      <c r="H4" s="184">
        <v>42155</v>
      </c>
      <c r="I4" s="185">
        <v>31</v>
      </c>
      <c r="J4" s="185" t="s">
        <v>4975</v>
      </c>
      <c r="K4" s="186" t="s">
        <v>4976</v>
      </c>
      <c r="L4" s="187">
        <v>10000</v>
      </c>
      <c r="M4" s="188">
        <v>1</v>
      </c>
      <c r="N4" s="188">
        <f t="shared" ref="N4:N61" si="0">ROUND(L4/I4*M4,0)</f>
        <v>323</v>
      </c>
      <c r="O4" s="189">
        <f t="shared" ref="O4:O62" si="1">L4/$C$1*I4-N4</f>
        <v>9677</v>
      </c>
      <c r="P4" s="190">
        <v>0</v>
      </c>
      <c r="Q4" s="191">
        <f>ROUND(L4/$C$1*P4,1)</f>
        <v>0</v>
      </c>
      <c r="R4" s="192">
        <f t="shared" ref="R4:R62" si="2">ROUND(L4-N4+Q4,0)</f>
        <v>9677</v>
      </c>
      <c r="S4" s="193">
        <v>0</v>
      </c>
      <c r="T4" s="194">
        <v>0</v>
      </c>
      <c r="U4" s="194">
        <v>0</v>
      </c>
      <c r="V4" s="195">
        <f t="shared" ref="V4:V35" si="3">SUM(S4:U4)</f>
        <v>0</v>
      </c>
      <c r="W4" s="196">
        <f t="shared" ref="W4:W62" si="4">ROUND(SUM(R4-V4),0)</f>
        <v>9677</v>
      </c>
      <c r="X4" s="197" t="s">
        <v>4977</v>
      </c>
      <c r="Y4" s="198" t="s">
        <v>4978</v>
      </c>
      <c r="Z4" s="199" t="s">
        <v>4979</v>
      </c>
      <c r="AA4" s="200"/>
    </row>
    <row r="5" spans="1:27" x14ac:dyDescent="0.3">
      <c r="A5" s="201">
        <v>2</v>
      </c>
      <c r="B5" s="201" t="s">
        <v>4980</v>
      </c>
      <c r="C5" s="202">
        <v>415097447822</v>
      </c>
      <c r="D5" s="203">
        <v>103420101</v>
      </c>
      <c r="E5" s="203" t="s">
        <v>4981</v>
      </c>
      <c r="F5" s="203" t="s">
        <v>4982</v>
      </c>
      <c r="G5" s="204">
        <v>42125</v>
      </c>
      <c r="H5" s="204">
        <v>42155</v>
      </c>
      <c r="I5" s="205">
        <v>31</v>
      </c>
      <c r="J5" s="205" t="s">
        <v>4983</v>
      </c>
      <c r="K5" s="206" t="s">
        <v>4984</v>
      </c>
      <c r="L5" s="207">
        <v>7500</v>
      </c>
      <c r="M5" s="208">
        <v>0</v>
      </c>
      <c r="N5" s="208">
        <f t="shared" si="0"/>
        <v>0</v>
      </c>
      <c r="O5" s="209">
        <f t="shared" si="1"/>
        <v>7500</v>
      </c>
      <c r="P5" s="210">
        <v>0</v>
      </c>
      <c r="Q5" s="191">
        <f>ROUND(L5/$C$1*P5,1)</f>
        <v>0</v>
      </c>
      <c r="R5" s="192">
        <f t="shared" si="2"/>
        <v>7500</v>
      </c>
      <c r="S5" s="211">
        <v>0</v>
      </c>
      <c r="T5" s="212">
        <v>0</v>
      </c>
      <c r="U5" s="212">
        <v>0</v>
      </c>
      <c r="V5" s="213">
        <f t="shared" si="3"/>
        <v>0</v>
      </c>
      <c r="W5" s="196">
        <f t="shared" si="4"/>
        <v>7500</v>
      </c>
      <c r="X5" s="197" t="s">
        <v>4985</v>
      </c>
      <c r="Y5" s="198" t="s">
        <v>4978</v>
      </c>
      <c r="Z5" s="199" t="s">
        <v>492</v>
      </c>
      <c r="AA5" s="200"/>
    </row>
    <row r="6" spans="1:27" x14ac:dyDescent="0.3">
      <c r="A6" s="201">
        <v>3</v>
      </c>
      <c r="B6" s="201" t="s">
        <v>4986</v>
      </c>
      <c r="C6" s="202">
        <v>30408118863825</v>
      </c>
      <c r="D6" s="203">
        <v>908410101</v>
      </c>
      <c r="E6" s="214" t="s">
        <v>4987</v>
      </c>
      <c r="F6" s="203" t="s">
        <v>4988</v>
      </c>
      <c r="G6" s="204">
        <v>42125</v>
      </c>
      <c r="H6" s="204">
        <v>42155</v>
      </c>
      <c r="I6" s="205">
        <v>31</v>
      </c>
      <c r="J6" s="205" t="s">
        <v>4989</v>
      </c>
      <c r="K6" s="206" t="s">
        <v>4990</v>
      </c>
      <c r="L6" s="207">
        <v>2350</v>
      </c>
      <c r="M6" s="208">
        <v>0</v>
      </c>
      <c r="N6" s="208">
        <f t="shared" si="0"/>
        <v>0</v>
      </c>
      <c r="O6" s="209">
        <f t="shared" si="1"/>
        <v>2350</v>
      </c>
      <c r="P6" s="210">
        <v>1</v>
      </c>
      <c r="Q6" s="191">
        <f>ROUND(L6/$C$1*P6,1)</f>
        <v>75.8</v>
      </c>
      <c r="R6" s="192">
        <f t="shared" si="2"/>
        <v>2426</v>
      </c>
      <c r="S6" s="211">
        <v>0</v>
      </c>
      <c r="T6" s="212">
        <v>0</v>
      </c>
      <c r="U6" s="212">
        <v>0</v>
      </c>
      <c r="V6" s="213">
        <f t="shared" si="3"/>
        <v>0</v>
      </c>
      <c r="W6" s="196">
        <f t="shared" si="4"/>
        <v>2426</v>
      </c>
      <c r="X6" s="197" t="s">
        <v>4985</v>
      </c>
      <c r="Y6" s="198" t="s">
        <v>4978</v>
      </c>
      <c r="Z6" s="199" t="s">
        <v>492</v>
      </c>
      <c r="AA6" s="200"/>
    </row>
    <row r="7" spans="1:27" x14ac:dyDescent="0.3">
      <c r="A7" s="201">
        <v>4</v>
      </c>
      <c r="B7" s="201" t="s">
        <v>4991</v>
      </c>
      <c r="C7" s="202">
        <v>415115657951</v>
      </c>
      <c r="D7" s="203">
        <v>908410101</v>
      </c>
      <c r="E7" s="214" t="s">
        <v>4992</v>
      </c>
      <c r="F7" s="203" t="s">
        <v>4993</v>
      </c>
      <c r="G7" s="204">
        <v>42125</v>
      </c>
      <c r="H7" s="204">
        <v>42155</v>
      </c>
      <c r="I7" s="205">
        <v>31</v>
      </c>
      <c r="J7" s="205" t="s">
        <v>4994</v>
      </c>
      <c r="K7" s="206" t="s">
        <v>4995</v>
      </c>
      <c r="L7" s="207">
        <v>5000</v>
      </c>
      <c r="M7" s="208">
        <v>0</v>
      </c>
      <c r="N7" s="208">
        <f t="shared" si="0"/>
        <v>0</v>
      </c>
      <c r="O7" s="209">
        <f t="shared" si="1"/>
        <v>5000</v>
      </c>
      <c r="P7" s="210">
        <v>0</v>
      </c>
      <c r="Q7" s="191">
        <f>ROUND(L7/$C$1*P7,1)</f>
        <v>0</v>
      </c>
      <c r="R7" s="192">
        <f t="shared" si="2"/>
        <v>5000</v>
      </c>
      <c r="S7" s="211">
        <v>0</v>
      </c>
      <c r="T7" s="212">
        <v>0</v>
      </c>
      <c r="U7" s="212">
        <v>17</v>
      </c>
      <c r="V7" s="213">
        <f t="shared" si="3"/>
        <v>17</v>
      </c>
      <c r="W7" s="196">
        <f t="shared" si="4"/>
        <v>4983</v>
      </c>
      <c r="X7" s="197" t="s">
        <v>4985</v>
      </c>
      <c r="Y7" s="198" t="s">
        <v>4978</v>
      </c>
      <c r="Z7" s="199" t="s">
        <v>492</v>
      </c>
      <c r="AA7" s="200"/>
    </row>
    <row r="8" spans="1:27" x14ac:dyDescent="0.3">
      <c r="A8" s="201">
        <v>5</v>
      </c>
      <c r="B8" s="201" t="s">
        <v>449</v>
      </c>
      <c r="C8" s="202">
        <v>31610039541578</v>
      </c>
      <c r="D8" s="203">
        <v>908410101</v>
      </c>
      <c r="E8" s="214" t="s">
        <v>4996</v>
      </c>
      <c r="F8" s="203" t="s">
        <v>4997</v>
      </c>
      <c r="G8" s="204">
        <v>42125</v>
      </c>
      <c r="H8" s="204">
        <v>42155</v>
      </c>
      <c r="I8" s="205">
        <v>31</v>
      </c>
      <c r="J8" s="205" t="s">
        <v>4989</v>
      </c>
      <c r="K8" s="206" t="s">
        <v>4998</v>
      </c>
      <c r="L8" s="207">
        <v>900</v>
      </c>
      <c r="M8" s="208">
        <v>0</v>
      </c>
      <c r="N8" s="208">
        <f t="shared" si="0"/>
        <v>0</v>
      </c>
      <c r="O8" s="209">
        <f t="shared" si="1"/>
        <v>900</v>
      </c>
      <c r="P8" s="210">
        <v>0</v>
      </c>
      <c r="Q8" s="191">
        <f>ROUND(L8/$C$1*P8,1)+139</f>
        <v>139</v>
      </c>
      <c r="R8" s="192">
        <f t="shared" si="2"/>
        <v>1039</v>
      </c>
      <c r="S8" s="211">
        <v>0</v>
      </c>
      <c r="T8" s="212">
        <v>0</v>
      </c>
      <c r="U8" s="212">
        <v>13</v>
      </c>
      <c r="V8" s="213">
        <f t="shared" si="3"/>
        <v>13</v>
      </c>
      <c r="W8" s="196">
        <f t="shared" si="4"/>
        <v>1026</v>
      </c>
      <c r="X8" s="197" t="s">
        <v>4985</v>
      </c>
      <c r="Y8" s="198" t="s">
        <v>4978</v>
      </c>
      <c r="Z8" s="199" t="s">
        <v>492</v>
      </c>
      <c r="AA8" s="200"/>
    </row>
    <row r="9" spans="1:27" x14ac:dyDescent="0.3">
      <c r="A9" s="201">
        <v>6</v>
      </c>
      <c r="B9" s="201" t="s">
        <v>4999</v>
      </c>
      <c r="C9" s="202">
        <v>30416028647771</v>
      </c>
      <c r="D9" s="203">
        <v>908410101</v>
      </c>
      <c r="E9" s="214" t="s">
        <v>5000</v>
      </c>
      <c r="F9" s="203" t="s">
        <v>5001</v>
      </c>
      <c r="G9" s="204">
        <v>42125</v>
      </c>
      <c r="H9" s="204">
        <v>42155</v>
      </c>
      <c r="I9" s="205">
        <v>31</v>
      </c>
      <c r="J9" s="205" t="s">
        <v>5002</v>
      </c>
      <c r="K9" s="206" t="s">
        <v>5003</v>
      </c>
      <c r="L9" s="207">
        <v>2300</v>
      </c>
      <c r="M9" s="208">
        <v>0</v>
      </c>
      <c r="N9" s="208">
        <f t="shared" si="0"/>
        <v>0</v>
      </c>
      <c r="O9" s="209">
        <f t="shared" si="1"/>
        <v>2300</v>
      </c>
      <c r="P9" s="210">
        <v>0</v>
      </c>
      <c r="Q9" s="191">
        <f t="shared" ref="Q9:Q62" si="5">ROUND(L9/$C$1*P9,1)</f>
        <v>0</v>
      </c>
      <c r="R9" s="192">
        <f t="shared" si="2"/>
        <v>2300</v>
      </c>
      <c r="S9" s="211">
        <v>0</v>
      </c>
      <c r="T9" s="212">
        <v>0</v>
      </c>
      <c r="U9" s="212">
        <v>0</v>
      </c>
      <c r="V9" s="213">
        <f t="shared" si="3"/>
        <v>0</v>
      </c>
      <c r="W9" s="196">
        <f t="shared" si="4"/>
        <v>2300</v>
      </c>
      <c r="X9" s="197" t="s">
        <v>4985</v>
      </c>
      <c r="Y9" s="198" t="s">
        <v>4978</v>
      </c>
      <c r="Z9" s="199" t="s">
        <v>492</v>
      </c>
      <c r="AA9" s="200"/>
    </row>
    <row r="10" spans="1:27" x14ac:dyDescent="0.3">
      <c r="A10" s="201">
        <v>7</v>
      </c>
      <c r="B10" s="201" t="s">
        <v>460</v>
      </c>
      <c r="C10" s="202">
        <v>30325078112032</v>
      </c>
      <c r="D10" s="203">
        <v>908410101</v>
      </c>
      <c r="E10" s="214" t="s">
        <v>5004</v>
      </c>
      <c r="F10" s="203" t="s">
        <v>5005</v>
      </c>
      <c r="G10" s="204">
        <v>42125</v>
      </c>
      <c r="H10" s="204">
        <v>42155</v>
      </c>
      <c r="I10" s="205">
        <v>31</v>
      </c>
      <c r="J10" s="205" t="s">
        <v>4994</v>
      </c>
      <c r="K10" s="206" t="s">
        <v>5006</v>
      </c>
      <c r="L10" s="207">
        <v>3670</v>
      </c>
      <c r="M10" s="208">
        <v>0</v>
      </c>
      <c r="N10" s="208">
        <f t="shared" si="0"/>
        <v>0</v>
      </c>
      <c r="O10" s="209">
        <f t="shared" si="1"/>
        <v>3670</v>
      </c>
      <c r="P10" s="210">
        <v>0</v>
      </c>
      <c r="Q10" s="191">
        <f>ROUND(L10/$C$1*P10,1)+316</f>
        <v>316</v>
      </c>
      <c r="R10" s="192">
        <f t="shared" si="2"/>
        <v>3986</v>
      </c>
      <c r="S10" s="211">
        <v>0</v>
      </c>
      <c r="T10" s="212">
        <v>1550</v>
      </c>
      <c r="U10" s="212"/>
      <c r="V10" s="213">
        <f t="shared" si="3"/>
        <v>1550</v>
      </c>
      <c r="W10" s="196">
        <f t="shared" si="4"/>
        <v>2436</v>
      </c>
      <c r="X10" s="197" t="s">
        <v>4977</v>
      </c>
      <c r="Y10" s="198" t="s">
        <v>4978</v>
      </c>
      <c r="Z10" s="199" t="s">
        <v>492</v>
      </c>
      <c r="AA10" s="200"/>
    </row>
    <row r="11" spans="1:27" x14ac:dyDescent="0.3">
      <c r="A11" s="201">
        <v>8</v>
      </c>
      <c r="B11" s="201" t="s">
        <v>5007</v>
      </c>
      <c r="C11" s="202">
        <v>20022028597275</v>
      </c>
      <c r="D11" s="203">
        <v>908410101</v>
      </c>
      <c r="E11" s="214" t="s">
        <v>5008</v>
      </c>
      <c r="F11" s="203" t="s">
        <v>5009</v>
      </c>
      <c r="G11" s="204">
        <v>42125</v>
      </c>
      <c r="H11" s="204">
        <v>42155</v>
      </c>
      <c r="I11" s="205">
        <v>31</v>
      </c>
      <c r="J11" s="205" t="s">
        <v>4989</v>
      </c>
      <c r="K11" s="206" t="s">
        <v>4990</v>
      </c>
      <c r="L11" s="207">
        <v>1800</v>
      </c>
      <c r="M11" s="208">
        <v>0</v>
      </c>
      <c r="N11" s="208">
        <f t="shared" si="0"/>
        <v>0</v>
      </c>
      <c r="O11" s="209">
        <f t="shared" si="1"/>
        <v>1800</v>
      </c>
      <c r="P11" s="210">
        <v>3</v>
      </c>
      <c r="Q11" s="191">
        <f>ROUND(L11/$C$1*P11,1)+6</f>
        <v>180.2</v>
      </c>
      <c r="R11" s="192">
        <f t="shared" si="2"/>
        <v>1980</v>
      </c>
      <c r="S11" s="211">
        <v>0</v>
      </c>
      <c r="T11" s="212">
        <v>0</v>
      </c>
      <c r="U11" s="212">
        <v>17</v>
      </c>
      <c r="V11" s="213">
        <f t="shared" si="3"/>
        <v>17</v>
      </c>
      <c r="W11" s="196">
        <f t="shared" si="4"/>
        <v>1963</v>
      </c>
      <c r="X11" s="197" t="s">
        <v>4985</v>
      </c>
      <c r="Y11" s="198" t="s">
        <v>4978</v>
      </c>
      <c r="Z11" s="199" t="s">
        <v>492</v>
      </c>
      <c r="AA11" s="200"/>
    </row>
    <row r="12" spans="1:27" x14ac:dyDescent="0.3">
      <c r="A12" s="201">
        <v>9</v>
      </c>
      <c r="B12" s="201" t="s">
        <v>664</v>
      </c>
      <c r="C12" s="202">
        <v>30405048747837</v>
      </c>
      <c r="D12" s="203">
        <v>908410101</v>
      </c>
      <c r="E12" s="214" t="s">
        <v>5010</v>
      </c>
      <c r="F12" s="203" t="s">
        <v>5011</v>
      </c>
      <c r="G12" s="204">
        <v>42125</v>
      </c>
      <c r="H12" s="204">
        <v>42155</v>
      </c>
      <c r="I12" s="205">
        <v>31</v>
      </c>
      <c r="J12" s="205" t="s">
        <v>4994</v>
      </c>
      <c r="K12" s="206" t="s">
        <v>5012</v>
      </c>
      <c r="L12" s="207">
        <v>1200</v>
      </c>
      <c r="M12" s="208">
        <v>0</v>
      </c>
      <c r="N12" s="208">
        <f t="shared" si="0"/>
        <v>0</v>
      </c>
      <c r="O12" s="209">
        <f t="shared" si="1"/>
        <v>1200</v>
      </c>
      <c r="P12" s="210">
        <v>1</v>
      </c>
      <c r="Q12" s="191">
        <f t="shared" si="5"/>
        <v>38.700000000000003</v>
      </c>
      <c r="R12" s="192">
        <f t="shared" si="2"/>
        <v>1239</v>
      </c>
      <c r="S12" s="211">
        <v>0</v>
      </c>
      <c r="T12" s="212">
        <v>0</v>
      </c>
      <c r="U12" s="212">
        <v>17</v>
      </c>
      <c r="V12" s="213">
        <f t="shared" si="3"/>
        <v>17</v>
      </c>
      <c r="W12" s="196">
        <f t="shared" si="4"/>
        <v>1222</v>
      </c>
      <c r="X12" s="197" t="s">
        <v>4985</v>
      </c>
      <c r="Y12" s="198" t="s">
        <v>4978</v>
      </c>
      <c r="Z12" s="199" t="s">
        <v>492</v>
      </c>
      <c r="AA12" s="200"/>
    </row>
    <row r="13" spans="1:27" x14ac:dyDescent="0.3">
      <c r="A13" s="201">
        <v>10</v>
      </c>
      <c r="B13" s="201" t="s">
        <v>573</v>
      </c>
      <c r="C13" s="202">
        <v>30405109245486</v>
      </c>
      <c r="D13" s="203">
        <v>908410101</v>
      </c>
      <c r="E13" s="214" t="s">
        <v>5013</v>
      </c>
      <c r="F13" s="203" t="s">
        <v>5001</v>
      </c>
      <c r="G13" s="204">
        <v>42125</v>
      </c>
      <c r="H13" s="204">
        <v>42155</v>
      </c>
      <c r="I13" s="205">
        <v>31</v>
      </c>
      <c r="J13" s="205" t="s">
        <v>5014</v>
      </c>
      <c r="K13" s="206" t="s">
        <v>5015</v>
      </c>
      <c r="L13" s="207">
        <v>1800</v>
      </c>
      <c r="M13" s="208">
        <v>1</v>
      </c>
      <c r="N13" s="208">
        <f>ROUND(L13/I13*M13,0)+45</f>
        <v>103</v>
      </c>
      <c r="O13" s="209">
        <f t="shared" si="1"/>
        <v>1697</v>
      </c>
      <c r="P13" s="210">
        <v>0</v>
      </c>
      <c r="Q13" s="191">
        <f t="shared" si="5"/>
        <v>0</v>
      </c>
      <c r="R13" s="192">
        <f t="shared" si="2"/>
        <v>1697</v>
      </c>
      <c r="S13" s="211">
        <v>0</v>
      </c>
      <c r="T13" s="212">
        <v>0</v>
      </c>
      <c r="U13" s="212">
        <v>0</v>
      </c>
      <c r="V13" s="213">
        <f t="shared" si="3"/>
        <v>0</v>
      </c>
      <c r="W13" s="196">
        <f t="shared" si="4"/>
        <v>1697</v>
      </c>
      <c r="X13" s="197" t="s">
        <v>4985</v>
      </c>
      <c r="Y13" s="198" t="s">
        <v>4978</v>
      </c>
      <c r="Z13" s="199" t="s">
        <v>492</v>
      </c>
      <c r="AA13" s="200"/>
    </row>
    <row r="14" spans="1:27" x14ac:dyDescent="0.3">
      <c r="A14" s="201">
        <v>11</v>
      </c>
      <c r="B14" s="201" t="s">
        <v>575</v>
      </c>
      <c r="C14" s="202">
        <v>1224048318834</v>
      </c>
      <c r="D14" s="203">
        <v>908410101</v>
      </c>
      <c r="E14" s="214" t="s">
        <v>5016</v>
      </c>
      <c r="F14" s="203" t="s">
        <v>5017</v>
      </c>
      <c r="G14" s="204">
        <v>42125</v>
      </c>
      <c r="H14" s="204">
        <v>42155</v>
      </c>
      <c r="I14" s="205">
        <v>31</v>
      </c>
      <c r="J14" s="205" t="s">
        <v>5014</v>
      </c>
      <c r="K14" s="206" t="s">
        <v>5015</v>
      </c>
      <c r="L14" s="207">
        <v>1500</v>
      </c>
      <c r="M14" s="208">
        <v>1</v>
      </c>
      <c r="N14" s="208">
        <f t="shared" si="0"/>
        <v>48</v>
      </c>
      <c r="O14" s="209">
        <f t="shared" si="1"/>
        <v>1452</v>
      </c>
      <c r="P14" s="210">
        <v>0</v>
      </c>
      <c r="Q14" s="191">
        <f t="shared" si="5"/>
        <v>0</v>
      </c>
      <c r="R14" s="192">
        <f t="shared" si="2"/>
        <v>1452</v>
      </c>
      <c r="S14" s="211">
        <v>0</v>
      </c>
      <c r="T14" s="212">
        <v>0</v>
      </c>
      <c r="U14" s="212">
        <v>17</v>
      </c>
      <c r="V14" s="213">
        <f t="shared" si="3"/>
        <v>17</v>
      </c>
      <c r="W14" s="196">
        <f t="shared" si="4"/>
        <v>1435</v>
      </c>
      <c r="X14" s="197" t="s">
        <v>4985</v>
      </c>
      <c r="Y14" s="198" t="s">
        <v>4978</v>
      </c>
      <c r="Z14" s="199" t="s">
        <v>492</v>
      </c>
      <c r="AA14" s="200"/>
    </row>
    <row r="15" spans="1:27" x14ac:dyDescent="0.3">
      <c r="A15" s="201">
        <v>12</v>
      </c>
      <c r="B15" s="201" t="s">
        <v>1246</v>
      </c>
      <c r="C15" s="202">
        <v>1220099088227</v>
      </c>
      <c r="D15" s="203">
        <v>908410101</v>
      </c>
      <c r="E15" s="214" t="s">
        <v>5018</v>
      </c>
      <c r="F15" s="203" t="s">
        <v>5017</v>
      </c>
      <c r="G15" s="204">
        <v>42125</v>
      </c>
      <c r="H15" s="204">
        <v>42155</v>
      </c>
      <c r="I15" s="205">
        <v>31</v>
      </c>
      <c r="J15" s="205" t="s">
        <v>5014</v>
      </c>
      <c r="K15" s="206" t="s">
        <v>5015</v>
      </c>
      <c r="L15" s="207">
        <v>1500</v>
      </c>
      <c r="M15" s="208">
        <v>0</v>
      </c>
      <c r="N15" s="208">
        <f t="shared" si="0"/>
        <v>0</v>
      </c>
      <c r="O15" s="209">
        <f t="shared" si="1"/>
        <v>1500</v>
      </c>
      <c r="P15" s="210">
        <v>0</v>
      </c>
      <c r="Q15" s="191">
        <f t="shared" si="5"/>
        <v>0</v>
      </c>
      <c r="R15" s="192">
        <f t="shared" si="2"/>
        <v>1500</v>
      </c>
      <c r="S15" s="211">
        <v>0</v>
      </c>
      <c r="T15" s="212">
        <v>0</v>
      </c>
      <c r="U15" s="212">
        <v>17</v>
      </c>
      <c r="V15" s="213">
        <f t="shared" si="3"/>
        <v>17</v>
      </c>
      <c r="W15" s="196">
        <f t="shared" si="4"/>
        <v>1483</v>
      </c>
      <c r="X15" s="197" t="s">
        <v>4985</v>
      </c>
      <c r="Y15" s="198" t="s">
        <v>4978</v>
      </c>
      <c r="Z15" s="199" t="s">
        <v>492</v>
      </c>
      <c r="AA15" s="200"/>
    </row>
    <row r="16" spans="1:27" x14ac:dyDescent="0.3">
      <c r="A16" s="201">
        <v>13</v>
      </c>
      <c r="B16" s="201" t="s">
        <v>5019</v>
      </c>
      <c r="C16" s="202">
        <v>401039316504</v>
      </c>
      <c r="D16" s="203">
        <v>503030102</v>
      </c>
      <c r="E16" s="203" t="s">
        <v>5020</v>
      </c>
      <c r="F16" s="203" t="s">
        <v>5021</v>
      </c>
      <c r="G16" s="204">
        <v>42125</v>
      </c>
      <c r="H16" s="204">
        <v>42155</v>
      </c>
      <c r="I16" s="205">
        <v>31</v>
      </c>
      <c r="J16" s="205" t="s">
        <v>5014</v>
      </c>
      <c r="K16" s="206" t="s">
        <v>5022</v>
      </c>
      <c r="L16" s="207">
        <v>2000</v>
      </c>
      <c r="M16" s="208">
        <v>0</v>
      </c>
      <c r="N16" s="208">
        <f t="shared" si="0"/>
        <v>0</v>
      </c>
      <c r="O16" s="209">
        <f t="shared" si="1"/>
        <v>2000</v>
      </c>
      <c r="P16" s="210">
        <v>0</v>
      </c>
      <c r="Q16" s="191">
        <f t="shared" si="5"/>
        <v>0</v>
      </c>
      <c r="R16" s="192">
        <f t="shared" si="2"/>
        <v>2000</v>
      </c>
      <c r="S16" s="211">
        <v>0</v>
      </c>
      <c r="T16" s="212">
        <v>0</v>
      </c>
      <c r="U16" s="212">
        <v>17</v>
      </c>
      <c r="V16" s="213">
        <f t="shared" si="3"/>
        <v>17</v>
      </c>
      <c r="W16" s="196">
        <f t="shared" si="4"/>
        <v>1983</v>
      </c>
      <c r="X16" s="197" t="s">
        <v>4985</v>
      </c>
      <c r="Y16" s="198" t="s">
        <v>4978</v>
      </c>
      <c r="Z16" s="199" t="s">
        <v>492</v>
      </c>
      <c r="AA16" s="200"/>
    </row>
    <row r="17" spans="1:27" x14ac:dyDescent="0.3">
      <c r="A17" s="201">
        <v>14</v>
      </c>
      <c r="B17" s="201" t="s">
        <v>5023</v>
      </c>
      <c r="C17" s="202">
        <v>10002128767293</v>
      </c>
      <c r="D17" s="203">
        <v>908410101</v>
      </c>
      <c r="E17" s="214" t="s">
        <v>5024</v>
      </c>
      <c r="F17" s="203" t="s">
        <v>5025</v>
      </c>
      <c r="G17" s="204">
        <v>42125</v>
      </c>
      <c r="H17" s="204">
        <v>42155</v>
      </c>
      <c r="I17" s="205">
        <v>31</v>
      </c>
      <c r="J17" s="205" t="s">
        <v>4975</v>
      </c>
      <c r="K17" s="206" t="s">
        <v>5026</v>
      </c>
      <c r="L17" s="207">
        <v>900</v>
      </c>
      <c r="M17" s="208">
        <v>0</v>
      </c>
      <c r="N17" s="208">
        <f t="shared" si="0"/>
        <v>0</v>
      </c>
      <c r="O17" s="209">
        <f t="shared" si="1"/>
        <v>900</v>
      </c>
      <c r="P17" s="210">
        <v>4</v>
      </c>
      <c r="Q17" s="191">
        <f t="shared" si="5"/>
        <v>116.1</v>
      </c>
      <c r="R17" s="192">
        <f t="shared" si="2"/>
        <v>1016</v>
      </c>
      <c r="S17" s="211">
        <v>0</v>
      </c>
      <c r="T17" s="212">
        <v>0</v>
      </c>
      <c r="U17" s="212">
        <v>14</v>
      </c>
      <c r="V17" s="213">
        <f t="shared" si="3"/>
        <v>14</v>
      </c>
      <c r="W17" s="196">
        <f t="shared" si="4"/>
        <v>1002</v>
      </c>
      <c r="X17" s="197" t="s">
        <v>4985</v>
      </c>
      <c r="Y17" s="198" t="s">
        <v>4978</v>
      </c>
      <c r="Z17" s="199" t="s">
        <v>492</v>
      </c>
      <c r="AA17" s="200"/>
    </row>
    <row r="18" spans="1:27" x14ac:dyDescent="0.3">
      <c r="A18" s="201">
        <v>15</v>
      </c>
      <c r="B18" s="201" t="s">
        <v>5027</v>
      </c>
      <c r="C18" s="202">
        <v>10030078867421</v>
      </c>
      <c r="D18" s="203">
        <v>908410101</v>
      </c>
      <c r="E18" s="214" t="s">
        <v>5028</v>
      </c>
      <c r="F18" s="203" t="s">
        <v>5025</v>
      </c>
      <c r="G18" s="204">
        <v>42125</v>
      </c>
      <c r="H18" s="204">
        <v>42155</v>
      </c>
      <c r="I18" s="205">
        <v>31</v>
      </c>
      <c r="J18" s="205" t="s">
        <v>4989</v>
      </c>
      <c r="K18" s="206" t="s">
        <v>4998</v>
      </c>
      <c r="L18" s="207">
        <v>900</v>
      </c>
      <c r="M18" s="208">
        <v>0</v>
      </c>
      <c r="N18" s="208">
        <f t="shared" si="0"/>
        <v>0</v>
      </c>
      <c r="O18" s="209">
        <f t="shared" si="1"/>
        <v>900</v>
      </c>
      <c r="P18" s="210">
        <v>3</v>
      </c>
      <c r="Q18" s="191">
        <f>ROUND(L18/$C$1*P18,1)+163</f>
        <v>250.1</v>
      </c>
      <c r="R18" s="192">
        <f t="shared" si="2"/>
        <v>1150</v>
      </c>
      <c r="S18" s="211">
        <v>0</v>
      </c>
      <c r="T18" s="212">
        <v>0</v>
      </c>
      <c r="U18" s="212">
        <v>14</v>
      </c>
      <c r="V18" s="213">
        <f t="shared" si="3"/>
        <v>14</v>
      </c>
      <c r="W18" s="196">
        <f t="shared" si="4"/>
        <v>1136</v>
      </c>
      <c r="X18" s="197" t="s">
        <v>4985</v>
      </c>
      <c r="Y18" s="198" t="s">
        <v>4978</v>
      </c>
      <c r="Z18" s="199" t="s">
        <v>492</v>
      </c>
      <c r="AA18" s="200"/>
    </row>
    <row r="19" spans="1:27" x14ac:dyDescent="0.3">
      <c r="A19" s="201">
        <v>16</v>
      </c>
      <c r="B19" s="201" t="s">
        <v>1167</v>
      </c>
      <c r="C19" s="202">
        <v>113027347559</v>
      </c>
      <c r="D19" s="203">
        <v>908410101</v>
      </c>
      <c r="E19" s="215" t="s">
        <v>5029</v>
      </c>
      <c r="F19" s="203" t="s">
        <v>5030</v>
      </c>
      <c r="G19" s="204">
        <v>42125</v>
      </c>
      <c r="H19" s="204">
        <v>42155</v>
      </c>
      <c r="I19" s="205">
        <v>31</v>
      </c>
      <c r="J19" s="205" t="s">
        <v>5014</v>
      </c>
      <c r="K19" s="206" t="s">
        <v>5031</v>
      </c>
      <c r="L19" s="207">
        <v>2400</v>
      </c>
      <c r="M19" s="208">
        <v>1</v>
      </c>
      <c r="N19" s="208">
        <f t="shared" si="0"/>
        <v>77</v>
      </c>
      <c r="O19" s="209">
        <f t="shared" si="1"/>
        <v>2323</v>
      </c>
      <c r="P19" s="210">
        <v>0</v>
      </c>
      <c r="Q19" s="191">
        <f t="shared" si="5"/>
        <v>0</v>
      </c>
      <c r="R19" s="192">
        <f t="shared" si="2"/>
        <v>2323</v>
      </c>
      <c r="S19" s="211">
        <v>0</v>
      </c>
      <c r="T19" s="212">
        <v>0</v>
      </c>
      <c r="U19" s="212">
        <v>17</v>
      </c>
      <c r="V19" s="213">
        <f t="shared" si="3"/>
        <v>17</v>
      </c>
      <c r="W19" s="196">
        <f t="shared" si="4"/>
        <v>2306</v>
      </c>
      <c r="X19" s="197" t="s">
        <v>4985</v>
      </c>
      <c r="Y19" s="198" t="s">
        <v>4978</v>
      </c>
      <c r="Z19" s="199" t="s">
        <v>492</v>
      </c>
      <c r="AA19" s="200"/>
    </row>
    <row r="20" spans="1:27" x14ac:dyDescent="0.3">
      <c r="A20" s="201">
        <v>17</v>
      </c>
      <c r="B20" s="201" t="s">
        <v>906</v>
      </c>
      <c r="C20" s="202">
        <v>101108347603</v>
      </c>
      <c r="D20" s="203">
        <v>908410101</v>
      </c>
      <c r="E20" s="215" t="s">
        <v>5032</v>
      </c>
      <c r="F20" s="203" t="s">
        <v>5033</v>
      </c>
      <c r="G20" s="204">
        <v>42125</v>
      </c>
      <c r="H20" s="204">
        <v>42155</v>
      </c>
      <c r="I20" s="205">
        <v>31</v>
      </c>
      <c r="J20" s="205" t="s">
        <v>5002</v>
      </c>
      <c r="K20" s="206" t="s">
        <v>5003</v>
      </c>
      <c r="L20" s="207">
        <v>1800</v>
      </c>
      <c r="M20" s="208">
        <v>0</v>
      </c>
      <c r="N20" s="208">
        <f t="shared" si="0"/>
        <v>0</v>
      </c>
      <c r="O20" s="209">
        <f t="shared" si="1"/>
        <v>1800</v>
      </c>
      <c r="P20" s="210">
        <v>0</v>
      </c>
      <c r="Q20" s="191">
        <f t="shared" si="5"/>
        <v>0</v>
      </c>
      <c r="R20" s="192">
        <f t="shared" si="2"/>
        <v>1800</v>
      </c>
      <c r="S20" s="211">
        <v>0</v>
      </c>
      <c r="T20" s="212">
        <v>0</v>
      </c>
      <c r="U20" s="212">
        <v>17</v>
      </c>
      <c r="V20" s="213">
        <f t="shared" si="3"/>
        <v>17</v>
      </c>
      <c r="W20" s="196">
        <f t="shared" si="4"/>
        <v>1783</v>
      </c>
      <c r="X20" s="197" t="s">
        <v>4985</v>
      </c>
      <c r="Y20" s="198" t="s">
        <v>974</v>
      </c>
      <c r="Z20" s="199" t="s">
        <v>492</v>
      </c>
      <c r="AA20" s="200"/>
    </row>
    <row r="21" spans="1:27" x14ac:dyDescent="0.3">
      <c r="A21" s="201">
        <v>18</v>
      </c>
      <c r="B21" s="201" t="s">
        <v>447</v>
      </c>
      <c r="C21" s="202">
        <v>31617049507740</v>
      </c>
      <c r="D21" s="203">
        <v>908410101</v>
      </c>
      <c r="E21" s="214" t="s">
        <v>5034</v>
      </c>
      <c r="F21" s="203" t="s">
        <v>5009</v>
      </c>
      <c r="G21" s="204">
        <v>42125</v>
      </c>
      <c r="H21" s="204">
        <v>42155</v>
      </c>
      <c r="I21" s="205">
        <v>31</v>
      </c>
      <c r="J21" s="205" t="s">
        <v>4989</v>
      </c>
      <c r="K21" s="206" t="s">
        <v>4998</v>
      </c>
      <c r="L21" s="207">
        <v>900</v>
      </c>
      <c r="M21" s="208">
        <v>0</v>
      </c>
      <c r="N21" s="208">
        <f t="shared" si="0"/>
        <v>0</v>
      </c>
      <c r="O21" s="209">
        <f t="shared" si="1"/>
        <v>900</v>
      </c>
      <c r="P21" s="210">
        <v>2</v>
      </c>
      <c r="Q21" s="191">
        <f t="shared" si="5"/>
        <v>58.1</v>
      </c>
      <c r="R21" s="192">
        <f t="shared" si="2"/>
        <v>958</v>
      </c>
      <c r="S21" s="211">
        <v>0</v>
      </c>
      <c r="T21" s="212">
        <v>0</v>
      </c>
      <c r="U21" s="212">
        <v>14</v>
      </c>
      <c r="V21" s="213">
        <f t="shared" si="3"/>
        <v>14</v>
      </c>
      <c r="W21" s="196">
        <f t="shared" si="4"/>
        <v>944</v>
      </c>
      <c r="X21" s="197" t="s">
        <v>4985</v>
      </c>
      <c r="Y21" s="198" t="s">
        <v>4978</v>
      </c>
      <c r="Z21" s="199" t="s">
        <v>492</v>
      </c>
      <c r="AA21" s="200"/>
    </row>
    <row r="22" spans="1:27" x14ac:dyDescent="0.3">
      <c r="A22" s="201">
        <v>19</v>
      </c>
      <c r="B22" s="201" t="s">
        <v>5035</v>
      </c>
      <c r="C22" s="202">
        <v>20001018608558</v>
      </c>
      <c r="D22" s="203">
        <v>908410101</v>
      </c>
      <c r="E22" s="214" t="s">
        <v>5036</v>
      </c>
      <c r="F22" s="203" t="s">
        <v>5009</v>
      </c>
      <c r="G22" s="204">
        <v>42125</v>
      </c>
      <c r="H22" s="204">
        <v>42155</v>
      </c>
      <c r="I22" s="205">
        <v>31</v>
      </c>
      <c r="J22" s="205" t="s">
        <v>5014</v>
      </c>
      <c r="K22" s="206" t="s">
        <v>5015</v>
      </c>
      <c r="L22" s="207">
        <v>1500</v>
      </c>
      <c r="M22" s="208">
        <v>0</v>
      </c>
      <c r="N22" s="208">
        <f t="shared" si="0"/>
        <v>0</v>
      </c>
      <c r="O22" s="209">
        <f t="shared" si="1"/>
        <v>1500</v>
      </c>
      <c r="P22" s="210">
        <v>3</v>
      </c>
      <c r="Q22" s="191">
        <f t="shared" si="5"/>
        <v>145.19999999999999</v>
      </c>
      <c r="R22" s="192">
        <f t="shared" si="2"/>
        <v>1645</v>
      </c>
      <c r="S22" s="211">
        <v>0</v>
      </c>
      <c r="T22" s="212">
        <v>0</v>
      </c>
      <c r="U22" s="212">
        <v>17</v>
      </c>
      <c r="V22" s="213">
        <f t="shared" si="3"/>
        <v>17</v>
      </c>
      <c r="W22" s="196">
        <f t="shared" si="4"/>
        <v>1628</v>
      </c>
      <c r="X22" s="197" t="s">
        <v>4985</v>
      </c>
      <c r="Y22" s="198" t="s">
        <v>4978</v>
      </c>
      <c r="Z22" s="199" t="s">
        <v>492</v>
      </c>
      <c r="AA22" s="200"/>
    </row>
    <row r="23" spans="1:27" x14ac:dyDescent="0.3">
      <c r="A23" s="201">
        <v>20</v>
      </c>
      <c r="B23" s="201" t="s">
        <v>5037</v>
      </c>
      <c r="C23" s="202">
        <v>31629019308566</v>
      </c>
      <c r="D23" s="203">
        <v>908410101</v>
      </c>
      <c r="E23" s="214" t="s">
        <v>5038</v>
      </c>
      <c r="F23" s="203" t="s">
        <v>5009</v>
      </c>
      <c r="G23" s="204">
        <v>42125</v>
      </c>
      <c r="H23" s="204">
        <v>42155</v>
      </c>
      <c r="I23" s="205">
        <v>31</v>
      </c>
      <c r="J23" s="205" t="s">
        <v>4989</v>
      </c>
      <c r="K23" s="206" t="s">
        <v>4998</v>
      </c>
      <c r="L23" s="207">
        <v>900</v>
      </c>
      <c r="M23" s="208">
        <v>0</v>
      </c>
      <c r="N23" s="208">
        <f t="shared" si="0"/>
        <v>0</v>
      </c>
      <c r="O23" s="209">
        <f t="shared" si="1"/>
        <v>900</v>
      </c>
      <c r="P23" s="210"/>
      <c r="Q23" s="191">
        <f t="shared" si="5"/>
        <v>0</v>
      </c>
      <c r="R23" s="192">
        <f t="shared" si="2"/>
        <v>900</v>
      </c>
      <c r="S23" s="211">
        <v>0</v>
      </c>
      <c r="T23" s="212">
        <v>0</v>
      </c>
      <c r="U23" s="212">
        <v>14</v>
      </c>
      <c r="V23" s="213">
        <f t="shared" si="3"/>
        <v>14</v>
      </c>
      <c r="W23" s="196">
        <f t="shared" si="4"/>
        <v>886</v>
      </c>
      <c r="X23" s="197" t="s">
        <v>4985</v>
      </c>
      <c r="Y23" s="198" t="s">
        <v>4978</v>
      </c>
      <c r="Z23" s="199" t="s">
        <v>492</v>
      </c>
      <c r="AA23" s="200"/>
    </row>
    <row r="24" spans="1:27" x14ac:dyDescent="0.3">
      <c r="A24" s="201">
        <v>21</v>
      </c>
      <c r="B24" s="201" t="s">
        <v>457</v>
      </c>
      <c r="C24" s="202">
        <v>31609057708471</v>
      </c>
      <c r="D24" s="203">
        <v>908410101</v>
      </c>
      <c r="E24" s="214" t="s">
        <v>5039</v>
      </c>
      <c r="F24" s="203" t="s">
        <v>5009</v>
      </c>
      <c r="G24" s="204">
        <v>42125</v>
      </c>
      <c r="H24" s="204">
        <v>42155</v>
      </c>
      <c r="I24" s="205">
        <v>31</v>
      </c>
      <c r="J24" s="205" t="s">
        <v>4989</v>
      </c>
      <c r="K24" s="206" t="s">
        <v>4998</v>
      </c>
      <c r="L24" s="207">
        <v>900</v>
      </c>
      <c r="M24" s="208">
        <v>0</v>
      </c>
      <c r="N24" s="208">
        <f t="shared" si="0"/>
        <v>0</v>
      </c>
      <c r="O24" s="209">
        <f t="shared" si="1"/>
        <v>900</v>
      </c>
      <c r="P24" s="210">
        <v>4</v>
      </c>
      <c r="Q24" s="191">
        <f t="shared" si="5"/>
        <v>116.1</v>
      </c>
      <c r="R24" s="192">
        <f t="shared" si="2"/>
        <v>1016</v>
      </c>
      <c r="S24" s="211">
        <v>0</v>
      </c>
      <c r="T24" s="212">
        <v>600</v>
      </c>
      <c r="U24" s="212">
        <v>14</v>
      </c>
      <c r="V24" s="213">
        <f t="shared" si="3"/>
        <v>614</v>
      </c>
      <c r="W24" s="196">
        <f t="shared" si="4"/>
        <v>402</v>
      </c>
      <c r="X24" s="197" t="s">
        <v>4985</v>
      </c>
      <c r="Y24" s="198" t="s">
        <v>4978</v>
      </c>
      <c r="Z24" s="199" t="s">
        <v>492</v>
      </c>
      <c r="AA24" s="200"/>
    </row>
    <row r="25" spans="1:27" x14ac:dyDescent="0.3">
      <c r="A25" s="201">
        <v>22</v>
      </c>
      <c r="B25" s="201" t="s">
        <v>5040</v>
      </c>
      <c r="C25" s="202">
        <v>10001039467641</v>
      </c>
      <c r="D25" s="203">
        <v>908410101</v>
      </c>
      <c r="E25" s="214" t="s">
        <v>5041</v>
      </c>
      <c r="F25" s="203" t="s">
        <v>5025</v>
      </c>
      <c r="G25" s="204">
        <v>42125</v>
      </c>
      <c r="H25" s="204">
        <v>42155</v>
      </c>
      <c r="I25" s="205">
        <v>31</v>
      </c>
      <c r="J25" s="205" t="s">
        <v>4989</v>
      </c>
      <c r="K25" s="206" t="s">
        <v>4998</v>
      </c>
      <c r="L25" s="207">
        <v>900</v>
      </c>
      <c r="M25" s="208">
        <v>0</v>
      </c>
      <c r="N25" s="208">
        <f t="shared" si="0"/>
        <v>0</v>
      </c>
      <c r="O25" s="209">
        <f t="shared" si="1"/>
        <v>900</v>
      </c>
      <c r="P25" s="210">
        <v>3</v>
      </c>
      <c r="Q25" s="191">
        <f>ROUND(L25/$C$1*P25,1)+174</f>
        <v>261.10000000000002</v>
      </c>
      <c r="R25" s="192">
        <f t="shared" si="2"/>
        <v>1161</v>
      </c>
      <c r="S25" s="211">
        <v>0</v>
      </c>
      <c r="T25" s="212">
        <v>0</v>
      </c>
      <c r="U25" s="212">
        <v>14</v>
      </c>
      <c r="V25" s="213">
        <f t="shared" si="3"/>
        <v>14</v>
      </c>
      <c r="W25" s="196">
        <f t="shared" si="4"/>
        <v>1147</v>
      </c>
      <c r="X25" s="197" t="s">
        <v>4985</v>
      </c>
      <c r="Y25" s="198" t="s">
        <v>4978</v>
      </c>
      <c r="Z25" s="199" t="s">
        <v>492</v>
      </c>
      <c r="AA25" s="200"/>
    </row>
    <row r="26" spans="1:27" x14ac:dyDescent="0.3">
      <c r="A26" s="201">
        <v>23</v>
      </c>
      <c r="B26" s="201" t="s">
        <v>5042</v>
      </c>
      <c r="C26" s="202">
        <v>10003029294959</v>
      </c>
      <c r="D26" s="203">
        <v>908410101</v>
      </c>
      <c r="E26" s="214" t="s">
        <v>5043</v>
      </c>
      <c r="F26" s="203" t="s">
        <v>5044</v>
      </c>
      <c r="G26" s="204">
        <v>42125</v>
      </c>
      <c r="H26" s="204">
        <v>42155</v>
      </c>
      <c r="I26" s="205">
        <v>31</v>
      </c>
      <c r="J26" s="205" t="s">
        <v>4975</v>
      </c>
      <c r="K26" s="206" t="s">
        <v>5045</v>
      </c>
      <c r="L26" s="207">
        <v>1200</v>
      </c>
      <c r="M26" s="208">
        <v>0</v>
      </c>
      <c r="N26" s="208">
        <f t="shared" si="0"/>
        <v>0</v>
      </c>
      <c r="O26" s="209">
        <f t="shared" si="1"/>
        <v>1200</v>
      </c>
      <c r="P26" s="210">
        <v>0</v>
      </c>
      <c r="Q26" s="191">
        <f t="shared" si="5"/>
        <v>0</v>
      </c>
      <c r="R26" s="192">
        <f t="shared" si="2"/>
        <v>1200</v>
      </c>
      <c r="S26" s="211">
        <v>0</v>
      </c>
      <c r="T26" s="212">
        <v>250</v>
      </c>
      <c r="U26" s="216">
        <v>17</v>
      </c>
      <c r="V26" s="213">
        <f t="shared" si="3"/>
        <v>267</v>
      </c>
      <c r="W26" s="196">
        <f t="shared" si="4"/>
        <v>933</v>
      </c>
      <c r="X26" s="197" t="s">
        <v>4985</v>
      </c>
      <c r="Y26" s="198" t="s">
        <v>4978</v>
      </c>
      <c r="Z26" s="199" t="s">
        <v>492</v>
      </c>
      <c r="AA26" s="200"/>
    </row>
    <row r="27" spans="1:27" x14ac:dyDescent="0.3">
      <c r="A27" s="201">
        <v>24</v>
      </c>
      <c r="B27" s="201" t="s">
        <v>5046</v>
      </c>
      <c r="C27" s="202">
        <v>124118930485</v>
      </c>
      <c r="D27" s="203">
        <v>908410101</v>
      </c>
      <c r="E27" s="214" t="s">
        <v>5047</v>
      </c>
      <c r="F27" s="203" t="s">
        <v>5048</v>
      </c>
      <c r="G27" s="204">
        <v>42125</v>
      </c>
      <c r="H27" s="204">
        <v>42155</v>
      </c>
      <c r="I27" s="205">
        <v>31</v>
      </c>
      <c r="J27" s="205" t="s">
        <v>4994</v>
      </c>
      <c r="K27" s="206" t="s">
        <v>5049</v>
      </c>
      <c r="L27" s="207">
        <v>2760</v>
      </c>
      <c r="M27" s="208">
        <v>0</v>
      </c>
      <c r="N27" s="208">
        <f>ROUND(L27/I27*M27,0)+51</f>
        <v>51</v>
      </c>
      <c r="O27" s="209">
        <f t="shared" si="1"/>
        <v>2709</v>
      </c>
      <c r="P27" s="210">
        <v>0</v>
      </c>
      <c r="Q27" s="191">
        <f t="shared" si="5"/>
        <v>0</v>
      </c>
      <c r="R27" s="192">
        <f t="shared" si="2"/>
        <v>2709</v>
      </c>
      <c r="S27" s="211">
        <v>0</v>
      </c>
      <c r="T27" s="212">
        <v>0</v>
      </c>
      <c r="U27" s="216">
        <v>17</v>
      </c>
      <c r="V27" s="213">
        <f t="shared" si="3"/>
        <v>17</v>
      </c>
      <c r="W27" s="196">
        <f t="shared" si="4"/>
        <v>2692</v>
      </c>
      <c r="X27" s="197" t="s">
        <v>4985</v>
      </c>
      <c r="Y27" s="198" t="s">
        <v>4978</v>
      </c>
      <c r="Z27" s="199" t="s">
        <v>492</v>
      </c>
      <c r="AA27" s="200"/>
    </row>
    <row r="28" spans="1:27" x14ac:dyDescent="0.3">
      <c r="A28" s="201">
        <v>25</v>
      </c>
      <c r="B28" s="201" t="s">
        <v>452</v>
      </c>
      <c r="C28" s="202">
        <v>406038336180</v>
      </c>
      <c r="D28" s="203">
        <v>302620122</v>
      </c>
      <c r="E28" s="217" t="s">
        <v>5050</v>
      </c>
      <c r="F28" s="203" t="s">
        <v>5051</v>
      </c>
      <c r="G28" s="204">
        <v>42125</v>
      </c>
      <c r="H28" s="204">
        <v>42155</v>
      </c>
      <c r="I28" s="205">
        <v>31</v>
      </c>
      <c r="J28" s="205" t="s">
        <v>4994</v>
      </c>
      <c r="K28" s="206" t="s">
        <v>5052</v>
      </c>
      <c r="L28" s="207">
        <v>15000</v>
      </c>
      <c r="M28" s="208"/>
      <c r="N28" s="208">
        <f>ROUND(L28/I28*M28,0)+629</f>
        <v>629</v>
      </c>
      <c r="O28" s="209">
        <f t="shared" si="1"/>
        <v>14371</v>
      </c>
      <c r="P28" s="210">
        <v>0</v>
      </c>
      <c r="Q28" s="191">
        <f t="shared" si="5"/>
        <v>0</v>
      </c>
      <c r="R28" s="192">
        <f t="shared" si="2"/>
        <v>14371</v>
      </c>
      <c r="S28" s="211">
        <v>0</v>
      </c>
      <c r="T28" s="212">
        <f>330+275+1646+2049</f>
        <v>4300</v>
      </c>
      <c r="U28" s="216">
        <v>0</v>
      </c>
      <c r="V28" s="213">
        <f t="shared" si="3"/>
        <v>4300</v>
      </c>
      <c r="W28" s="196">
        <f t="shared" si="4"/>
        <v>10071</v>
      </c>
      <c r="X28" s="197" t="s">
        <v>4985</v>
      </c>
      <c r="Y28" s="198" t="s">
        <v>4978</v>
      </c>
      <c r="Z28" s="199" t="s">
        <v>492</v>
      </c>
      <c r="AA28" s="200"/>
    </row>
    <row r="29" spans="1:27" x14ac:dyDescent="0.3">
      <c r="A29" s="201">
        <v>26</v>
      </c>
      <c r="B29" s="201" t="s">
        <v>5053</v>
      </c>
      <c r="C29" s="202">
        <v>10026079163571</v>
      </c>
      <c r="D29" s="203">
        <v>908410101</v>
      </c>
      <c r="E29" s="214" t="s">
        <v>5054</v>
      </c>
      <c r="F29" s="203" t="s">
        <v>5055</v>
      </c>
      <c r="G29" s="204">
        <v>42125</v>
      </c>
      <c r="H29" s="204">
        <v>42155</v>
      </c>
      <c r="I29" s="205">
        <v>31</v>
      </c>
      <c r="J29" s="205" t="s">
        <v>4983</v>
      </c>
      <c r="K29" s="206" t="s">
        <v>5056</v>
      </c>
      <c r="L29" s="207">
        <v>1200</v>
      </c>
      <c r="M29" s="208">
        <v>0</v>
      </c>
      <c r="N29" s="208">
        <f t="shared" si="0"/>
        <v>0</v>
      </c>
      <c r="O29" s="209">
        <f t="shared" si="1"/>
        <v>1200</v>
      </c>
      <c r="P29" s="210">
        <v>0</v>
      </c>
      <c r="Q29" s="191">
        <f t="shared" si="5"/>
        <v>0</v>
      </c>
      <c r="R29" s="192">
        <f t="shared" si="2"/>
        <v>1200</v>
      </c>
      <c r="S29" s="211">
        <v>0</v>
      </c>
      <c r="T29" s="212">
        <v>0</v>
      </c>
      <c r="U29" s="216">
        <v>17</v>
      </c>
      <c r="V29" s="213">
        <f t="shared" si="3"/>
        <v>17</v>
      </c>
      <c r="W29" s="196">
        <f t="shared" si="4"/>
        <v>1183</v>
      </c>
      <c r="X29" s="197" t="s">
        <v>4985</v>
      </c>
      <c r="Y29" s="198" t="s">
        <v>4978</v>
      </c>
      <c r="Z29" s="199" t="s">
        <v>492</v>
      </c>
      <c r="AA29" s="200"/>
    </row>
    <row r="30" spans="1:27" x14ac:dyDescent="0.3">
      <c r="A30" s="201">
        <v>27</v>
      </c>
      <c r="B30" s="201" t="s">
        <v>5057</v>
      </c>
      <c r="C30" s="202">
        <v>110058603360</v>
      </c>
      <c r="D30" s="203">
        <v>908410101</v>
      </c>
      <c r="E30" s="214" t="s">
        <v>5058</v>
      </c>
      <c r="F30" s="203" t="s">
        <v>5059</v>
      </c>
      <c r="G30" s="204">
        <v>42125</v>
      </c>
      <c r="H30" s="204">
        <v>42155</v>
      </c>
      <c r="I30" s="205">
        <v>31</v>
      </c>
      <c r="J30" s="205" t="s">
        <v>4994</v>
      </c>
      <c r="K30" s="206" t="s">
        <v>5060</v>
      </c>
      <c r="L30" s="207">
        <v>2000</v>
      </c>
      <c r="M30" s="208">
        <v>0</v>
      </c>
      <c r="N30" s="208">
        <f t="shared" si="0"/>
        <v>0</v>
      </c>
      <c r="O30" s="209">
        <f t="shared" si="1"/>
        <v>2000</v>
      </c>
      <c r="P30" s="210">
        <v>2</v>
      </c>
      <c r="Q30" s="191">
        <f>ROUND(L30/$C$1*P30,1)+88</f>
        <v>217</v>
      </c>
      <c r="R30" s="192">
        <f t="shared" si="2"/>
        <v>2217</v>
      </c>
      <c r="S30" s="211">
        <v>0</v>
      </c>
      <c r="T30" s="212">
        <v>200</v>
      </c>
      <c r="U30" s="216">
        <v>17</v>
      </c>
      <c r="V30" s="213">
        <f t="shared" si="3"/>
        <v>217</v>
      </c>
      <c r="W30" s="196">
        <f t="shared" si="4"/>
        <v>2000</v>
      </c>
      <c r="X30" s="197" t="s">
        <v>4985</v>
      </c>
      <c r="Y30" s="198" t="s">
        <v>4978</v>
      </c>
      <c r="Z30" s="199" t="s">
        <v>492</v>
      </c>
      <c r="AA30" s="200"/>
    </row>
    <row r="31" spans="1:27" x14ac:dyDescent="0.3">
      <c r="A31" s="201">
        <v>28</v>
      </c>
      <c r="B31" s="201" t="s">
        <v>462</v>
      </c>
      <c r="C31" s="202">
        <v>10006128870076</v>
      </c>
      <c r="D31" s="203" t="s">
        <v>5061</v>
      </c>
      <c r="E31" s="218">
        <v>5140560000239320</v>
      </c>
      <c r="F31" s="203" t="s">
        <v>5001</v>
      </c>
      <c r="G31" s="204">
        <v>42125</v>
      </c>
      <c r="H31" s="204">
        <v>42155</v>
      </c>
      <c r="I31" s="205">
        <v>31</v>
      </c>
      <c r="J31" s="205" t="s">
        <v>4983</v>
      </c>
      <c r="K31" s="206" t="s">
        <v>5062</v>
      </c>
      <c r="L31" s="207">
        <v>5000</v>
      </c>
      <c r="M31" s="208">
        <v>0</v>
      </c>
      <c r="N31" s="208">
        <f>ROUND(L31/I31*M31,0)</f>
        <v>0</v>
      </c>
      <c r="O31" s="209">
        <f t="shared" si="1"/>
        <v>5000</v>
      </c>
      <c r="P31" s="210">
        <v>0</v>
      </c>
      <c r="Q31" s="191">
        <f t="shared" si="5"/>
        <v>0</v>
      </c>
      <c r="R31" s="192">
        <f t="shared" si="2"/>
        <v>5000</v>
      </c>
      <c r="S31" s="211">
        <v>0</v>
      </c>
      <c r="T31" s="212">
        <v>0</v>
      </c>
      <c r="U31" s="216">
        <v>17</v>
      </c>
      <c r="V31" s="213">
        <f t="shared" si="3"/>
        <v>17</v>
      </c>
      <c r="W31" s="196">
        <f t="shared" si="4"/>
        <v>4983</v>
      </c>
      <c r="X31" s="197" t="s">
        <v>4977</v>
      </c>
      <c r="Y31" s="198" t="s">
        <v>974</v>
      </c>
      <c r="Z31" s="199" t="s">
        <v>4979</v>
      </c>
      <c r="AA31" s="200"/>
    </row>
    <row r="32" spans="1:27" x14ac:dyDescent="0.3">
      <c r="A32" s="201">
        <v>29</v>
      </c>
      <c r="B32" s="201" t="s">
        <v>464</v>
      </c>
      <c r="C32" s="202">
        <v>411068091611</v>
      </c>
      <c r="D32" s="203" t="s">
        <v>5061</v>
      </c>
      <c r="E32" s="203" t="s">
        <v>5063</v>
      </c>
      <c r="F32" s="203" t="s">
        <v>5009</v>
      </c>
      <c r="G32" s="204">
        <v>42125</v>
      </c>
      <c r="H32" s="204">
        <v>42155</v>
      </c>
      <c r="I32" s="205">
        <v>31</v>
      </c>
      <c r="J32" s="205" t="s">
        <v>4983</v>
      </c>
      <c r="K32" s="206" t="s">
        <v>5064</v>
      </c>
      <c r="L32" s="207">
        <v>6000</v>
      </c>
      <c r="M32" s="208">
        <v>0</v>
      </c>
      <c r="N32" s="208">
        <f>ROUND(L32/I32*M32,0)+20</f>
        <v>20</v>
      </c>
      <c r="O32" s="209">
        <f t="shared" si="1"/>
        <v>5980</v>
      </c>
      <c r="P32" s="210">
        <v>0</v>
      </c>
      <c r="Q32" s="191">
        <f t="shared" si="5"/>
        <v>0</v>
      </c>
      <c r="R32" s="192">
        <f t="shared" si="2"/>
        <v>5980</v>
      </c>
      <c r="S32" s="211">
        <v>0</v>
      </c>
      <c r="T32" s="212">
        <v>0</v>
      </c>
      <c r="U32" s="216">
        <v>0</v>
      </c>
      <c r="V32" s="213">
        <f t="shared" si="3"/>
        <v>0</v>
      </c>
      <c r="W32" s="196">
        <f t="shared" si="4"/>
        <v>5980</v>
      </c>
      <c r="X32" s="197" t="s">
        <v>4977</v>
      </c>
      <c r="Y32" s="198" t="s">
        <v>974</v>
      </c>
      <c r="Z32" s="199" t="s">
        <v>5065</v>
      </c>
      <c r="AA32" s="200"/>
    </row>
    <row r="33" spans="1:27" x14ac:dyDescent="0.3">
      <c r="A33" s="201">
        <v>30</v>
      </c>
      <c r="B33" s="201" t="s">
        <v>1130</v>
      </c>
      <c r="C33" s="202">
        <v>420058703347</v>
      </c>
      <c r="D33" s="203">
        <v>302620122</v>
      </c>
      <c r="E33" s="203" t="s">
        <v>5066</v>
      </c>
      <c r="F33" s="203" t="s">
        <v>5067</v>
      </c>
      <c r="G33" s="204">
        <v>42125</v>
      </c>
      <c r="H33" s="204">
        <v>42155</v>
      </c>
      <c r="I33" s="205">
        <v>31</v>
      </c>
      <c r="J33" s="205" t="s">
        <v>4983</v>
      </c>
      <c r="K33" s="206" t="s">
        <v>5068</v>
      </c>
      <c r="L33" s="207">
        <v>7000</v>
      </c>
      <c r="M33" s="208">
        <v>0</v>
      </c>
      <c r="N33" s="208">
        <f t="shared" si="0"/>
        <v>0</v>
      </c>
      <c r="O33" s="209">
        <f t="shared" si="1"/>
        <v>7000</v>
      </c>
      <c r="P33" s="210">
        <v>0</v>
      </c>
      <c r="Q33" s="191">
        <f t="shared" si="5"/>
        <v>0</v>
      </c>
      <c r="R33" s="192">
        <f t="shared" si="2"/>
        <v>7000</v>
      </c>
      <c r="S33" s="211">
        <v>0</v>
      </c>
      <c r="T33" s="212">
        <v>0</v>
      </c>
      <c r="U33" s="216">
        <v>0</v>
      </c>
      <c r="V33" s="213">
        <f t="shared" si="3"/>
        <v>0</v>
      </c>
      <c r="W33" s="196">
        <f t="shared" si="4"/>
        <v>7000</v>
      </c>
      <c r="X33" s="197" t="s">
        <v>4977</v>
      </c>
      <c r="Y33" s="198" t="s">
        <v>4978</v>
      </c>
      <c r="Z33" s="199" t="s">
        <v>492</v>
      </c>
      <c r="AA33" s="200"/>
    </row>
    <row r="34" spans="1:27" x14ac:dyDescent="0.3">
      <c r="A34" s="201">
        <v>31</v>
      </c>
      <c r="B34" s="201" t="s">
        <v>465</v>
      </c>
      <c r="C34" s="202">
        <v>10009118982156</v>
      </c>
      <c r="D34" s="203">
        <v>908410101</v>
      </c>
      <c r="E34" s="214" t="s">
        <v>5069</v>
      </c>
      <c r="F34" s="203" t="s">
        <v>5070</v>
      </c>
      <c r="G34" s="204">
        <v>42125</v>
      </c>
      <c r="H34" s="204">
        <v>42155</v>
      </c>
      <c r="I34" s="205">
        <v>31</v>
      </c>
      <c r="J34" s="205" t="s">
        <v>4983</v>
      </c>
      <c r="K34" s="206" t="s">
        <v>5071</v>
      </c>
      <c r="L34" s="207">
        <v>1200</v>
      </c>
      <c r="M34" s="208">
        <v>0</v>
      </c>
      <c r="N34" s="208">
        <f t="shared" si="0"/>
        <v>0</v>
      </c>
      <c r="O34" s="209">
        <f t="shared" si="1"/>
        <v>1200</v>
      </c>
      <c r="P34" s="210"/>
      <c r="Q34" s="191">
        <f t="shared" si="5"/>
        <v>0</v>
      </c>
      <c r="R34" s="192">
        <f t="shared" si="2"/>
        <v>1200</v>
      </c>
      <c r="S34" s="211">
        <v>0</v>
      </c>
      <c r="T34" s="212">
        <v>0</v>
      </c>
      <c r="U34" s="216">
        <v>17</v>
      </c>
      <c r="V34" s="213">
        <f t="shared" si="3"/>
        <v>17</v>
      </c>
      <c r="W34" s="196">
        <f t="shared" si="4"/>
        <v>1183</v>
      </c>
      <c r="X34" s="197" t="s">
        <v>4985</v>
      </c>
      <c r="Y34" s="198" t="s">
        <v>4978</v>
      </c>
      <c r="Z34" s="199" t="s">
        <v>492</v>
      </c>
      <c r="AA34" s="200"/>
    </row>
    <row r="35" spans="1:27" x14ac:dyDescent="0.3">
      <c r="A35" s="201">
        <v>32</v>
      </c>
      <c r="B35" s="201" t="s">
        <v>466</v>
      </c>
      <c r="C35" s="202" t="s">
        <v>5061</v>
      </c>
      <c r="D35" s="203" t="s">
        <v>5061</v>
      </c>
      <c r="E35" s="203" t="s">
        <v>5061</v>
      </c>
      <c r="F35" s="203" t="s">
        <v>5072</v>
      </c>
      <c r="G35" s="204">
        <v>42125</v>
      </c>
      <c r="H35" s="204">
        <v>42155</v>
      </c>
      <c r="I35" s="205">
        <v>31</v>
      </c>
      <c r="J35" s="205" t="s">
        <v>4994</v>
      </c>
      <c r="K35" s="206" t="s">
        <v>5073</v>
      </c>
      <c r="L35" s="207">
        <v>6000</v>
      </c>
      <c r="M35" s="208">
        <v>0</v>
      </c>
      <c r="N35" s="208">
        <f>ROUND(L35/I35*M35,0)+30</f>
        <v>30</v>
      </c>
      <c r="O35" s="209">
        <f t="shared" si="1"/>
        <v>5970</v>
      </c>
      <c r="P35" s="210">
        <v>0</v>
      </c>
      <c r="Q35" s="191">
        <f t="shared" si="5"/>
        <v>0</v>
      </c>
      <c r="R35" s="192">
        <f t="shared" si="2"/>
        <v>5970</v>
      </c>
      <c r="S35" s="211">
        <v>0</v>
      </c>
      <c r="T35" s="212">
        <v>0</v>
      </c>
      <c r="U35" s="216">
        <v>0</v>
      </c>
      <c r="V35" s="213">
        <f t="shared" si="3"/>
        <v>0</v>
      </c>
      <c r="W35" s="196">
        <f t="shared" si="4"/>
        <v>5970</v>
      </c>
      <c r="X35" s="197" t="s">
        <v>4977</v>
      </c>
      <c r="Y35" s="198" t="s">
        <v>974</v>
      </c>
      <c r="Z35" s="199" t="s">
        <v>5074</v>
      </c>
      <c r="AA35" s="200"/>
    </row>
    <row r="36" spans="1:27" x14ac:dyDescent="0.3">
      <c r="A36" s="201">
        <v>33</v>
      </c>
      <c r="B36" s="201" t="s">
        <v>5075</v>
      </c>
      <c r="C36" s="202">
        <v>414099677577</v>
      </c>
      <c r="D36" s="203">
        <v>802420101</v>
      </c>
      <c r="E36" s="202" t="s">
        <v>5076</v>
      </c>
      <c r="F36" s="203" t="s">
        <v>5001</v>
      </c>
      <c r="G36" s="204">
        <v>42125</v>
      </c>
      <c r="H36" s="204">
        <v>42155</v>
      </c>
      <c r="I36" s="205">
        <v>31</v>
      </c>
      <c r="J36" s="205" t="s">
        <v>4994</v>
      </c>
      <c r="K36" s="206" t="s">
        <v>5077</v>
      </c>
      <c r="L36" s="207">
        <v>3000</v>
      </c>
      <c r="M36" s="208">
        <v>0</v>
      </c>
      <c r="N36" s="208">
        <f t="shared" si="0"/>
        <v>0</v>
      </c>
      <c r="O36" s="209">
        <f t="shared" si="1"/>
        <v>3000</v>
      </c>
      <c r="P36" s="210">
        <v>0</v>
      </c>
      <c r="Q36" s="191">
        <f t="shared" si="5"/>
        <v>0</v>
      </c>
      <c r="R36" s="192">
        <f t="shared" si="2"/>
        <v>3000</v>
      </c>
      <c r="S36" s="211">
        <v>0</v>
      </c>
      <c r="T36" s="212">
        <v>0</v>
      </c>
      <c r="U36" s="216">
        <v>0</v>
      </c>
      <c r="V36" s="213">
        <f t="shared" ref="V36:V61" si="6">SUM(S36:U36)</f>
        <v>0</v>
      </c>
      <c r="W36" s="196">
        <f t="shared" si="4"/>
        <v>3000</v>
      </c>
      <c r="X36" s="197" t="s">
        <v>4985</v>
      </c>
      <c r="Y36" s="198" t="s">
        <v>4978</v>
      </c>
      <c r="Z36" s="199" t="s">
        <v>492</v>
      </c>
      <c r="AA36" s="200"/>
    </row>
    <row r="37" spans="1:27" x14ac:dyDescent="0.3">
      <c r="A37" s="201">
        <v>34</v>
      </c>
      <c r="B37" s="201" t="s">
        <v>468</v>
      </c>
      <c r="C37" s="202">
        <v>30404098912449</v>
      </c>
      <c r="D37" s="203">
        <v>908410101</v>
      </c>
      <c r="E37" s="219" t="s">
        <v>5078</v>
      </c>
      <c r="F37" s="203" t="s">
        <v>5079</v>
      </c>
      <c r="G37" s="204">
        <v>42125</v>
      </c>
      <c r="H37" s="204">
        <v>42155</v>
      </c>
      <c r="I37" s="205">
        <v>31</v>
      </c>
      <c r="J37" s="205" t="s">
        <v>5014</v>
      </c>
      <c r="K37" s="206" t="s">
        <v>5080</v>
      </c>
      <c r="L37" s="207">
        <v>2000</v>
      </c>
      <c r="M37" s="208">
        <v>0</v>
      </c>
      <c r="N37" s="208">
        <f t="shared" si="0"/>
        <v>0</v>
      </c>
      <c r="O37" s="209">
        <f t="shared" si="1"/>
        <v>2000</v>
      </c>
      <c r="P37" s="210">
        <v>0</v>
      </c>
      <c r="Q37" s="191">
        <f t="shared" si="5"/>
        <v>0</v>
      </c>
      <c r="R37" s="192">
        <f t="shared" si="2"/>
        <v>2000</v>
      </c>
      <c r="S37" s="211">
        <v>0</v>
      </c>
      <c r="T37" s="212">
        <v>0</v>
      </c>
      <c r="U37" s="216">
        <v>0</v>
      </c>
      <c r="V37" s="213">
        <f t="shared" si="6"/>
        <v>0</v>
      </c>
      <c r="W37" s="196">
        <f t="shared" si="4"/>
        <v>2000</v>
      </c>
      <c r="X37" s="197" t="s">
        <v>4985</v>
      </c>
      <c r="Y37" s="198" t="s">
        <v>4978</v>
      </c>
      <c r="Z37" s="199" t="s">
        <v>492</v>
      </c>
      <c r="AA37" s="200"/>
    </row>
    <row r="38" spans="1:27" x14ac:dyDescent="0.3">
      <c r="A38" s="201">
        <v>36</v>
      </c>
      <c r="B38" s="201" t="s">
        <v>470</v>
      </c>
      <c r="C38" s="202">
        <v>103078317955</v>
      </c>
      <c r="D38" s="203">
        <v>908410101</v>
      </c>
      <c r="E38" s="220" t="s">
        <v>5081</v>
      </c>
      <c r="F38" s="203" t="s">
        <v>5082</v>
      </c>
      <c r="G38" s="204">
        <v>42125</v>
      </c>
      <c r="H38" s="204">
        <v>42155</v>
      </c>
      <c r="I38" s="205">
        <v>31</v>
      </c>
      <c r="J38" s="205" t="s">
        <v>5083</v>
      </c>
      <c r="K38" s="206" t="s">
        <v>5084</v>
      </c>
      <c r="L38" s="207">
        <v>1500</v>
      </c>
      <c r="M38" s="208">
        <v>0</v>
      </c>
      <c r="N38" s="208">
        <f>ROUND(L38/I38*M38,0)+28</f>
        <v>28</v>
      </c>
      <c r="O38" s="209">
        <f t="shared" si="1"/>
        <v>1472</v>
      </c>
      <c r="P38" s="210">
        <v>8</v>
      </c>
      <c r="Q38" s="191">
        <f t="shared" si="5"/>
        <v>387.1</v>
      </c>
      <c r="R38" s="192">
        <f t="shared" si="2"/>
        <v>1859</v>
      </c>
      <c r="S38" s="211">
        <v>0</v>
      </c>
      <c r="T38" s="212">
        <v>0</v>
      </c>
      <c r="U38" s="216">
        <v>17</v>
      </c>
      <c r="V38" s="213">
        <f t="shared" si="6"/>
        <v>17</v>
      </c>
      <c r="W38" s="196">
        <f t="shared" si="4"/>
        <v>1842</v>
      </c>
      <c r="X38" s="197" t="s">
        <v>4977</v>
      </c>
      <c r="Y38" s="198" t="s">
        <v>4978</v>
      </c>
      <c r="Z38" s="199" t="s">
        <v>492</v>
      </c>
      <c r="AA38" s="200"/>
    </row>
    <row r="39" spans="1:27" x14ac:dyDescent="0.3">
      <c r="A39" s="201">
        <v>37</v>
      </c>
      <c r="B39" s="201" t="s">
        <v>5085</v>
      </c>
      <c r="C39" s="202">
        <v>10001067868466</v>
      </c>
      <c r="D39" s="203" t="s">
        <v>5061</v>
      </c>
      <c r="E39" s="221" t="s">
        <v>5086</v>
      </c>
      <c r="F39" s="203" t="s">
        <v>5087</v>
      </c>
      <c r="G39" s="204">
        <v>42125</v>
      </c>
      <c r="H39" s="204">
        <v>42155</v>
      </c>
      <c r="I39" s="205">
        <v>31</v>
      </c>
      <c r="J39" s="205" t="s">
        <v>4989</v>
      </c>
      <c r="K39" s="206" t="s">
        <v>4998</v>
      </c>
      <c r="L39" s="207">
        <v>900</v>
      </c>
      <c r="M39" s="208">
        <v>0</v>
      </c>
      <c r="N39" s="208">
        <f t="shared" si="0"/>
        <v>0</v>
      </c>
      <c r="O39" s="209">
        <f t="shared" si="1"/>
        <v>900</v>
      </c>
      <c r="P39" s="210">
        <v>5</v>
      </c>
      <c r="Q39" s="191">
        <f>ROUND(L39/$C$1*P39,1)+174</f>
        <v>319.2</v>
      </c>
      <c r="R39" s="192">
        <f t="shared" si="2"/>
        <v>1219</v>
      </c>
      <c r="S39" s="211">
        <v>0</v>
      </c>
      <c r="T39" s="212">
        <v>0</v>
      </c>
      <c r="U39" s="216">
        <v>14</v>
      </c>
      <c r="V39" s="213">
        <f t="shared" si="6"/>
        <v>14</v>
      </c>
      <c r="W39" s="196">
        <f t="shared" si="4"/>
        <v>1205</v>
      </c>
      <c r="X39" s="197" t="s">
        <v>4977</v>
      </c>
      <c r="Y39" s="198" t="s">
        <v>974</v>
      </c>
      <c r="Z39" s="199" t="s">
        <v>5065</v>
      </c>
      <c r="AA39" s="200"/>
    </row>
    <row r="40" spans="1:27" x14ac:dyDescent="0.3">
      <c r="A40" s="201">
        <v>38</v>
      </c>
      <c r="B40" s="201" t="s">
        <v>5088</v>
      </c>
      <c r="C40" s="202">
        <v>10017037509923</v>
      </c>
      <c r="D40" s="203" t="s">
        <v>5061</v>
      </c>
      <c r="E40" s="221" t="s">
        <v>5089</v>
      </c>
      <c r="F40" s="203" t="s">
        <v>5087</v>
      </c>
      <c r="G40" s="204">
        <v>42125</v>
      </c>
      <c r="H40" s="204">
        <v>42155</v>
      </c>
      <c r="I40" s="205">
        <v>31</v>
      </c>
      <c r="J40" s="205" t="s">
        <v>4989</v>
      </c>
      <c r="K40" s="206" t="s">
        <v>4998</v>
      </c>
      <c r="L40" s="207">
        <v>900</v>
      </c>
      <c r="M40" s="208">
        <v>0</v>
      </c>
      <c r="N40" s="208">
        <f t="shared" si="0"/>
        <v>0</v>
      </c>
      <c r="O40" s="209">
        <f t="shared" si="1"/>
        <v>900</v>
      </c>
      <c r="P40" s="210">
        <v>5</v>
      </c>
      <c r="Q40" s="191">
        <f t="shared" si="5"/>
        <v>145.19999999999999</v>
      </c>
      <c r="R40" s="192">
        <f t="shared" si="2"/>
        <v>1045</v>
      </c>
      <c r="S40" s="211">
        <v>0</v>
      </c>
      <c r="T40" s="212">
        <v>0</v>
      </c>
      <c r="U40" s="216">
        <v>14</v>
      </c>
      <c r="V40" s="213">
        <f t="shared" si="6"/>
        <v>14</v>
      </c>
      <c r="W40" s="196">
        <f t="shared" si="4"/>
        <v>1031</v>
      </c>
      <c r="X40" s="197" t="s">
        <v>4977</v>
      </c>
      <c r="Y40" s="198" t="s">
        <v>974</v>
      </c>
      <c r="Z40" s="199" t="s">
        <v>5065</v>
      </c>
      <c r="AA40" s="200"/>
    </row>
    <row r="41" spans="1:27" x14ac:dyDescent="0.3">
      <c r="A41" s="201">
        <v>39</v>
      </c>
      <c r="B41" s="201" t="s">
        <v>473</v>
      </c>
      <c r="C41" s="202">
        <v>10009019009700</v>
      </c>
      <c r="D41" s="203" t="s">
        <v>5061</v>
      </c>
      <c r="E41" s="221" t="s">
        <v>5090</v>
      </c>
      <c r="F41" s="203" t="s">
        <v>5087</v>
      </c>
      <c r="G41" s="204">
        <v>42125</v>
      </c>
      <c r="H41" s="204">
        <v>42155</v>
      </c>
      <c r="I41" s="205">
        <v>31</v>
      </c>
      <c r="J41" s="205" t="s">
        <v>4989</v>
      </c>
      <c r="K41" s="206" t="s">
        <v>4998</v>
      </c>
      <c r="L41" s="207">
        <v>900</v>
      </c>
      <c r="M41" s="208">
        <v>0</v>
      </c>
      <c r="N41" s="208">
        <f t="shared" si="0"/>
        <v>0</v>
      </c>
      <c r="O41" s="209">
        <f t="shared" si="1"/>
        <v>900</v>
      </c>
      <c r="P41" s="210">
        <v>3</v>
      </c>
      <c r="Q41" s="191">
        <f>ROUND(L41/$C$1*P41,1)+384</f>
        <v>471.1</v>
      </c>
      <c r="R41" s="192">
        <f t="shared" si="2"/>
        <v>1371</v>
      </c>
      <c r="S41" s="211">
        <v>0</v>
      </c>
      <c r="T41" s="212">
        <v>0</v>
      </c>
      <c r="U41" s="216">
        <v>14</v>
      </c>
      <c r="V41" s="213">
        <f t="shared" si="6"/>
        <v>14</v>
      </c>
      <c r="W41" s="196">
        <f t="shared" si="4"/>
        <v>1357</v>
      </c>
      <c r="X41" s="197" t="s">
        <v>4977</v>
      </c>
      <c r="Y41" s="198" t="s">
        <v>974</v>
      </c>
      <c r="Z41" s="199" t="s">
        <v>5065</v>
      </c>
      <c r="AA41" s="200"/>
    </row>
    <row r="42" spans="1:27" x14ac:dyDescent="0.3">
      <c r="A42" s="201">
        <v>40</v>
      </c>
      <c r="B42" s="201" t="s">
        <v>5091</v>
      </c>
      <c r="C42" s="202">
        <v>10006079209872</v>
      </c>
      <c r="D42" s="203" t="s">
        <v>5061</v>
      </c>
      <c r="E42" s="221" t="s">
        <v>5092</v>
      </c>
      <c r="F42" s="203" t="s">
        <v>5087</v>
      </c>
      <c r="G42" s="204">
        <v>42125</v>
      </c>
      <c r="H42" s="204">
        <v>42155</v>
      </c>
      <c r="I42" s="205">
        <v>31</v>
      </c>
      <c r="J42" s="205" t="s">
        <v>4989</v>
      </c>
      <c r="K42" s="206" t="s">
        <v>4998</v>
      </c>
      <c r="L42" s="207">
        <v>900</v>
      </c>
      <c r="M42" s="208">
        <v>0</v>
      </c>
      <c r="N42" s="208">
        <f t="shared" si="0"/>
        <v>0</v>
      </c>
      <c r="O42" s="209">
        <f t="shared" si="1"/>
        <v>900</v>
      </c>
      <c r="P42" s="210">
        <v>4</v>
      </c>
      <c r="Q42" s="191">
        <f t="shared" si="5"/>
        <v>116.1</v>
      </c>
      <c r="R42" s="192">
        <f t="shared" si="2"/>
        <v>1016</v>
      </c>
      <c r="S42" s="211">
        <v>0</v>
      </c>
      <c r="T42" s="212">
        <v>0</v>
      </c>
      <c r="U42" s="216">
        <v>14</v>
      </c>
      <c r="V42" s="213">
        <f t="shared" si="6"/>
        <v>14</v>
      </c>
      <c r="W42" s="196">
        <f t="shared" si="4"/>
        <v>1002</v>
      </c>
      <c r="X42" s="197" t="s">
        <v>4977</v>
      </c>
      <c r="Y42" s="198" t="s">
        <v>974</v>
      </c>
      <c r="Z42" s="199" t="s">
        <v>5065</v>
      </c>
      <c r="AA42" s="200"/>
    </row>
    <row r="43" spans="1:27" x14ac:dyDescent="0.3">
      <c r="A43" s="201">
        <v>41</v>
      </c>
      <c r="B43" s="201" t="s">
        <v>475</v>
      </c>
      <c r="C43" s="202">
        <v>10010019409651</v>
      </c>
      <c r="D43" s="203" t="s">
        <v>5061</v>
      </c>
      <c r="E43" s="221" t="s">
        <v>5093</v>
      </c>
      <c r="F43" s="203" t="s">
        <v>5087</v>
      </c>
      <c r="G43" s="204">
        <v>42125</v>
      </c>
      <c r="H43" s="204">
        <v>42155</v>
      </c>
      <c r="I43" s="205">
        <v>31</v>
      </c>
      <c r="J43" s="205" t="s">
        <v>4989</v>
      </c>
      <c r="K43" s="206" t="s">
        <v>4998</v>
      </c>
      <c r="L43" s="207">
        <v>900</v>
      </c>
      <c r="M43" s="208">
        <v>0</v>
      </c>
      <c r="N43" s="208">
        <f t="shared" si="0"/>
        <v>0</v>
      </c>
      <c r="O43" s="209">
        <f t="shared" si="1"/>
        <v>900</v>
      </c>
      <c r="P43" s="210">
        <v>5</v>
      </c>
      <c r="Q43" s="191">
        <f>ROUND(L43/$C$1*P43,1)+186</f>
        <v>331.2</v>
      </c>
      <c r="R43" s="192">
        <f t="shared" si="2"/>
        <v>1231</v>
      </c>
      <c r="S43" s="211">
        <v>0</v>
      </c>
      <c r="T43" s="212">
        <v>0</v>
      </c>
      <c r="U43" s="216">
        <v>14</v>
      </c>
      <c r="V43" s="213">
        <f t="shared" si="6"/>
        <v>14</v>
      </c>
      <c r="W43" s="196">
        <f t="shared" si="4"/>
        <v>1217</v>
      </c>
      <c r="X43" s="197" t="s">
        <v>4977</v>
      </c>
      <c r="Y43" s="198" t="s">
        <v>974</v>
      </c>
      <c r="Z43" s="199" t="s">
        <v>5065</v>
      </c>
      <c r="AA43" s="200"/>
    </row>
    <row r="44" spans="1:27" x14ac:dyDescent="0.3">
      <c r="A44" s="201">
        <v>42</v>
      </c>
      <c r="B44" s="201" t="s">
        <v>477</v>
      </c>
      <c r="C44" s="202" t="s">
        <v>5061</v>
      </c>
      <c r="D44" s="203" t="s">
        <v>5061</v>
      </c>
      <c r="E44" s="203" t="s">
        <v>5061</v>
      </c>
      <c r="F44" s="203" t="s">
        <v>5094</v>
      </c>
      <c r="G44" s="204">
        <v>42125</v>
      </c>
      <c r="H44" s="204">
        <v>42155</v>
      </c>
      <c r="I44" s="205">
        <v>31</v>
      </c>
      <c r="J44" s="205" t="s">
        <v>5014</v>
      </c>
      <c r="K44" s="206" t="s">
        <v>5080</v>
      </c>
      <c r="L44" s="207">
        <v>2000</v>
      </c>
      <c r="M44" s="208">
        <v>0</v>
      </c>
      <c r="N44" s="208">
        <f t="shared" si="0"/>
        <v>0</v>
      </c>
      <c r="O44" s="209">
        <f t="shared" si="1"/>
        <v>2000</v>
      </c>
      <c r="P44" s="210">
        <v>0</v>
      </c>
      <c r="Q44" s="191">
        <f t="shared" si="5"/>
        <v>0</v>
      </c>
      <c r="R44" s="192">
        <f t="shared" si="2"/>
        <v>2000</v>
      </c>
      <c r="S44" s="211">
        <v>0</v>
      </c>
      <c r="T44" s="212">
        <v>0</v>
      </c>
      <c r="U44" s="216">
        <v>0</v>
      </c>
      <c r="V44" s="213">
        <f t="shared" si="6"/>
        <v>0</v>
      </c>
      <c r="W44" s="196">
        <f t="shared" si="4"/>
        <v>2000</v>
      </c>
      <c r="X44" s="197" t="s">
        <v>4977</v>
      </c>
      <c r="Y44" s="198" t="s">
        <v>974</v>
      </c>
      <c r="Z44" s="199" t="s">
        <v>5095</v>
      </c>
      <c r="AA44" s="200"/>
    </row>
    <row r="45" spans="1:27" x14ac:dyDescent="0.3">
      <c r="A45" s="201">
        <v>43</v>
      </c>
      <c r="B45" s="201" t="s">
        <v>478</v>
      </c>
      <c r="C45" s="202">
        <v>30419059027488</v>
      </c>
      <c r="D45" s="203">
        <v>908410101</v>
      </c>
      <c r="E45" s="214" t="s">
        <v>5096</v>
      </c>
      <c r="F45" s="203" t="s">
        <v>5097</v>
      </c>
      <c r="G45" s="204">
        <v>42125</v>
      </c>
      <c r="H45" s="204">
        <v>42155</v>
      </c>
      <c r="I45" s="205">
        <v>31</v>
      </c>
      <c r="J45" s="205" t="s">
        <v>4994</v>
      </c>
      <c r="K45" s="206" t="s">
        <v>5006</v>
      </c>
      <c r="L45" s="207">
        <v>2500</v>
      </c>
      <c r="M45" s="208">
        <v>1</v>
      </c>
      <c r="N45" s="208">
        <f>ROUND(L45/I45*M45,0)</f>
        <v>81</v>
      </c>
      <c r="O45" s="209">
        <f t="shared" si="1"/>
        <v>2419</v>
      </c>
      <c r="P45" s="210">
        <v>0</v>
      </c>
      <c r="Q45" s="191">
        <f t="shared" si="5"/>
        <v>0</v>
      </c>
      <c r="R45" s="192">
        <f t="shared" si="2"/>
        <v>2419</v>
      </c>
      <c r="S45" s="211">
        <v>0</v>
      </c>
      <c r="T45" s="212">
        <v>0</v>
      </c>
      <c r="U45" s="216">
        <v>0</v>
      </c>
      <c r="V45" s="213">
        <f t="shared" si="6"/>
        <v>0</v>
      </c>
      <c r="W45" s="196">
        <f t="shared" si="4"/>
        <v>2419</v>
      </c>
      <c r="X45" s="197" t="s">
        <v>4985</v>
      </c>
      <c r="Y45" s="198" t="s">
        <v>4978</v>
      </c>
      <c r="Z45" s="199" t="s">
        <v>492</v>
      </c>
      <c r="AA45" s="200"/>
    </row>
    <row r="46" spans="1:27" x14ac:dyDescent="0.3">
      <c r="A46" s="201">
        <v>44</v>
      </c>
      <c r="B46" s="201" t="s">
        <v>996</v>
      </c>
      <c r="C46" s="202" t="s">
        <v>5061</v>
      </c>
      <c r="D46" s="203" t="s">
        <v>5061</v>
      </c>
      <c r="E46" s="203" t="s">
        <v>5061</v>
      </c>
      <c r="F46" s="203" t="s">
        <v>5097</v>
      </c>
      <c r="G46" s="204">
        <v>42125</v>
      </c>
      <c r="H46" s="204">
        <v>42155</v>
      </c>
      <c r="I46" s="205">
        <v>31</v>
      </c>
      <c r="J46" s="205" t="s">
        <v>4989</v>
      </c>
      <c r="K46" s="206" t="s">
        <v>5098</v>
      </c>
      <c r="L46" s="207">
        <f>1200*1.15</f>
        <v>1380</v>
      </c>
      <c r="M46" s="208">
        <v>0</v>
      </c>
      <c r="N46" s="208">
        <f t="shared" si="0"/>
        <v>0</v>
      </c>
      <c r="O46" s="209">
        <f t="shared" si="1"/>
        <v>1380</v>
      </c>
      <c r="P46" s="210">
        <v>4</v>
      </c>
      <c r="Q46" s="191">
        <f t="shared" si="5"/>
        <v>178.1</v>
      </c>
      <c r="R46" s="192">
        <f t="shared" si="2"/>
        <v>1558</v>
      </c>
      <c r="S46" s="211">
        <v>0</v>
      </c>
      <c r="T46" s="212">
        <v>210</v>
      </c>
      <c r="U46" s="216">
        <v>14</v>
      </c>
      <c r="V46" s="213">
        <f t="shared" si="6"/>
        <v>224</v>
      </c>
      <c r="W46" s="196">
        <f t="shared" si="4"/>
        <v>1334</v>
      </c>
      <c r="X46" s="197" t="s">
        <v>4977</v>
      </c>
      <c r="Y46" s="198" t="s">
        <v>974</v>
      </c>
      <c r="Z46" s="199" t="s">
        <v>5099</v>
      </c>
      <c r="AA46" s="200"/>
    </row>
    <row r="47" spans="1:27" x14ac:dyDescent="0.3">
      <c r="A47" s="201">
        <v>45</v>
      </c>
      <c r="B47" s="201" t="s">
        <v>5100</v>
      </c>
      <c r="C47" s="202">
        <v>20001099609392</v>
      </c>
      <c r="D47" s="203" t="s">
        <v>5061</v>
      </c>
      <c r="E47" s="221" t="s">
        <v>5101</v>
      </c>
      <c r="F47" s="203" t="s">
        <v>5102</v>
      </c>
      <c r="G47" s="204">
        <v>42125</v>
      </c>
      <c r="H47" s="204">
        <v>42155</v>
      </c>
      <c r="I47" s="205">
        <v>31</v>
      </c>
      <c r="J47" s="205" t="s">
        <v>4989</v>
      </c>
      <c r="K47" s="206" t="s">
        <v>4998</v>
      </c>
      <c r="L47" s="207">
        <v>900</v>
      </c>
      <c r="M47" s="208">
        <v>0</v>
      </c>
      <c r="N47" s="208">
        <f t="shared" si="0"/>
        <v>0</v>
      </c>
      <c r="O47" s="209">
        <f t="shared" si="1"/>
        <v>900</v>
      </c>
      <c r="P47" s="210">
        <v>2</v>
      </c>
      <c r="Q47" s="191">
        <f t="shared" si="5"/>
        <v>58.1</v>
      </c>
      <c r="R47" s="192">
        <f t="shared" si="2"/>
        <v>958</v>
      </c>
      <c r="S47" s="211">
        <v>0</v>
      </c>
      <c r="T47" s="212">
        <v>0</v>
      </c>
      <c r="U47" s="216">
        <v>14</v>
      </c>
      <c r="V47" s="213">
        <f t="shared" si="6"/>
        <v>14</v>
      </c>
      <c r="W47" s="196">
        <f t="shared" si="4"/>
        <v>944</v>
      </c>
      <c r="X47" s="197" t="s">
        <v>4977</v>
      </c>
      <c r="Y47" s="198" t="s">
        <v>974</v>
      </c>
      <c r="Z47" s="199" t="s">
        <v>5065</v>
      </c>
      <c r="AA47" s="200"/>
    </row>
    <row r="48" spans="1:27" x14ac:dyDescent="0.3">
      <c r="A48" s="201">
        <v>46</v>
      </c>
      <c r="B48" s="201" t="s">
        <v>5103</v>
      </c>
      <c r="C48" s="202">
        <v>105088590071</v>
      </c>
      <c r="D48" s="203" t="s">
        <v>5061</v>
      </c>
      <c r="E48" s="221" t="s">
        <v>5104</v>
      </c>
      <c r="F48" s="203" t="s">
        <v>5105</v>
      </c>
      <c r="G48" s="204">
        <v>42125</v>
      </c>
      <c r="H48" s="204">
        <v>42155</v>
      </c>
      <c r="I48" s="205">
        <v>31</v>
      </c>
      <c r="J48" s="205" t="s">
        <v>5083</v>
      </c>
      <c r="K48" s="206" t="s">
        <v>5084</v>
      </c>
      <c r="L48" s="207">
        <v>3000</v>
      </c>
      <c r="M48" s="208">
        <v>0</v>
      </c>
      <c r="N48" s="208">
        <f t="shared" si="0"/>
        <v>0</v>
      </c>
      <c r="O48" s="209">
        <f t="shared" si="1"/>
        <v>3000</v>
      </c>
      <c r="P48" s="210">
        <v>0</v>
      </c>
      <c r="Q48" s="191">
        <f t="shared" si="5"/>
        <v>0</v>
      </c>
      <c r="R48" s="192">
        <f t="shared" si="2"/>
        <v>3000</v>
      </c>
      <c r="S48" s="211">
        <v>0</v>
      </c>
      <c r="T48" s="212">
        <v>0</v>
      </c>
      <c r="U48" s="216">
        <v>17</v>
      </c>
      <c r="V48" s="213">
        <f t="shared" si="6"/>
        <v>17</v>
      </c>
      <c r="W48" s="196">
        <f t="shared" si="4"/>
        <v>2983</v>
      </c>
      <c r="X48" s="197" t="s">
        <v>4977</v>
      </c>
      <c r="Y48" s="198" t="s">
        <v>974</v>
      </c>
      <c r="Z48" s="199" t="s">
        <v>5065</v>
      </c>
      <c r="AA48" s="200"/>
    </row>
    <row r="49" spans="1:27" x14ac:dyDescent="0.3">
      <c r="A49" s="201">
        <v>47</v>
      </c>
      <c r="B49" s="201" t="s">
        <v>1212</v>
      </c>
      <c r="C49" s="202" t="s">
        <v>5061</v>
      </c>
      <c r="D49" s="203" t="s">
        <v>5061</v>
      </c>
      <c r="E49" s="203" t="s">
        <v>5061</v>
      </c>
      <c r="F49" s="203" t="s">
        <v>5106</v>
      </c>
      <c r="G49" s="204">
        <v>42125</v>
      </c>
      <c r="H49" s="204">
        <v>42155</v>
      </c>
      <c r="I49" s="205">
        <v>31</v>
      </c>
      <c r="J49" s="205" t="s">
        <v>4994</v>
      </c>
      <c r="K49" s="206" t="s">
        <v>4995</v>
      </c>
      <c r="L49" s="207">
        <v>12000</v>
      </c>
      <c r="M49" s="208">
        <v>0</v>
      </c>
      <c r="N49" s="208">
        <f t="shared" si="0"/>
        <v>0</v>
      </c>
      <c r="O49" s="209">
        <f t="shared" si="1"/>
        <v>12000</v>
      </c>
      <c r="P49" s="210">
        <v>0</v>
      </c>
      <c r="Q49" s="191">
        <f t="shared" si="5"/>
        <v>0</v>
      </c>
      <c r="R49" s="192">
        <f t="shared" si="2"/>
        <v>12000</v>
      </c>
      <c r="S49" s="211">
        <v>0</v>
      </c>
      <c r="T49" s="216">
        <v>0</v>
      </c>
      <c r="U49" s="216">
        <v>0</v>
      </c>
      <c r="V49" s="213">
        <f t="shared" si="6"/>
        <v>0</v>
      </c>
      <c r="W49" s="196">
        <f t="shared" si="4"/>
        <v>12000</v>
      </c>
      <c r="X49" s="197" t="s">
        <v>4977</v>
      </c>
      <c r="Y49" s="198" t="s">
        <v>974</v>
      </c>
      <c r="Z49" s="199" t="s">
        <v>5107</v>
      </c>
      <c r="AA49" s="200"/>
    </row>
    <row r="50" spans="1:27" x14ac:dyDescent="0.3">
      <c r="A50" s="201">
        <v>48</v>
      </c>
      <c r="B50" s="201" t="s">
        <v>5108</v>
      </c>
      <c r="C50" s="202">
        <v>121098017887</v>
      </c>
      <c r="D50" s="203">
        <v>821810101</v>
      </c>
      <c r="E50" s="202">
        <v>121098017887</v>
      </c>
      <c r="F50" s="203" t="s">
        <v>5109</v>
      </c>
      <c r="G50" s="204">
        <v>42125</v>
      </c>
      <c r="H50" s="204">
        <v>42155</v>
      </c>
      <c r="I50" s="205">
        <v>31</v>
      </c>
      <c r="J50" s="205" t="s">
        <v>4994</v>
      </c>
      <c r="K50" s="206" t="s">
        <v>5006</v>
      </c>
      <c r="L50" s="207">
        <v>6000</v>
      </c>
      <c r="M50" s="208">
        <v>0</v>
      </c>
      <c r="N50" s="208">
        <f t="shared" si="0"/>
        <v>0</v>
      </c>
      <c r="O50" s="209">
        <f t="shared" si="1"/>
        <v>6000</v>
      </c>
      <c r="P50" s="210">
        <v>1</v>
      </c>
      <c r="Q50" s="191">
        <f t="shared" si="5"/>
        <v>193.5</v>
      </c>
      <c r="R50" s="192">
        <f t="shared" si="2"/>
        <v>6194</v>
      </c>
      <c r="S50" s="211">
        <v>0</v>
      </c>
      <c r="T50" s="216">
        <v>0</v>
      </c>
      <c r="U50" s="216">
        <v>17</v>
      </c>
      <c r="V50" s="213">
        <f t="shared" si="6"/>
        <v>17</v>
      </c>
      <c r="W50" s="196">
        <f t="shared" si="4"/>
        <v>6177</v>
      </c>
      <c r="X50" s="197" t="s">
        <v>4977</v>
      </c>
      <c r="Y50" s="198" t="s">
        <v>4978</v>
      </c>
      <c r="Z50" s="199" t="s">
        <v>492</v>
      </c>
      <c r="AA50" s="200"/>
    </row>
    <row r="51" spans="1:27" x14ac:dyDescent="0.3">
      <c r="A51" s="201">
        <v>49</v>
      </c>
      <c r="B51" s="201" t="s">
        <v>5110</v>
      </c>
      <c r="C51" s="202">
        <v>123118658331</v>
      </c>
      <c r="D51" s="203" t="s">
        <v>5061</v>
      </c>
      <c r="E51" s="214" t="s">
        <v>5111</v>
      </c>
      <c r="F51" s="203" t="s">
        <v>5112</v>
      </c>
      <c r="G51" s="204">
        <v>42125</v>
      </c>
      <c r="H51" s="204">
        <v>42155</v>
      </c>
      <c r="I51" s="205">
        <v>31</v>
      </c>
      <c r="J51" s="205" t="s">
        <v>4989</v>
      </c>
      <c r="K51" s="206" t="s">
        <v>5113</v>
      </c>
      <c r="L51" s="207">
        <v>3000</v>
      </c>
      <c r="M51" s="208">
        <v>0</v>
      </c>
      <c r="N51" s="208">
        <f t="shared" si="0"/>
        <v>0</v>
      </c>
      <c r="O51" s="209">
        <f t="shared" si="1"/>
        <v>3000</v>
      </c>
      <c r="P51" s="210">
        <v>0</v>
      </c>
      <c r="Q51" s="191">
        <f t="shared" si="5"/>
        <v>0</v>
      </c>
      <c r="R51" s="192">
        <f t="shared" si="2"/>
        <v>3000</v>
      </c>
      <c r="S51" s="211">
        <v>0</v>
      </c>
      <c r="T51" s="216">
        <v>0</v>
      </c>
      <c r="U51" s="216">
        <v>17</v>
      </c>
      <c r="V51" s="213">
        <f t="shared" si="6"/>
        <v>17</v>
      </c>
      <c r="W51" s="196">
        <f t="shared" si="4"/>
        <v>2983</v>
      </c>
      <c r="X51" s="197" t="s">
        <v>4977</v>
      </c>
      <c r="Y51" s="198" t="s">
        <v>974</v>
      </c>
      <c r="Z51" s="199" t="s">
        <v>5065</v>
      </c>
      <c r="AA51" s="200"/>
    </row>
    <row r="52" spans="1:27" x14ac:dyDescent="0.3">
      <c r="A52" s="201">
        <v>50</v>
      </c>
      <c r="B52" s="201" t="s">
        <v>5114</v>
      </c>
      <c r="C52" s="202" t="s">
        <v>5061</v>
      </c>
      <c r="D52" s="203" t="s">
        <v>5061</v>
      </c>
      <c r="E52" s="203" t="s">
        <v>5061</v>
      </c>
      <c r="F52" s="203" t="s">
        <v>5115</v>
      </c>
      <c r="G52" s="204">
        <v>42125</v>
      </c>
      <c r="H52" s="204">
        <v>42155</v>
      </c>
      <c r="I52" s="205">
        <v>31</v>
      </c>
      <c r="J52" s="205" t="s">
        <v>4989</v>
      </c>
      <c r="K52" s="206" t="s">
        <v>4998</v>
      </c>
      <c r="L52" s="207">
        <v>900</v>
      </c>
      <c r="M52" s="208">
        <v>0</v>
      </c>
      <c r="N52" s="208">
        <f t="shared" si="0"/>
        <v>0</v>
      </c>
      <c r="O52" s="209">
        <f t="shared" si="1"/>
        <v>900</v>
      </c>
      <c r="P52" s="210">
        <v>3</v>
      </c>
      <c r="Q52" s="191">
        <f>ROUND(L52/$C$1*P52,1)+174</f>
        <v>261.10000000000002</v>
      </c>
      <c r="R52" s="192">
        <f t="shared" si="2"/>
        <v>1161</v>
      </c>
      <c r="S52" s="211">
        <v>50</v>
      </c>
      <c r="T52" s="216">
        <v>400</v>
      </c>
      <c r="U52" s="216">
        <v>13</v>
      </c>
      <c r="V52" s="213">
        <f t="shared" si="6"/>
        <v>463</v>
      </c>
      <c r="W52" s="196">
        <f t="shared" si="4"/>
        <v>698</v>
      </c>
      <c r="X52" s="197" t="s">
        <v>4977</v>
      </c>
      <c r="Y52" s="198" t="s">
        <v>974</v>
      </c>
      <c r="Z52" s="199" t="s">
        <v>5065</v>
      </c>
      <c r="AA52" s="200"/>
    </row>
    <row r="53" spans="1:27" x14ac:dyDescent="0.3">
      <c r="A53" s="201">
        <v>51</v>
      </c>
      <c r="B53" s="201" t="s">
        <v>684</v>
      </c>
      <c r="C53" s="202">
        <v>53406058679883</v>
      </c>
      <c r="D53" s="203">
        <v>821810101</v>
      </c>
      <c r="E53" s="202">
        <v>53406058679883</v>
      </c>
      <c r="F53" s="203" t="s">
        <v>5116</v>
      </c>
      <c r="G53" s="204">
        <v>42125</v>
      </c>
      <c r="H53" s="204">
        <v>42155</v>
      </c>
      <c r="I53" s="205">
        <v>31</v>
      </c>
      <c r="J53" s="205" t="s">
        <v>4983</v>
      </c>
      <c r="K53" s="206" t="s">
        <v>5117</v>
      </c>
      <c r="L53" s="207">
        <v>5000</v>
      </c>
      <c r="M53" s="208">
        <v>2</v>
      </c>
      <c r="N53" s="208">
        <f>ROUND(L53/I53*M53,0)+492</f>
        <v>815</v>
      </c>
      <c r="O53" s="209">
        <f t="shared" si="1"/>
        <v>4185</v>
      </c>
      <c r="P53" s="210">
        <v>0</v>
      </c>
      <c r="Q53" s="191">
        <f t="shared" si="5"/>
        <v>0</v>
      </c>
      <c r="R53" s="192">
        <f t="shared" si="2"/>
        <v>4185</v>
      </c>
      <c r="S53" s="211">
        <v>0</v>
      </c>
      <c r="T53" s="216">
        <v>0</v>
      </c>
      <c r="U53" s="216">
        <v>0</v>
      </c>
      <c r="V53" s="213">
        <f t="shared" si="6"/>
        <v>0</v>
      </c>
      <c r="W53" s="196">
        <f t="shared" si="4"/>
        <v>4185</v>
      </c>
      <c r="X53" s="197" t="s">
        <v>4977</v>
      </c>
      <c r="Y53" s="198" t="s">
        <v>974</v>
      </c>
      <c r="Z53" s="199" t="s">
        <v>4979</v>
      </c>
      <c r="AA53" s="200"/>
    </row>
    <row r="54" spans="1:27" x14ac:dyDescent="0.3">
      <c r="A54" s="201">
        <v>52</v>
      </c>
      <c r="B54" s="201" t="s">
        <v>1166</v>
      </c>
      <c r="C54" s="202" t="s">
        <v>5061</v>
      </c>
      <c r="D54" s="203" t="s">
        <v>5061</v>
      </c>
      <c r="E54" s="203" t="s">
        <v>5061</v>
      </c>
      <c r="F54" s="203" t="s">
        <v>5118</v>
      </c>
      <c r="G54" s="204">
        <v>42125</v>
      </c>
      <c r="H54" s="204">
        <v>42155</v>
      </c>
      <c r="I54" s="205">
        <v>31</v>
      </c>
      <c r="J54" s="205" t="s">
        <v>4994</v>
      </c>
      <c r="K54" s="206" t="s">
        <v>5119</v>
      </c>
      <c r="L54" s="207">
        <v>7000</v>
      </c>
      <c r="M54" s="208">
        <v>0</v>
      </c>
      <c r="N54" s="208">
        <f t="shared" si="0"/>
        <v>0</v>
      </c>
      <c r="O54" s="209">
        <f t="shared" si="1"/>
        <v>7000</v>
      </c>
      <c r="P54" s="210">
        <v>0</v>
      </c>
      <c r="Q54" s="191">
        <f t="shared" si="5"/>
        <v>0</v>
      </c>
      <c r="R54" s="192">
        <f t="shared" si="2"/>
        <v>7000</v>
      </c>
      <c r="S54" s="211">
        <v>0</v>
      </c>
      <c r="T54" s="216">
        <v>0</v>
      </c>
      <c r="U54" s="216">
        <v>0</v>
      </c>
      <c r="V54" s="213">
        <f t="shared" si="6"/>
        <v>0</v>
      </c>
      <c r="W54" s="196">
        <f t="shared" si="4"/>
        <v>7000</v>
      </c>
      <c r="X54" s="197" t="s">
        <v>4977</v>
      </c>
      <c r="Y54" s="198" t="s">
        <v>4978</v>
      </c>
      <c r="Z54" s="199" t="s">
        <v>5107</v>
      </c>
      <c r="AA54" s="200"/>
    </row>
    <row r="55" spans="1:27" x14ac:dyDescent="0.3">
      <c r="A55" s="201">
        <v>53</v>
      </c>
      <c r="B55" s="201" t="s">
        <v>1213</v>
      </c>
      <c r="C55" s="202" t="s">
        <v>5061</v>
      </c>
      <c r="D55" s="203" t="s">
        <v>5061</v>
      </c>
      <c r="E55" s="203" t="s">
        <v>5061</v>
      </c>
      <c r="F55" s="203" t="s">
        <v>5120</v>
      </c>
      <c r="G55" s="204">
        <v>42125</v>
      </c>
      <c r="H55" s="204">
        <v>42155</v>
      </c>
      <c r="I55" s="205">
        <v>31</v>
      </c>
      <c r="J55" s="205" t="s">
        <v>4983</v>
      </c>
      <c r="K55" s="206" t="s">
        <v>5026</v>
      </c>
      <c r="L55" s="207">
        <v>1200</v>
      </c>
      <c r="M55" s="208">
        <v>0</v>
      </c>
      <c r="N55" s="208">
        <f t="shared" si="0"/>
        <v>0</v>
      </c>
      <c r="O55" s="209">
        <f t="shared" si="1"/>
        <v>1200</v>
      </c>
      <c r="P55" s="210">
        <v>0</v>
      </c>
      <c r="Q55" s="191">
        <f t="shared" si="5"/>
        <v>0</v>
      </c>
      <c r="R55" s="192">
        <f t="shared" si="2"/>
        <v>1200</v>
      </c>
      <c r="S55" s="211">
        <v>0</v>
      </c>
      <c r="T55" s="216">
        <v>0</v>
      </c>
      <c r="U55" s="216">
        <v>0</v>
      </c>
      <c r="V55" s="213">
        <f t="shared" si="6"/>
        <v>0</v>
      </c>
      <c r="W55" s="196">
        <f t="shared" si="4"/>
        <v>1200</v>
      </c>
      <c r="X55" s="197" t="s">
        <v>4977</v>
      </c>
      <c r="Y55" s="198" t="s">
        <v>974</v>
      </c>
      <c r="Z55" s="199" t="s">
        <v>5074</v>
      </c>
      <c r="AA55" s="200"/>
    </row>
    <row r="56" spans="1:27" x14ac:dyDescent="0.3">
      <c r="A56" s="201">
        <v>54</v>
      </c>
      <c r="B56" s="201" t="s">
        <v>5121</v>
      </c>
      <c r="C56" s="202">
        <v>20018068127315</v>
      </c>
      <c r="D56" s="203">
        <v>908410101</v>
      </c>
      <c r="E56" s="214" t="s">
        <v>5122</v>
      </c>
      <c r="F56" s="203" t="s">
        <v>5123</v>
      </c>
      <c r="G56" s="204">
        <v>42125</v>
      </c>
      <c r="H56" s="204">
        <v>42155</v>
      </c>
      <c r="I56" s="205">
        <v>31</v>
      </c>
      <c r="J56" s="205" t="s">
        <v>4989</v>
      </c>
      <c r="K56" s="206" t="s">
        <v>5098</v>
      </c>
      <c r="L56" s="207">
        <v>3000</v>
      </c>
      <c r="M56" s="208">
        <v>0</v>
      </c>
      <c r="N56" s="208">
        <f t="shared" si="0"/>
        <v>0</v>
      </c>
      <c r="O56" s="209">
        <f t="shared" si="1"/>
        <v>3000</v>
      </c>
      <c r="P56" s="210">
        <v>0</v>
      </c>
      <c r="Q56" s="191">
        <f t="shared" si="5"/>
        <v>0</v>
      </c>
      <c r="R56" s="192">
        <f t="shared" si="2"/>
        <v>3000</v>
      </c>
      <c r="S56" s="211">
        <v>0</v>
      </c>
      <c r="T56" s="216">
        <v>210</v>
      </c>
      <c r="U56" s="216">
        <v>17</v>
      </c>
      <c r="V56" s="213">
        <f t="shared" si="6"/>
        <v>227</v>
      </c>
      <c r="W56" s="196">
        <f t="shared" si="4"/>
        <v>2773</v>
      </c>
      <c r="X56" s="197" t="s">
        <v>4977</v>
      </c>
      <c r="Y56" s="198" t="s">
        <v>974</v>
      </c>
      <c r="Z56" s="199" t="s">
        <v>4979</v>
      </c>
      <c r="AA56" s="200"/>
    </row>
    <row r="57" spans="1:27" x14ac:dyDescent="0.3">
      <c r="A57" s="201">
        <v>55</v>
      </c>
      <c r="B57" s="201" t="s">
        <v>932</v>
      </c>
      <c r="C57" s="202">
        <v>20001018407056</v>
      </c>
      <c r="D57" s="203" t="s">
        <v>5061</v>
      </c>
      <c r="E57" s="217" t="s">
        <v>5124</v>
      </c>
      <c r="F57" s="203" t="s">
        <v>5125</v>
      </c>
      <c r="G57" s="204">
        <v>42125</v>
      </c>
      <c r="H57" s="204">
        <v>42155</v>
      </c>
      <c r="I57" s="205">
        <v>31</v>
      </c>
      <c r="J57" s="205" t="s">
        <v>4989</v>
      </c>
      <c r="K57" s="206" t="s">
        <v>5098</v>
      </c>
      <c r="L57" s="207">
        <v>3500</v>
      </c>
      <c r="M57" s="208">
        <v>0</v>
      </c>
      <c r="N57" s="208">
        <f t="shared" si="0"/>
        <v>0</v>
      </c>
      <c r="O57" s="209">
        <f t="shared" si="1"/>
        <v>3500</v>
      </c>
      <c r="P57" s="210">
        <v>0</v>
      </c>
      <c r="Q57" s="191">
        <f t="shared" si="5"/>
        <v>0</v>
      </c>
      <c r="R57" s="192">
        <f t="shared" si="2"/>
        <v>3500</v>
      </c>
      <c r="S57" s="211">
        <v>0</v>
      </c>
      <c r="T57" s="216">
        <v>0</v>
      </c>
      <c r="U57" s="216" t="s">
        <v>5126</v>
      </c>
      <c r="V57" s="213">
        <f t="shared" si="6"/>
        <v>0</v>
      </c>
      <c r="W57" s="196">
        <f t="shared" si="4"/>
        <v>3500</v>
      </c>
      <c r="X57" s="197" t="s">
        <v>4977</v>
      </c>
      <c r="Y57" s="198" t="s">
        <v>974</v>
      </c>
      <c r="Z57" s="199" t="s">
        <v>4979</v>
      </c>
      <c r="AA57" s="200"/>
    </row>
    <row r="58" spans="1:27" x14ac:dyDescent="0.3">
      <c r="A58" s="201">
        <v>57</v>
      </c>
      <c r="B58" s="201" t="s">
        <v>5127</v>
      </c>
      <c r="C58" s="202">
        <v>30422108150009</v>
      </c>
      <c r="D58" s="203">
        <v>821810101</v>
      </c>
      <c r="E58" s="202">
        <v>30422108150009</v>
      </c>
      <c r="F58" s="203" t="s">
        <v>5128</v>
      </c>
      <c r="G58" s="204">
        <v>42125</v>
      </c>
      <c r="H58" s="204">
        <v>42155</v>
      </c>
      <c r="I58" s="205">
        <v>31</v>
      </c>
      <c r="J58" s="205" t="s">
        <v>5129</v>
      </c>
      <c r="K58" s="206" t="s">
        <v>5003</v>
      </c>
      <c r="L58" s="207">
        <v>2200</v>
      </c>
      <c r="M58" s="208">
        <v>1</v>
      </c>
      <c r="N58" s="208">
        <f t="shared" si="0"/>
        <v>71</v>
      </c>
      <c r="O58" s="209">
        <f t="shared" si="1"/>
        <v>2129</v>
      </c>
      <c r="P58" s="210">
        <v>0</v>
      </c>
      <c r="Q58" s="191">
        <f t="shared" si="5"/>
        <v>0</v>
      </c>
      <c r="R58" s="192">
        <f t="shared" si="2"/>
        <v>2129</v>
      </c>
      <c r="S58" s="211">
        <v>0</v>
      </c>
      <c r="T58" s="216">
        <v>0</v>
      </c>
      <c r="U58" s="216">
        <v>0</v>
      </c>
      <c r="V58" s="213">
        <f t="shared" si="6"/>
        <v>0</v>
      </c>
      <c r="W58" s="196">
        <f t="shared" si="4"/>
        <v>2129</v>
      </c>
      <c r="X58" s="197" t="s">
        <v>4985</v>
      </c>
      <c r="Y58" s="198" t="s">
        <v>4978</v>
      </c>
      <c r="Z58" s="199" t="s">
        <v>492</v>
      </c>
      <c r="AA58" s="200"/>
    </row>
    <row r="59" spans="1:27" x14ac:dyDescent="0.3">
      <c r="A59" s="201">
        <v>58</v>
      </c>
      <c r="B59" s="201" t="s">
        <v>5130</v>
      </c>
      <c r="C59" s="202" t="s">
        <v>5061</v>
      </c>
      <c r="D59" s="203" t="s">
        <v>5061</v>
      </c>
      <c r="E59" s="217" t="s">
        <v>5061</v>
      </c>
      <c r="F59" s="222" t="s">
        <v>5131</v>
      </c>
      <c r="G59" s="204">
        <v>42125</v>
      </c>
      <c r="H59" s="204">
        <v>42155</v>
      </c>
      <c r="I59" s="205">
        <v>31</v>
      </c>
      <c r="J59" s="205" t="s">
        <v>4994</v>
      </c>
      <c r="K59" s="206" t="s">
        <v>5132</v>
      </c>
      <c r="L59" s="223">
        <v>2500</v>
      </c>
      <c r="M59" s="208">
        <v>1</v>
      </c>
      <c r="N59" s="208">
        <f t="shared" si="0"/>
        <v>81</v>
      </c>
      <c r="O59" s="209">
        <f t="shared" si="1"/>
        <v>2419</v>
      </c>
      <c r="P59" s="210">
        <v>0</v>
      </c>
      <c r="Q59" s="191">
        <f t="shared" si="5"/>
        <v>0</v>
      </c>
      <c r="R59" s="192">
        <f t="shared" si="2"/>
        <v>2419</v>
      </c>
      <c r="S59" s="211">
        <v>50</v>
      </c>
      <c r="T59" s="216">
        <v>0</v>
      </c>
      <c r="U59" s="216">
        <v>0</v>
      </c>
      <c r="V59" s="213">
        <f t="shared" si="6"/>
        <v>50</v>
      </c>
      <c r="W59" s="196">
        <f t="shared" si="4"/>
        <v>2369</v>
      </c>
      <c r="X59" s="197" t="s">
        <v>4977</v>
      </c>
      <c r="Y59" s="198" t="s">
        <v>4978</v>
      </c>
      <c r="Z59" s="199" t="s">
        <v>492</v>
      </c>
      <c r="AA59" s="200"/>
    </row>
    <row r="60" spans="1:27" x14ac:dyDescent="0.3">
      <c r="A60" s="201">
        <v>60</v>
      </c>
      <c r="B60" s="201" t="s">
        <v>5133</v>
      </c>
      <c r="C60" s="202" t="s">
        <v>5061</v>
      </c>
      <c r="D60" s="203" t="s">
        <v>5061</v>
      </c>
      <c r="E60" s="217" t="s">
        <v>5061</v>
      </c>
      <c r="F60" s="222" t="s">
        <v>5134</v>
      </c>
      <c r="G60" s="204">
        <v>42125</v>
      </c>
      <c r="H60" s="204">
        <v>42155</v>
      </c>
      <c r="I60" s="205">
        <v>31</v>
      </c>
      <c r="J60" s="205" t="s">
        <v>4989</v>
      </c>
      <c r="K60" s="206" t="s">
        <v>5135</v>
      </c>
      <c r="L60" s="223">
        <v>2000</v>
      </c>
      <c r="M60" s="208">
        <v>0</v>
      </c>
      <c r="N60" s="208">
        <f t="shared" si="0"/>
        <v>0</v>
      </c>
      <c r="O60" s="209">
        <f t="shared" si="1"/>
        <v>2000</v>
      </c>
      <c r="P60" s="210">
        <v>0</v>
      </c>
      <c r="Q60" s="191">
        <f t="shared" si="5"/>
        <v>0</v>
      </c>
      <c r="R60" s="192">
        <f t="shared" si="2"/>
        <v>2000</v>
      </c>
      <c r="S60" s="211">
        <v>0</v>
      </c>
      <c r="T60" s="216">
        <v>0</v>
      </c>
      <c r="U60" s="216">
        <v>0</v>
      </c>
      <c r="V60" s="213">
        <f t="shared" si="6"/>
        <v>0</v>
      </c>
      <c r="W60" s="196">
        <f t="shared" si="4"/>
        <v>2000</v>
      </c>
      <c r="X60" s="197" t="s">
        <v>4977</v>
      </c>
      <c r="Y60" s="198" t="s">
        <v>4978</v>
      </c>
      <c r="Z60" s="199" t="s">
        <v>4979</v>
      </c>
      <c r="AA60" s="200"/>
    </row>
    <row r="61" spans="1:27" x14ac:dyDescent="0.3">
      <c r="A61" s="201">
        <v>61</v>
      </c>
      <c r="B61" s="201" t="s">
        <v>1214</v>
      </c>
      <c r="C61" s="202" t="s">
        <v>5061</v>
      </c>
      <c r="D61" s="203" t="s">
        <v>5061</v>
      </c>
      <c r="E61" s="217" t="s">
        <v>5061</v>
      </c>
      <c r="F61" s="222" t="s">
        <v>5136</v>
      </c>
      <c r="G61" s="204">
        <v>42125</v>
      </c>
      <c r="H61" s="204">
        <v>42155</v>
      </c>
      <c r="I61" s="205">
        <v>31</v>
      </c>
      <c r="J61" s="205" t="s">
        <v>5083</v>
      </c>
      <c r="K61" s="206" t="s">
        <v>5084</v>
      </c>
      <c r="L61" s="223">
        <v>1800</v>
      </c>
      <c r="M61" s="208">
        <v>11</v>
      </c>
      <c r="N61" s="208">
        <f t="shared" si="0"/>
        <v>639</v>
      </c>
      <c r="O61" s="209">
        <f t="shared" si="1"/>
        <v>1161</v>
      </c>
      <c r="P61" s="210">
        <v>0</v>
      </c>
      <c r="Q61" s="191">
        <f t="shared" si="5"/>
        <v>0</v>
      </c>
      <c r="R61" s="192">
        <f t="shared" si="2"/>
        <v>1161</v>
      </c>
      <c r="S61" s="211">
        <v>0</v>
      </c>
      <c r="T61" s="216">
        <v>0</v>
      </c>
      <c r="U61" s="216">
        <v>0</v>
      </c>
      <c r="V61" s="213">
        <f t="shared" si="6"/>
        <v>0</v>
      </c>
      <c r="W61" s="196">
        <f t="shared" si="4"/>
        <v>1161</v>
      </c>
      <c r="X61" s="197" t="s">
        <v>4977</v>
      </c>
      <c r="Y61" s="198" t="s">
        <v>974</v>
      </c>
      <c r="Z61" s="199" t="s">
        <v>5107</v>
      </c>
      <c r="AA61" s="200"/>
    </row>
    <row r="62" spans="1:27" x14ac:dyDescent="0.3">
      <c r="A62" s="201">
        <v>62</v>
      </c>
      <c r="B62" s="201" t="s">
        <v>1215</v>
      </c>
      <c r="C62" s="202" t="s">
        <v>5061</v>
      </c>
      <c r="D62" s="203" t="s">
        <v>5061</v>
      </c>
      <c r="E62" s="217" t="s">
        <v>5061</v>
      </c>
      <c r="F62" s="222" t="s">
        <v>5137</v>
      </c>
      <c r="G62" s="204">
        <v>42125</v>
      </c>
      <c r="H62" s="204">
        <v>42155</v>
      </c>
      <c r="I62" s="205">
        <v>31</v>
      </c>
      <c r="J62" s="205" t="s">
        <v>4989</v>
      </c>
      <c r="K62" s="206" t="s">
        <v>5135</v>
      </c>
      <c r="L62" s="223">
        <v>2900</v>
      </c>
      <c r="M62" s="208">
        <v>0</v>
      </c>
      <c r="N62" s="208">
        <v>0</v>
      </c>
      <c r="O62" s="209">
        <f t="shared" si="1"/>
        <v>2900</v>
      </c>
      <c r="P62" s="210">
        <v>0</v>
      </c>
      <c r="Q62" s="191">
        <f t="shared" si="5"/>
        <v>0</v>
      </c>
      <c r="R62" s="192">
        <f t="shared" si="2"/>
        <v>2900</v>
      </c>
      <c r="S62" s="211">
        <v>0</v>
      </c>
      <c r="T62" s="216">
        <v>0</v>
      </c>
      <c r="U62" s="216">
        <v>0</v>
      </c>
      <c r="V62" s="213">
        <f t="shared" ref="V62" si="7">SUM(S62:U62)</f>
        <v>0</v>
      </c>
      <c r="W62" s="196">
        <f t="shared" si="4"/>
        <v>2900</v>
      </c>
      <c r="X62" s="197" t="s">
        <v>4977</v>
      </c>
      <c r="Y62" s="198" t="s">
        <v>4978</v>
      </c>
      <c r="Z62" s="199" t="s">
        <v>5107</v>
      </c>
      <c r="AA62" s="200"/>
    </row>
    <row r="63" spans="1:27" ht="16.2" x14ac:dyDescent="0.3">
      <c r="A63" s="224"/>
      <c r="B63" s="224"/>
      <c r="F63" s="224"/>
      <c r="G63" s="224"/>
      <c r="H63" s="224"/>
      <c r="I63" s="224"/>
      <c r="J63" s="224"/>
      <c r="K63" s="224"/>
      <c r="L63" s="225">
        <f>SUM(L4:L62)</f>
        <v>173760</v>
      </c>
      <c r="M63" s="225">
        <f>SUM(M4:M62)</f>
        <v>20</v>
      </c>
      <c r="N63" s="225">
        <f>SUM(N4:N62)</f>
        <v>2996</v>
      </c>
      <c r="O63" s="225">
        <f>SUM(O4:O62)</f>
        <v>170764</v>
      </c>
      <c r="P63" s="225">
        <f t="shared" ref="P63:W63" si="8">SUM(P4:P62)</f>
        <v>66</v>
      </c>
      <c r="Q63" s="225">
        <f t="shared" si="8"/>
        <v>4374.0999999999995</v>
      </c>
      <c r="R63" s="225">
        <f t="shared" si="8"/>
        <v>175137</v>
      </c>
      <c r="S63" s="225">
        <f t="shared" si="8"/>
        <v>100</v>
      </c>
      <c r="T63" s="225">
        <f t="shared" si="8"/>
        <v>7720</v>
      </c>
      <c r="U63" s="225">
        <f t="shared" si="8"/>
        <v>548</v>
      </c>
      <c r="V63" s="225">
        <f t="shared" si="8"/>
        <v>8368</v>
      </c>
      <c r="W63" s="225">
        <f t="shared" si="8"/>
        <v>166769</v>
      </c>
      <c r="X63" s="224"/>
      <c r="Y63" s="224" t="s">
        <v>5138</v>
      </c>
      <c r="Z63" s="224"/>
      <c r="AA63" s="110"/>
    </row>
    <row r="64" spans="1:27" ht="18" x14ac:dyDescent="0.3">
      <c r="A64"/>
      <c r="B64"/>
      <c r="C64" s="110"/>
      <c r="D64" s="110"/>
      <c r="E64" s="110"/>
      <c r="F64"/>
      <c r="G64"/>
      <c r="H64"/>
      <c r="I64"/>
      <c r="J64"/>
      <c r="K64"/>
      <c r="L64" s="8"/>
      <c r="M64" s="8"/>
      <c r="N64" s="226"/>
      <c r="O64" s="226"/>
      <c r="P64" s="8"/>
      <c r="Q64" s="8"/>
      <c r="R64" s="8"/>
      <c r="V64" s="8"/>
      <c r="W64" s="8"/>
      <c r="X64"/>
      <c r="Y64"/>
      <c r="Z64"/>
    </row>
    <row r="65" spans="14:22" ht="18" x14ac:dyDescent="0.3">
      <c r="N65" s="227"/>
      <c r="O65" s="227"/>
      <c r="V65" s="228"/>
    </row>
    <row r="66" spans="14:22" ht="18" x14ac:dyDescent="0.3">
      <c r="N66" s="227"/>
      <c r="O66" s="227"/>
    </row>
    <row r="67" spans="14:22" ht="18" x14ac:dyDescent="0.3">
      <c r="S67" s="231" t="s">
        <v>5139</v>
      </c>
      <c r="T67" s="231"/>
      <c r="U67" s="232">
        <f>SUMIF(Y:Y,"FGB",W:W)</f>
        <v>60289</v>
      </c>
    </row>
    <row r="68" spans="14:22" ht="18" x14ac:dyDescent="0.3">
      <c r="S68" s="233" t="s">
        <v>5140</v>
      </c>
      <c r="T68" s="233"/>
      <c r="U68" s="234">
        <f>SUMIF(Y:Y,"ENBD",W:W)</f>
        <v>106480</v>
      </c>
    </row>
    <row r="69" spans="14:22" ht="18" x14ac:dyDescent="0.3">
      <c r="S69" s="233" t="s">
        <v>5141</v>
      </c>
      <c r="T69" s="233"/>
      <c r="U69" s="234">
        <f>SUMIF(X:X,"Cheque",W:W)</f>
        <v>99907</v>
      </c>
    </row>
    <row r="70" spans="14:22" ht="18" x14ac:dyDescent="0.3">
      <c r="S70" s="233" t="s">
        <v>5142</v>
      </c>
      <c r="T70" s="233"/>
      <c r="U70" s="234">
        <f>SUMIF(X:X,"WPS",W:W)</f>
        <v>66862</v>
      </c>
    </row>
    <row r="87" spans="13:19" x14ac:dyDescent="0.3">
      <c r="M87" s="131">
        <f>(900/31/11)</f>
        <v>2.6392961876832843</v>
      </c>
    </row>
    <row r="88" spans="13:19" x14ac:dyDescent="0.3">
      <c r="M88" s="235">
        <v>41682</v>
      </c>
      <c r="N88" s="236">
        <v>41729</v>
      </c>
      <c r="S88" s="131" t="s">
        <v>5143</v>
      </c>
    </row>
    <row r="89" spans="13:19" x14ac:dyDescent="0.3">
      <c r="M89" s="237">
        <f>N88-M88+1</f>
        <v>48</v>
      </c>
      <c r="N89" s="238">
        <f>M89*M87*2</f>
        <v>253.37243401759531</v>
      </c>
    </row>
    <row r="420" spans="11:11" x14ac:dyDescent="0.3">
      <c r="K420" s="131" t="e">
        <v>#REF!</v>
      </c>
    </row>
  </sheetData>
  <mergeCells count="1">
    <mergeCell ref="S1:V1"/>
  </mergeCells>
  <conditionalFormatting sqref="V3:AA4 B3:T3 B6:L34 B4:Q4 V5:V34 X5:AA34 B5:N5 N62:S62 V61:W62 M61:S61 U3:U59 V36:V59 X36:AA59 O5:Q59 G35:J59 B36:F59 K36:L59 R4:T59 M6:N59 W5:W59 A3:A62">
    <cfRule type="expression" dxfId="9" priority="10">
      <formula>$AA3="Paid"</formula>
    </cfRule>
  </conditionalFormatting>
  <conditionalFormatting sqref="D35">
    <cfRule type="expression" dxfId="8" priority="9">
      <formula>$AA35="Paid"</formula>
    </cfRule>
  </conditionalFormatting>
  <conditionalFormatting sqref="C61:L61 C62:E62 T61:U62 X61:AA62 G62:I62">
    <cfRule type="expression" dxfId="7" priority="8">
      <formula>$AA61="Paid"</formula>
    </cfRule>
  </conditionalFormatting>
  <conditionalFormatting sqref="B61">
    <cfRule type="expression" dxfId="6" priority="7">
      <formula>$AA61="Paid"</formula>
    </cfRule>
  </conditionalFormatting>
  <conditionalFormatting sqref="M62">
    <cfRule type="expression" dxfId="5" priority="6">
      <formula>$AA62="Paid"</formula>
    </cfRule>
  </conditionalFormatting>
  <conditionalFormatting sqref="F62 J62:L62">
    <cfRule type="expression" dxfId="4" priority="5">
      <formula>$AA62="Paid"</formula>
    </cfRule>
  </conditionalFormatting>
  <conditionalFormatting sqref="B62">
    <cfRule type="expression" dxfId="3" priority="4">
      <formula>$AA62="Paid"</formula>
    </cfRule>
  </conditionalFormatting>
  <conditionalFormatting sqref="V60:W60 M60:S60">
    <cfRule type="expression" dxfId="2" priority="3">
      <formula>$AA60="Paid"</formula>
    </cfRule>
  </conditionalFormatting>
  <conditionalFormatting sqref="C60:L60 T60:U60 X60:AA60">
    <cfRule type="expression" dxfId="1" priority="2">
      <formula>$AA60="Paid"</formula>
    </cfRule>
  </conditionalFormatting>
  <conditionalFormatting sqref="B60">
    <cfRule type="expression" dxfId="0" priority="1">
      <formula>$AA60="Paid"</formula>
    </cfRule>
  </conditionalFormatting>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K30"/>
  <sheetViews>
    <sheetView workbookViewId="0">
      <selection activeCell="B6" sqref="B6"/>
    </sheetView>
  </sheetViews>
  <sheetFormatPr defaultRowHeight="14.4" x14ac:dyDescent="0.3"/>
  <cols>
    <col min="1" max="1" width="5.44140625" style="242" bestFit="1" customWidth="1"/>
    <col min="2" max="2" width="36.5546875" style="243" bestFit="1" customWidth="1"/>
    <col min="3" max="3" width="15.44140625" style="243" bestFit="1" customWidth="1"/>
    <col min="4" max="4" width="14.6640625" style="246" bestFit="1" customWidth="1"/>
  </cols>
  <sheetData>
    <row r="1" spans="1:11" s="239" customFormat="1" x14ac:dyDescent="0.3">
      <c r="A1" s="239" t="s">
        <v>5144</v>
      </c>
      <c r="B1" s="240" t="s">
        <v>5145</v>
      </c>
      <c r="C1" s="240" t="s">
        <v>5146</v>
      </c>
      <c r="D1" s="241" t="s">
        <v>5147</v>
      </c>
      <c r="H1"/>
      <c r="I1"/>
      <c r="J1"/>
      <c r="K1"/>
    </row>
    <row r="2" spans="1:11" x14ac:dyDescent="0.3">
      <c r="A2" s="242">
        <v>1</v>
      </c>
      <c r="B2" s="243" t="s">
        <v>5148</v>
      </c>
      <c r="C2" s="243" t="s">
        <v>5149</v>
      </c>
      <c r="D2" s="244">
        <v>40000</v>
      </c>
    </row>
    <row r="3" spans="1:11" x14ac:dyDescent="0.3">
      <c r="A3" s="242">
        <v>2</v>
      </c>
      <c r="B3" s="243" t="s">
        <v>5150</v>
      </c>
      <c r="C3" s="243" t="s">
        <v>5149</v>
      </c>
      <c r="D3" s="244">
        <v>35000</v>
      </c>
    </row>
    <row r="4" spans="1:11" x14ac:dyDescent="0.3">
      <c r="A4" s="242">
        <v>3</v>
      </c>
      <c r="B4" s="243" t="s">
        <v>5151</v>
      </c>
      <c r="C4" s="243" t="s">
        <v>5149</v>
      </c>
      <c r="D4" s="244">
        <v>9000</v>
      </c>
    </row>
    <row r="5" spans="1:11" x14ac:dyDescent="0.3">
      <c r="A5" s="242">
        <v>4</v>
      </c>
      <c r="B5" s="243" t="s">
        <v>5152</v>
      </c>
      <c r="C5" s="243" t="s">
        <v>5149</v>
      </c>
      <c r="D5" s="244">
        <v>5500</v>
      </c>
    </row>
    <row r="6" spans="1:11" x14ac:dyDescent="0.3">
      <c r="A6" s="242">
        <v>5</v>
      </c>
      <c r="B6" s="243" t="s">
        <v>5153</v>
      </c>
      <c r="C6" s="243" t="s">
        <v>5149</v>
      </c>
      <c r="D6" s="244">
        <v>13000</v>
      </c>
    </row>
    <row r="7" spans="1:11" x14ac:dyDescent="0.3">
      <c r="A7" s="242">
        <v>6</v>
      </c>
      <c r="B7" s="243" t="s">
        <v>5154</v>
      </c>
      <c r="C7" s="243" t="s">
        <v>5149</v>
      </c>
      <c r="D7" s="244">
        <v>5000</v>
      </c>
    </row>
    <row r="8" spans="1:11" x14ac:dyDescent="0.3">
      <c r="A8" s="242">
        <v>7</v>
      </c>
      <c r="B8" s="243" t="s">
        <v>5155</v>
      </c>
      <c r="C8" s="243" t="s">
        <v>5149</v>
      </c>
      <c r="D8" s="244">
        <v>4500</v>
      </c>
    </row>
    <row r="9" spans="1:11" x14ac:dyDescent="0.3">
      <c r="A9" s="242">
        <v>8</v>
      </c>
      <c r="B9" s="243" t="s">
        <v>5156</v>
      </c>
      <c r="C9" s="243" t="s">
        <v>5149</v>
      </c>
      <c r="D9" s="244">
        <v>4500</v>
      </c>
    </row>
    <row r="10" spans="1:11" x14ac:dyDescent="0.3">
      <c r="A10" s="242">
        <v>9</v>
      </c>
      <c r="B10" s="243" t="s">
        <v>5157</v>
      </c>
      <c r="C10" s="243" t="s">
        <v>5158</v>
      </c>
      <c r="D10" s="244">
        <v>1600</v>
      </c>
      <c r="F10" s="239"/>
    </row>
    <row r="11" spans="1:11" x14ac:dyDescent="0.3">
      <c r="A11" s="242">
        <v>10</v>
      </c>
      <c r="B11" s="243" t="s">
        <v>5159</v>
      </c>
      <c r="C11" s="243" t="s">
        <v>5160</v>
      </c>
      <c r="D11" s="244">
        <v>15000</v>
      </c>
    </row>
    <row r="12" spans="1:11" x14ac:dyDescent="0.3">
      <c r="A12" s="242">
        <v>11</v>
      </c>
      <c r="B12" s="243" t="s">
        <v>5161</v>
      </c>
      <c r="C12" s="243" t="s">
        <v>5162</v>
      </c>
      <c r="D12" s="244">
        <v>7645</v>
      </c>
    </row>
    <row r="13" spans="1:11" x14ac:dyDescent="0.3">
      <c r="A13" s="242">
        <v>12</v>
      </c>
      <c r="B13" s="243" t="s">
        <v>5163</v>
      </c>
      <c r="C13" s="243" t="s">
        <v>5164</v>
      </c>
      <c r="D13" s="244">
        <v>5550</v>
      </c>
    </row>
    <row r="14" spans="1:11" x14ac:dyDescent="0.3">
      <c r="A14" s="242">
        <v>13</v>
      </c>
      <c r="B14" s="243" t="s">
        <v>5165</v>
      </c>
      <c r="C14" s="243" t="s">
        <v>5166</v>
      </c>
      <c r="D14" s="244">
        <v>4790</v>
      </c>
    </row>
    <row r="15" spans="1:11" x14ac:dyDescent="0.3">
      <c r="A15" s="242">
        <v>14</v>
      </c>
      <c r="B15" s="243" t="s">
        <v>5167</v>
      </c>
      <c r="C15" s="243" t="s">
        <v>5166</v>
      </c>
      <c r="D15" s="244">
        <v>2150</v>
      </c>
    </row>
    <row r="16" spans="1:11" x14ac:dyDescent="0.3">
      <c r="A16" s="242">
        <v>15</v>
      </c>
      <c r="B16" s="243" t="s">
        <v>5168</v>
      </c>
      <c r="C16" s="243" t="s">
        <v>5169</v>
      </c>
      <c r="D16" s="244">
        <v>8000</v>
      </c>
    </row>
    <row r="17" spans="1:4" x14ac:dyDescent="0.3">
      <c r="A17" s="242">
        <v>16</v>
      </c>
      <c r="B17" s="243" t="s">
        <v>5170</v>
      </c>
      <c r="C17" s="243" t="s">
        <v>5169</v>
      </c>
      <c r="D17" s="244">
        <v>5150</v>
      </c>
    </row>
    <row r="18" spans="1:4" x14ac:dyDescent="0.3">
      <c r="A18" s="242">
        <v>17</v>
      </c>
      <c r="B18" s="243" t="s">
        <v>5171</v>
      </c>
      <c r="C18" s="243" t="s">
        <v>5169</v>
      </c>
      <c r="D18" s="244">
        <v>10250</v>
      </c>
    </row>
    <row r="19" spans="1:4" x14ac:dyDescent="0.3">
      <c r="A19" s="242">
        <v>18</v>
      </c>
      <c r="B19" s="243" t="s">
        <v>5172</v>
      </c>
      <c r="C19" s="243" t="s">
        <v>5169</v>
      </c>
      <c r="D19" s="244">
        <v>6850</v>
      </c>
    </row>
    <row r="20" spans="1:4" x14ac:dyDescent="0.3">
      <c r="A20" s="242">
        <v>19</v>
      </c>
      <c r="B20" s="243" t="s">
        <v>5173</v>
      </c>
      <c r="C20" s="243" t="s">
        <v>5169</v>
      </c>
      <c r="D20" s="244">
        <v>8600</v>
      </c>
    </row>
    <row r="21" spans="1:4" x14ac:dyDescent="0.3">
      <c r="A21" s="242">
        <v>20</v>
      </c>
      <c r="B21" s="243" t="s">
        <v>5174</v>
      </c>
      <c r="C21" s="243" t="s">
        <v>5169</v>
      </c>
      <c r="D21" s="244">
        <v>9350</v>
      </c>
    </row>
    <row r="22" spans="1:4" x14ac:dyDescent="0.3">
      <c r="A22" s="242">
        <v>21</v>
      </c>
      <c r="B22" s="243" t="s">
        <v>5175</v>
      </c>
      <c r="C22" s="243" t="s">
        <v>5169</v>
      </c>
      <c r="D22" s="244">
        <v>8150</v>
      </c>
    </row>
    <row r="23" spans="1:4" x14ac:dyDescent="0.3">
      <c r="A23" s="242">
        <v>22</v>
      </c>
      <c r="B23" s="243" t="s">
        <v>5176</v>
      </c>
      <c r="C23" s="243" t="s">
        <v>5169</v>
      </c>
      <c r="D23" s="244">
        <v>9350</v>
      </c>
    </row>
    <row r="24" spans="1:4" x14ac:dyDescent="0.3">
      <c r="A24" s="242">
        <v>23</v>
      </c>
      <c r="B24" s="243" t="s">
        <v>5177</v>
      </c>
      <c r="C24" s="243" t="s">
        <v>5169</v>
      </c>
      <c r="D24" s="244">
        <v>8150</v>
      </c>
    </row>
    <row r="25" spans="1:4" x14ac:dyDescent="0.3">
      <c r="A25" s="242">
        <v>24</v>
      </c>
      <c r="B25" s="243" t="s">
        <v>5178</v>
      </c>
      <c r="C25" s="243" t="s">
        <v>5169</v>
      </c>
      <c r="D25" s="244">
        <v>9350</v>
      </c>
    </row>
    <row r="26" spans="1:4" x14ac:dyDescent="0.3">
      <c r="A26" s="242">
        <v>25</v>
      </c>
      <c r="B26" s="243" t="s">
        <v>5179</v>
      </c>
      <c r="C26" s="243" t="s">
        <v>5169</v>
      </c>
      <c r="D26" s="244">
        <v>1600</v>
      </c>
    </row>
    <row r="27" spans="1:4" x14ac:dyDescent="0.3">
      <c r="A27" s="242">
        <v>26</v>
      </c>
      <c r="B27" s="243" t="s">
        <v>5180</v>
      </c>
      <c r="C27" s="243" t="s">
        <v>5169</v>
      </c>
      <c r="D27" s="244">
        <v>900</v>
      </c>
    </row>
    <row r="28" spans="1:4" x14ac:dyDescent="0.3">
      <c r="A28" s="242">
        <v>27</v>
      </c>
      <c r="B28" s="243" t="s">
        <v>5181</v>
      </c>
      <c r="C28" s="243" t="s">
        <v>5169</v>
      </c>
      <c r="D28" s="244">
        <v>4300</v>
      </c>
    </row>
    <row r="29" spans="1:4" x14ac:dyDescent="0.3">
      <c r="A29" s="242">
        <v>28</v>
      </c>
      <c r="B29" s="243" t="s">
        <v>586</v>
      </c>
      <c r="C29" s="243" t="s">
        <v>5169</v>
      </c>
      <c r="D29" s="244">
        <v>600</v>
      </c>
    </row>
    <row r="30" spans="1:4" x14ac:dyDescent="0.3">
      <c r="D30" s="245">
        <f>SUM(D2:D29)</f>
        <v>243835</v>
      </c>
    </row>
  </sheetData>
  <printOptions gridLines="1"/>
  <pageMargins left="0.70866141732283472" right="0.70866141732283472" top="0.74803149606299213" bottom="0.74803149606299213" header="0.31496062992125984" footer="0.31496062992125984"/>
  <pageSetup orientation="landscape" verticalDpi="0" r:id="rId1"/>
  <headerFooter>
    <oddFooter>&amp;C&amp;D
&amp;T
&amp;Z&amp;F
&amp;F</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E9"/>
  <sheetViews>
    <sheetView zoomScale="140" zoomScaleNormal="140" workbookViewId="0">
      <selection activeCell="B6" sqref="B6"/>
    </sheetView>
  </sheetViews>
  <sheetFormatPr defaultRowHeight="14.4" x14ac:dyDescent="0.3"/>
  <cols>
    <col min="1" max="5" width="21.44140625" customWidth="1"/>
  </cols>
  <sheetData>
    <row r="1" spans="1:5" x14ac:dyDescent="0.3">
      <c r="A1" s="247" t="s">
        <v>5182</v>
      </c>
      <c r="B1" s="247" t="s">
        <v>5183</v>
      </c>
      <c r="C1" s="247" t="s">
        <v>5184</v>
      </c>
      <c r="E1" s="247" t="s">
        <v>5185</v>
      </c>
    </row>
    <row r="2" spans="1:5" x14ac:dyDescent="0.3">
      <c r="A2" s="248">
        <v>42005</v>
      </c>
      <c r="B2" s="249">
        <v>42185</v>
      </c>
      <c r="C2" s="250"/>
      <c r="E2" s="249"/>
    </row>
    <row r="3" spans="1:5" x14ac:dyDescent="0.3">
      <c r="A3" s="248">
        <v>42005</v>
      </c>
      <c r="B3" s="249">
        <v>42185</v>
      </c>
      <c r="C3" s="250"/>
      <c r="E3" s="249"/>
    </row>
    <row r="4" spans="1:5" x14ac:dyDescent="0.3">
      <c r="A4" s="248"/>
      <c r="B4" s="249"/>
      <c r="C4" s="250"/>
      <c r="D4" s="12"/>
      <c r="E4" s="251"/>
    </row>
    <row r="5" spans="1:5" x14ac:dyDescent="0.3">
      <c r="A5" s="248"/>
      <c r="B5" s="249"/>
      <c r="C5" s="250"/>
      <c r="D5" s="12"/>
      <c r="E5" s="249"/>
    </row>
    <row r="6" spans="1:5" x14ac:dyDescent="0.3">
      <c r="A6" s="248"/>
      <c r="B6" s="249"/>
      <c r="C6" s="250"/>
      <c r="D6" s="12"/>
      <c r="E6" s="249"/>
    </row>
    <row r="7" spans="1:5" x14ac:dyDescent="0.3">
      <c r="A7" s="248"/>
      <c r="B7" s="249"/>
      <c r="C7" s="250"/>
      <c r="D7" s="12"/>
      <c r="E7" s="249"/>
    </row>
    <row r="8" spans="1:5" x14ac:dyDescent="0.3">
      <c r="E8" s="251"/>
    </row>
    <row r="9" spans="1:5" x14ac:dyDescent="0.3">
      <c r="E9" s="24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7"/>
  <sheetViews>
    <sheetView workbookViewId="0">
      <selection activeCell="C17" sqref="C17"/>
    </sheetView>
  </sheetViews>
  <sheetFormatPr defaultColWidth="9.109375" defaultRowHeight="14.4" x14ac:dyDescent="0.3"/>
  <cols>
    <col min="1" max="1" width="12.109375" style="94" bestFit="1" customWidth="1"/>
    <col min="2" max="2" width="11.88671875" style="94" bestFit="1" customWidth="1"/>
    <col min="3" max="3" width="24.33203125" style="94" bestFit="1" customWidth="1"/>
    <col min="4" max="4" width="25" style="94" bestFit="1" customWidth="1"/>
    <col min="5" max="5" width="29.6640625" style="94" bestFit="1" customWidth="1"/>
    <col min="6" max="6" width="11.6640625" style="94" bestFit="1" customWidth="1"/>
    <col min="7" max="16384" width="9.109375" style="94"/>
  </cols>
  <sheetData>
    <row r="1" spans="1:6" ht="33.6" x14ac:dyDescent="0.65">
      <c r="A1" s="252" t="s">
        <v>5186</v>
      </c>
    </row>
    <row r="2" spans="1:6" ht="21" x14ac:dyDescent="0.4">
      <c r="A2" s="253" t="s">
        <v>5187</v>
      </c>
    </row>
    <row r="3" spans="1:6" x14ac:dyDescent="0.3">
      <c r="A3" s="254" t="s">
        <v>5188</v>
      </c>
      <c r="B3" s="254" t="s">
        <v>5189</v>
      </c>
      <c r="C3" s="255" t="s">
        <v>5190</v>
      </c>
      <c r="D3" s="255" t="s">
        <v>5191</v>
      </c>
      <c r="E3" s="255" t="s">
        <v>4955</v>
      </c>
      <c r="F3" s="255" t="s">
        <v>4962</v>
      </c>
    </row>
    <row r="4" spans="1:6" x14ac:dyDescent="0.3">
      <c r="A4" s="256">
        <v>40305001</v>
      </c>
      <c r="B4" s="257">
        <v>38355</v>
      </c>
      <c r="C4" s="258" t="s">
        <v>5192</v>
      </c>
      <c r="D4" s="258" t="s">
        <v>5193</v>
      </c>
      <c r="E4" s="258" t="s">
        <v>5194</v>
      </c>
      <c r="F4" s="259">
        <v>56000</v>
      </c>
    </row>
    <row r="5" spans="1:6" x14ac:dyDescent="0.3">
      <c r="A5" s="256">
        <v>20502001</v>
      </c>
      <c r="B5" s="257">
        <v>37530</v>
      </c>
      <c r="C5" s="258" t="s">
        <v>5195</v>
      </c>
      <c r="D5" s="258" t="s">
        <v>5193</v>
      </c>
      <c r="E5" s="258" t="s">
        <v>5196</v>
      </c>
      <c r="F5" s="259">
        <v>32500</v>
      </c>
    </row>
    <row r="6" spans="1:6" x14ac:dyDescent="0.3">
      <c r="A6" s="256">
        <v>20305002</v>
      </c>
      <c r="B6" s="257">
        <v>38355</v>
      </c>
      <c r="C6" s="258" t="s">
        <v>5197</v>
      </c>
      <c r="D6" s="258" t="s">
        <v>5193</v>
      </c>
      <c r="E6" s="258" t="s">
        <v>5198</v>
      </c>
      <c r="F6" s="259">
        <v>21300</v>
      </c>
    </row>
    <row r="7" spans="1:6" x14ac:dyDescent="0.3">
      <c r="A7" s="256">
        <v>20001004</v>
      </c>
      <c r="B7" s="257">
        <v>37240</v>
      </c>
      <c r="C7" s="258" t="s">
        <v>5199</v>
      </c>
      <c r="D7" s="258" t="s">
        <v>5193</v>
      </c>
      <c r="E7" s="258" t="s">
        <v>5200</v>
      </c>
      <c r="F7" s="259">
        <v>11900</v>
      </c>
    </row>
    <row r="8" spans="1:6" x14ac:dyDescent="0.3">
      <c r="A8" s="256">
        <v>20007001</v>
      </c>
      <c r="B8" s="257">
        <v>39356</v>
      </c>
      <c r="C8" s="258" t="s">
        <v>5201</v>
      </c>
      <c r="D8" s="258" t="s">
        <v>5193</v>
      </c>
      <c r="E8" s="258" t="s">
        <v>5202</v>
      </c>
      <c r="F8" s="259">
        <v>7300</v>
      </c>
    </row>
    <row r="9" spans="1:6" x14ac:dyDescent="0.3">
      <c r="A9" s="256"/>
      <c r="B9" s="257"/>
      <c r="C9" s="258"/>
      <c r="D9" s="255" t="s">
        <v>5203</v>
      </c>
      <c r="E9" s="258"/>
      <c r="F9" s="259">
        <f>SUBTOTAL(9,F4:F8)</f>
        <v>129000</v>
      </c>
    </row>
    <row r="10" spans="1:6" x14ac:dyDescent="0.3">
      <c r="A10" s="256">
        <v>20307001</v>
      </c>
      <c r="B10" s="257">
        <v>39358</v>
      </c>
      <c r="C10" s="258" t="s">
        <v>5204</v>
      </c>
      <c r="D10" s="258" t="s">
        <v>5205</v>
      </c>
      <c r="E10" s="258" t="s">
        <v>5206</v>
      </c>
      <c r="F10" s="259">
        <v>20000</v>
      </c>
    </row>
    <row r="11" spans="1:6" x14ac:dyDescent="0.3">
      <c r="A11" s="256">
        <v>20110002</v>
      </c>
      <c r="B11" s="257">
        <v>40259</v>
      </c>
      <c r="C11" s="258" t="s">
        <v>5207</v>
      </c>
      <c r="D11" s="258" t="s">
        <v>5205</v>
      </c>
      <c r="E11" s="258" t="s">
        <v>5208</v>
      </c>
      <c r="F11" s="259">
        <v>15000</v>
      </c>
    </row>
    <row r="12" spans="1:6" x14ac:dyDescent="0.3">
      <c r="A12" s="256">
        <v>20109001</v>
      </c>
      <c r="B12" s="257">
        <v>39814</v>
      </c>
      <c r="C12" s="258" t="s">
        <v>5209</v>
      </c>
      <c r="D12" s="258" t="s">
        <v>5205</v>
      </c>
      <c r="E12" s="258" t="s">
        <v>5210</v>
      </c>
      <c r="F12" s="259">
        <v>14300</v>
      </c>
    </row>
    <row r="13" spans="1:6" x14ac:dyDescent="0.3">
      <c r="A13" s="256">
        <v>20102004</v>
      </c>
      <c r="B13" s="257">
        <v>37561</v>
      </c>
      <c r="C13" s="258" t="s">
        <v>5211</v>
      </c>
      <c r="D13" s="258" t="s">
        <v>5205</v>
      </c>
      <c r="E13" s="258" t="s">
        <v>5212</v>
      </c>
      <c r="F13" s="259">
        <v>7600</v>
      </c>
    </row>
    <row r="14" spans="1:6" x14ac:dyDescent="0.3">
      <c r="A14" s="256">
        <v>20109002</v>
      </c>
      <c r="B14" s="257">
        <v>40057</v>
      </c>
      <c r="C14" s="258" t="s">
        <v>5213</v>
      </c>
      <c r="D14" s="258" t="s">
        <v>5205</v>
      </c>
      <c r="E14" s="258" t="s">
        <v>5212</v>
      </c>
      <c r="F14" s="259">
        <v>7500</v>
      </c>
    </row>
    <row r="15" spans="1:6" x14ac:dyDescent="0.3">
      <c r="A15" s="256">
        <v>20110001</v>
      </c>
      <c r="B15" s="257">
        <v>40169</v>
      </c>
      <c r="C15" s="258" t="s">
        <v>5214</v>
      </c>
      <c r="D15" s="258" t="s">
        <v>5205</v>
      </c>
      <c r="E15" s="258" t="s">
        <v>5212</v>
      </c>
      <c r="F15" s="259">
        <v>7000</v>
      </c>
    </row>
    <row r="16" spans="1:6" x14ac:dyDescent="0.3">
      <c r="A16" s="256">
        <v>20301008</v>
      </c>
      <c r="B16" s="257">
        <v>37001</v>
      </c>
      <c r="C16" s="258" t="s">
        <v>5215</v>
      </c>
      <c r="D16" s="258" t="s">
        <v>5205</v>
      </c>
      <c r="E16" s="258" t="s">
        <v>5216</v>
      </c>
      <c r="F16" s="259">
        <v>7300</v>
      </c>
    </row>
    <row r="17" spans="1:6" x14ac:dyDescent="0.3">
      <c r="A17" s="256"/>
      <c r="B17" s="257"/>
      <c r="C17" s="258"/>
      <c r="D17" s="255" t="s">
        <v>5217</v>
      </c>
      <c r="E17" s="258"/>
      <c r="F17" s="259">
        <f>SUBTOTAL(9,F10:F16)</f>
        <v>78700</v>
      </c>
    </row>
    <row r="18" spans="1:6" x14ac:dyDescent="0.3">
      <c r="A18" s="256">
        <v>20005002</v>
      </c>
      <c r="B18" s="257">
        <v>38400</v>
      </c>
      <c r="C18" s="258" t="s">
        <v>5218</v>
      </c>
      <c r="D18" s="258" t="s">
        <v>5219</v>
      </c>
      <c r="E18" s="258" t="s">
        <v>5220</v>
      </c>
      <c r="F18" s="259">
        <v>27700</v>
      </c>
    </row>
    <row r="19" spans="1:6" x14ac:dyDescent="0.3">
      <c r="A19" s="256">
        <v>20402003</v>
      </c>
      <c r="B19" s="257">
        <v>37196</v>
      </c>
      <c r="C19" s="258" t="s">
        <v>5221</v>
      </c>
      <c r="D19" s="258" t="s">
        <v>5219</v>
      </c>
      <c r="E19" s="258" t="s">
        <v>5208</v>
      </c>
      <c r="F19" s="259">
        <v>13300</v>
      </c>
    </row>
    <row r="20" spans="1:6" x14ac:dyDescent="0.3">
      <c r="A20" s="256">
        <v>20208001</v>
      </c>
      <c r="B20" s="257">
        <v>39510</v>
      </c>
      <c r="C20" s="258" t="s">
        <v>5222</v>
      </c>
      <c r="D20" s="258" t="s">
        <v>5219</v>
      </c>
      <c r="E20" s="258" t="s">
        <v>5210</v>
      </c>
      <c r="F20" s="259">
        <v>14500</v>
      </c>
    </row>
    <row r="21" spans="1:6" x14ac:dyDescent="0.3">
      <c r="A21" s="256">
        <v>20209002</v>
      </c>
      <c r="B21" s="257">
        <v>39986</v>
      </c>
      <c r="C21" s="258" t="s">
        <v>5223</v>
      </c>
      <c r="D21" s="258" t="s">
        <v>5219</v>
      </c>
      <c r="E21" s="258" t="s">
        <v>5212</v>
      </c>
      <c r="F21" s="259">
        <v>7000</v>
      </c>
    </row>
    <row r="22" spans="1:6" x14ac:dyDescent="0.3">
      <c r="A22" s="256">
        <v>20209001</v>
      </c>
      <c r="B22" s="257">
        <v>39979</v>
      </c>
      <c r="C22" s="258" t="s">
        <v>5224</v>
      </c>
      <c r="D22" s="258" t="s">
        <v>5219</v>
      </c>
      <c r="E22" s="258" t="s">
        <v>5212</v>
      </c>
      <c r="F22" s="259">
        <v>7000</v>
      </c>
    </row>
    <row r="23" spans="1:6" x14ac:dyDescent="0.3">
      <c r="A23" s="256">
        <v>20210001</v>
      </c>
      <c r="B23" s="257">
        <v>40318</v>
      </c>
      <c r="C23" s="258" t="s">
        <v>5225</v>
      </c>
      <c r="D23" s="258" t="s">
        <v>5219</v>
      </c>
      <c r="E23" s="258" t="s">
        <v>5212</v>
      </c>
      <c r="F23" s="259">
        <v>7000</v>
      </c>
    </row>
    <row r="24" spans="1:6" x14ac:dyDescent="0.3">
      <c r="A24" s="256">
        <v>20206012</v>
      </c>
      <c r="B24" s="257">
        <v>39030</v>
      </c>
      <c r="C24" s="258" t="s">
        <v>5226</v>
      </c>
      <c r="D24" s="258" t="s">
        <v>5219</v>
      </c>
      <c r="E24" s="258" t="s">
        <v>5212</v>
      </c>
      <c r="F24" s="259">
        <v>7000</v>
      </c>
    </row>
    <row r="25" spans="1:6" x14ac:dyDescent="0.3">
      <c r="A25" s="256">
        <v>20209003</v>
      </c>
      <c r="B25" s="257">
        <v>40004</v>
      </c>
      <c r="C25" s="258" t="s">
        <v>5227</v>
      </c>
      <c r="D25" s="258" t="s">
        <v>5219</v>
      </c>
      <c r="E25" s="258" t="s">
        <v>5216</v>
      </c>
      <c r="F25" s="259">
        <v>7500</v>
      </c>
    </row>
    <row r="26" spans="1:6" x14ac:dyDescent="0.3">
      <c r="A26" s="260"/>
      <c r="B26" s="261"/>
      <c r="C26" s="262"/>
      <c r="D26" s="263" t="s">
        <v>5228</v>
      </c>
      <c r="E26" s="262"/>
      <c r="F26" s="264">
        <f>SUBTOTAL(9,F18:F25)</f>
        <v>91000</v>
      </c>
    </row>
    <row r="27" spans="1:6" x14ac:dyDescent="0.3">
      <c r="D27" s="265" t="s">
        <v>5229</v>
      </c>
      <c r="F27" s="266">
        <f>SUBTOTAL(9,F4:F26)</f>
        <v>298700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369"/>
  <sheetViews>
    <sheetView showGridLines="0" workbookViewId="0">
      <selection activeCell="B4" sqref="B4"/>
    </sheetView>
  </sheetViews>
  <sheetFormatPr defaultColWidth="9.109375" defaultRowHeight="16.8" x14ac:dyDescent="0.45"/>
  <cols>
    <col min="1" max="1" width="9.109375" style="31"/>
    <col min="2" max="2" width="19.109375" style="31" bestFit="1" customWidth="1"/>
    <col min="3" max="4" width="9" style="31" customWidth="1"/>
    <col min="5" max="8" width="12.5546875" style="31" customWidth="1"/>
    <col min="9" max="9" width="12.6640625" style="31" customWidth="1"/>
    <col min="10" max="13" width="9.109375" style="31"/>
    <col min="14" max="14" width="11.33203125" style="31" bestFit="1" customWidth="1"/>
    <col min="15" max="16384" width="9.109375" style="31"/>
  </cols>
  <sheetData>
    <row r="1" spans="1:6" s="29" customFormat="1" ht="21.6" x14ac:dyDescent="0.55000000000000004">
      <c r="A1" s="27" t="s">
        <v>33</v>
      </c>
      <c r="B1" s="28"/>
      <c r="C1" s="28"/>
      <c r="E1" s="30"/>
    </row>
    <row r="3" spans="1:6" ht="21.6" x14ac:dyDescent="0.55000000000000004">
      <c r="B3" s="32" t="s">
        <v>34</v>
      </c>
    </row>
    <row r="4" spans="1:6" x14ac:dyDescent="0.45">
      <c r="B4" s="33" t="s">
        <v>35</v>
      </c>
      <c r="C4" s="33" t="s">
        <v>36</v>
      </c>
      <c r="D4" s="33" t="s">
        <v>37</v>
      </c>
      <c r="E4" s="33" t="s">
        <v>38</v>
      </c>
      <c r="F4" s="33" t="s">
        <v>39</v>
      </c>
    </row>
    <row r="5" spans="1:6" x14ac:dyDescent="0.45">
      <c r="B5" s="34" t="s">
        <v>40</v>
      </c>
      <c r="C5" s="34" t="s">
        <v>41</v>
      </c>
      <c r="D5" s="34" t="s">
        <v>42</v>
      </c>
      <c r="E5" s="34">
        <v>67</v>
      </c>
      <c r="F5" s="34">
        <v>950</v>
      </c>
    </row>
    <row r="6" spans="1:6" x14ac:dyDescent="0.45">
      <c r="B6" s="34" t="s">
        <v>43</v>
      </c>
      <c r="C6" s="34" t="s">
        <v>41</v>
      </c>
      <c r="D6" s="34" t="s">
        <v>42</v>
      </c>
      <c r="E6" s="34">
        <v>68</v>
      </c>
      <c r="F6" s="34">
        <v>853</v>
      </c>
    </row>
    <row r="7" spans="1:6" x14ac:dyDescent="0.45">
      <c r="B7" s="34" t="s">
        <v>44</v>
      </c>
      <c r="C7" s="34" t="s">
        <v>41</v>
      </c>
      <c r="D7" s="34" t="s">
        <v>42</v>
      </c>
      <c r="E7" s="34">
        <v>28</v>
      </c>
      <c r="F7" s="34">
        <v>355</v>
      </c>
    </row>
    <row r="8" spans="1:6" x14ac:dyDescent="0.45">
      <c r="B8" s="34" t="s">
        <v>45</v>
      </c>
      <c r="C8" s="34" t="s">
        <v>41</v>
      </c>
      <c r="D8" s="34" t="s">
        <v>42</v>
      </c>
      <c r="E8" s="34">
        <v>21</v>
      </c>
      <c r="F8" s="34">
        <v>256</v>
      </c>
    </row>
    <row r="9" spans="1:6" x14ac:dyDescent="0.45">
      <c r="B9" s="34" t="s">
        <v>46</v>
      </c>
      <c r="C9" s="34" t="s">
        <v>41</v>
      </c>
      <c r="D9" s="34" t="s">
        <v>42</v>
      </c>
      <c r="E9" s="34">
        <v>26</v>
      </c>
      <c r="F9" s="34">
        <v>275</v>
      </c>
    </row>
    <row r="10" spans="1:6" x14ac:dyDescent="0.45">
      <c r="B10" s="34" t="s">
        <v>47</v>
      </c>
      <c r="C10" s="34" t="s">
        <v>41</v>
      </c>
      <c r="D10" s="34" t="s">
        <v>42</v>
      </c>
      <c r="E10" s="34">
        <v>14</v>
      </c>
      <c r="F10" s="34">
        <v>158</v>
      </c>
    </row>
    <row r="11" spans="1:6" x14ac:dyDescent="0.45">
      <c r="B11" s="34" t="s">
        <v>48</v>
      </c>
      <c r="C11" s="34" t="s">
        <v>41</v>
      </c>
      <c r="D11" s="34" t="s">
        <v>42</v>
      </c>
      <c r="E11" s="34">
        <v>2</v>
      </c>
      <c r="F11" s="34">
        <v>25</v>
      </c>
    </row>
    <row r="12" spans="1:6" x14ac:dyDescent="0.45">
      <c r="B12" s="34" t="s">
        <v>49</v>
      </c>
      <c r="C12" s="34" t="s">
        <v>50</v>
      </c>
      <c r="D12" s="34" t="s">
        <v>42</v>
      </c>
      <c r="E12" s="34">
        <v>45</v>
      </c>
      <c r="F12" s="34">
        <v>408</v>
      </c>
    </row>
    <row r="13" spans="1:6" x14ac:dyDescent="0.45">
      <c r="B13" s="34" t="s">
        <v>51</v>
      </c>
      <c r="C13" s="34" t="s">
        <v>50</v>
      </c>
      <c r="D13" s="34" t="s">
        <v>42</v>
      </c>
      <c r="E13" s="34">
        <v>8</v>
      </c>
      <c r="F13" s="34">
        <v>83</v>
      </c>
    </row>
    <row r="14" spans="1:6" x14ac:dyDescent="0.45">
      <c r="B14" s="34" t="s">
        <v>52</v>
      </c>
      <c r="C14" s="34" t="s">
        <v>50</v>
      </c>
      <c r="D14" s="34" t="s">
        <v>42</v>
      </c>
      <c r="E14" s="34">
        <v>5</v>
      </c>
      <c r="F14" s="34">
        <v>52</v>
      </c>
    </row>
    <row r="15" spans="1:6" x14ac:dyDescent="0.45">
      <c r="B15" s="34"/>
      <c r="C15" s="34"/>
      <c r="D15" s="34"/>
      <c r="E15" s="34"/>
      <c r="F15" s="34"/>
    </row>
    <row r="16" spans="1:6" x14ac:dyDescent="0.45">
      <c r="B16" s="34" t="s">
        <v>53</v>
      </c>
      <c r="C16" s="34" t="s">
        <v>50</v>
      </c>
      <c r="D16" s="34" t="s">
        <v>42</v>
      </c>
      <c r="E16" s="34">
        <v>2</v>
      </c>
      <c r="F16" s="34">
        <v>29</v>
      </c>
    </row>
    <row r="17" spans="2:6" x14ac:dyDescent="0.45">
      <c r="B17" s="34" t="s">
        <v>54</v>
      </c>
      <c r="C17" s="34" t="s">
        <v>50</v>
      </c>
      <c r="D17" s="34" t="s">
        <v>42</v>
      </c>
      <c r="E17" s="34">
        <v>2</v>
      </c>
      <c r="F17" s="34">
        <v>21</v>
      </c>
    </row>
    <row r="18" spans="2:6" x14ac:dyDescent="0.45">
      <c r="B18" s="34" t="s">
        <v>55</v>
      </c>
      <c r="C18" s="34" t="s">
        <v>41</v>
      </c>
      <c r="D18" s="34" t="s">
        <v>56</v>
      </c>
      <c r="E18" s="34">
        <v>72</v>
      </c>
      <c r="F18" s="34">
        <v>1114</v>
      </c>
    </row>
    <row r="19" spans="2:6" x14ac:dyDescent="0.45">
      <c r="B19" s="34" t="s">
        <v>57</v>
      </c>
      <c r="C19" s="34" t="s">
        <v>41</v>
      </c>
      <c r="D19" s="34" t="s">
        <v>56</v>
      </c>
      <c r="E19" s="34">
        <v>55</v>
      </c>
      <c r="F19" s="34">
        <v>852</v>
      </c>
    </row>
    <row r="20" spans="2:6" x14ac:dyDescent="0.45">
      <c r="B20" s="34" t="s">
        <v>58</v>
      </c>
      <c r="C20" s="34" t="s">
        <v>41</v>
      </c>
      <c r="D20" s="34" t="s">
        <v>56</v>
      </c>
      <c r="E20" s="34">
        <v>38</v>
      </c>
      <c r="F20" s="34">
        <v>436</v>
      </c>
    </row>
    <row r="21" spans="2:6" x14ac:dyDescent="0.45">
      <c r="B21" s="34" t="s">
        <v>59</v>
      </c>
      <c r="C21" s="34" t="s">
        <v>41</v>
      </c>
      <c r="D21" s="34" t="s">
        <v>56</v>
      </c>
      <c r="E21" s="34">
        <v>32</v>
      </c>
      <c r="F21" s="34">
        <v>393</v>
      </c>
    </row>
    <row r="22" spans="2:6" x14ac:dyDescent="0.45">
      <c r="B22" s="34"/>
      <c r="C22" s="34"/>
      <c r="D22" s="34"/>
      <c r="E22" s="34"/>
      <c r="F22" s="34"/>
    </row>
    <row r="23" spans="2:6" x14ac:dyDescent="0.45">
      <c r="B23" s="34" t="s">
        <v>60</v>
      </c>
      <c r="C23" s="34" t="s">
        <v>50</v>
      </c>
      <c r="D23" s="34" t="s">
        <v>56</v>
      </c>
      <c r="E23" s="34">
        <v>43</v>
      </c>
      <c r="F23" s="34">
        <v>411</v>
      </c>
    </row>
    <row r="24" spans="2:6" x14ac:dyDescent="0.45">
      <c r="B24" s="34" t="s">
        <v>61</v>
      </c>
      <c r="C24" s="34" t="s">
        <v>50</v>
      </c>
      <c r="D24" s="34" t="s">
        <v>56</v>
      </c>
      <c r="E24" s="34">
        <v>38</v>
      </c>
      <c r="F24" s="34">
        <v>335</v>
      </c>
    </row>
    <row r="25" spans="2:6" x14ac:dyDescent="0.45">
      <c r="B25" s="34" t="s">
        <v>62</v>
      </c>
      <c r="C25" s="34" t="s">
        <v>50</v>
      </c>
      <c r="D25" s="34" t="s">
        <v>56</v>
      </c>
      <c r="E25" s="34">
        <v>9</v>
      </c>
      <c r="F25" s="34">
        <v>84</v>
      </c>
    </row>
    <row r="26" spans="2:6" x14ac:dyDescent="0.45">
      <c r="B26" s="34" t="s">
        <v>63</v>
      </c>
      <c r="C26" s="34" t="s">
        <v>50</v>
      </c>
      <c r="D26" s="34" t="s">
        <v>56</v>
      </c>
      <c r="E26" s="34">
        <v>0</v>
      </c>
      <c r="F26" s="34">
        <v>0</v>
      </c>
    </row>
    <row r="27" spans="2:6" x14ac:dyDescent="0.45">
      <c r="B27" s="34" t="s">
        <v>64</v>
      </c>
      <c r="C27" s="34" t="s">
        <v>50</v>
      </c>
      <c r="D27" s="34" t="s">
        <v>56</v>
      </c>
      <c r="E27" s="34">
        <v>0</v>
      </c>
      <c r="F27" s="34">
        <v>0</v>
      </c>
    </row>
    <row r="28" spans="2:6" x14ac:dyDescent="0.45">
      <c r="B28" s="34" t="s">
        <v>65</v>
      </c>
      <c r="C28" s="34" t="s">
        <v>41</v>
      </c>
      <c r="D28" s="34" t="s">
        <v>66</v>
      </c>
      <c r="E28" s="34">
        <v>84</v>
      </c>
      <c r="F28" s="34">
        <v>1253</v>
      </c>
    </row>
    <row r="29" spans="2:6" x14ac:dyDescent="0.45">
      <c r="B29" s="34" t="s">
        <v>67</v>
      </c>
      <c r="C29" s="34" t="s">
        <v>41</v>
      </c>
      <c r="D29" s="34" t="s">
        <v>66</v>
      </c>
      <c r="E29" s="34">
        <v>54</v>
      </c>
      <c r="F29" s="34">
        <v>831</v>
      </c>
    </row>
    <row r="30" spans="2:6" x14ac:dyDescent="0.45">
      <c r="B30" s="34" t="s">
        <v>68</v>
      </c>
      <c r="C30" s="34" t="s">
        <v>41</v>
      </c>
      <c r="D30" s="34" t="s">
        <v>66</v>
      </c>
      <c r="E30" s="34">
        <v>47</v>
      </c>
      <c r="F30" s="34">
        <v>501</v>
      </c>
    </row>
    <row r="31" spans="2:6" x14ac:dyDescent="0.45">
      <c r="B31" s="34" t="s">
        <v>69</v>
      </c>
      <c r="C31" s="34" t="s">
        <v>41</v>
      </c>
      <c r="D31" s="34" t="s">
        <v>66</v>
      </c>
      <c r="E31" s="34">
        <v>2</v>
      </c>
      <c r="F31" s="34">
        <v>19</v>
      </c>
    </row>
    <row r="32" spans="2:6" x14ac:dyDescent="0.45">
      <c r="B32" s="34" t="s">
        <v>70</v>
      </c>
      <c r="C32" s="34" t="s">
        <v>41</v>
      </c>
      <c r="D32" s="34" t="s">
        <v>66</v>
      </c>
      <c r="E32" s="34">
        <v>0</v>
      </c>
      <c r="F32" s="34">
        <v>0</v>
      </c>
    </row>
    <row r="33" spans="2:6" x14ac:dyDescent="0.45">
      <c r="B33" s="34" t="s">
        <v>71</v>
      </c>
      <c r="C33" s="34" t="s">
        <v>50</v>
      </c>
      <c r="D33" s="34" t="s">
        <v>66</v>
      </c>
      <c r="E33" s="34">
        <v>28</v>
      </c>
      <c r="F33" s="34">
        <v>245</v>
      </c>
    </row>
    <row r="34" spans="2:6" x14ac:dyDescent="0.45">
      <c r="B34" s="34" t="s">
        <v>72</v>
      </c>
      <c r="C34" s="34" t="s">
        <v>50</v>
      </c>
      <c r="D34" s="34" t="s">
        <v>66</v>
      </c>
      <c r="E34" s="34">
        <v>17</v>
      </c>
      <c r="F34" s="34">
        <v>189</v>
      </c>
    </row>
    <row r="35" spans="2:6" x14ac:dyDescent="0.45">
      <c r="B35" s="34" t="s">
        <v>73</v>
      </c>
      <c r="C35" s="34" t="s">
        <v>50</v>
      </c>
      <c r="D35" s="34" t="s">
        <v>66</v>
      </c>
      <c r="E35" s="34">
        <v>7</v>
      </c>
      <c r="F35" s="34">
        <v>56</v>
      </c>
    </row>
    <row r="36" spans="2:6" x14ac:dyDescent="0.45">
      <c r="B36" s="34" t="s">
        <v>74</v>
      </c>
      <c r="C36" s="34" t="s">
        <v>50</v>
      </c>
      <c r="D36" s="34" t="s">
        <v>66</v>
      </c>
      <c r="E36" s="34">
        <v>4</v>
      </c>
      <c r="F36" s="34">
        <v>40</v>
      </c>
    </row>
    <row r="37" spans="2:6" x14ac:dyDescent="0.45">
      <c r="B37" s="34"/>
      <c r="C37" s="34"/>
      <c r="D37" s="34"/>
      <c r="E37" s="34"/>
      <c r="F37" s="34"/>
    </row>
    <row r="38" spans="2:6" x14ac:dyDescent="0.45">
      <c r="B38" s="34" t="s">
        <v>75</v>
      </c>
      <c r="C38" s="34" t="s">
        <v>41</v>
      </c>
      <c r="D38" s="34" t="s">
        <v>76</v>
      </c>
      <c r="E38" s="34">
        <v>96</v>
      </c>
      <c r="F38" s="34">
        <v>1384</v>
      </c>
    </row>
    <row r="39" spans="2:6" x14ac:dyDescent="0.45">
      <c r="B39" s="34" t="s">
        <v>77</v>
      </c>
      <c r="C39" s="34" t="s">
        <v>41</v>
      </c>
      <c r="D39" s="34" t="s">
        <v>76</v>
      </c>
      <c r="E39" s="34">
        <v>75</v>
      </c>
      <c r="F39" s="34">
        <v>1060</v>
      </c>
    </row>
    <row r="40" spans="2:6" x14ac:dyDescent="0.45">
      <c r="B40" s="34" t="s">
        <v>78</v>
      </c>
      <c r="C40" s="34" t="s">
        <v>41</v>
      </c>
      <c r="D40" s="34" t="s">
        <v>76</v>
      </c>
      <c r="E40" s="34">
        <v>60</v>
      </c>
      <c r="F40" s="34">
        <v>727</v>
      </c>
    </row>
    <row r="41" spans="2:6" x14ac:dyDescent="0.45">
      <c r="B41" s="34" t="s">
        <v>79</v>
      </c>
      <c r="C41" s="34" t="s">
        <v>41</v>
      </c>
      <c r="D41" s="34" t="s">
        <v>76</v>
      </c>
      <c r="E41" s="34">
        <v>41</v>
      </c>
      <c r="F41" s="34">
        <v>473</v>
      </c>
    </row>
    <row r="42" spans="2:6" x14ac:dyDescent="0.45">
      <c r="B42" s="34" t="s">
        <v>80</v>
      </c>
      <c r="C42" s="34" t="s">
        <v>41</v>
      </c>
      <c r="D42" s="34" t="s">
        <v>76</v>
      </c>
      <c r="E42" s="34">
        <v>17</v>
      </c>
      <c r="F42" s="34">
        <v>192</v>
      </c>
    </row>
    <row r="43" spans="2:6" x14ac:dyDescent="0.45">
      <c r="B43" s="34"/>
      <c r="C43" s="34"/>
      <c r="D43" s="34"/>
      <c r="E43" s="34"/>
      <c r="F43" s="34"/>
    </row>
    <row r="44" spans="2:6" x14ac:dyDescent="0.45">
      <c r="B44" s="34" t="s">
        <v>81</v>
      </c>
      <c r="C44" s="34" t="s">
        <v>50</v>
      </c>
      <c r="D44" s="34" t="s">
        <v>76</v>
      </c>
      <c r="E44" s="34">
        <v>18</v>
      </c>
      <c r="F44" s="34">
        <v>190</v>
      </c>
    </row>
    <row r="45" spans="2:6" x14ac:dyDescent="0.45">
      <c r="B45" s="34" t="s">
        <v>82</v>
      </c>
      <c r="C45" s="34" t="s">
        <v>50</v>
      </c>
      <c r="D45" s="34" t="s">
        <v>76</v>
      </c>
      <c r="E45" s="34">
        <v>4</v>
      </c>
      <c r="F45" s="34">
        <v>28</v>
      </c>
    </row>
    <row r="46" spans="2:6" x14ac:dyDescent="0.45">
      <c r="B46" s="34" t="s">
        <v>83</v>
      </c>
      <c r="C46" s="34" t="s">
        <v>50</v>
      </c>
      <c r="D46" s="34" t="s">
        <v>76</v>
      </c>
      <c r="E46" s="34">
        <v>0</v>
      </c>
      <c r="F46" s="34">
        <v>0</v>
      </c>
    </row>
    <row r="47" spans="2:6" x14ac:dyDescent="0.45">
      <c r="B47" s="34" t="s">
        <v>84</v>
      </c>
      <c r="C47" s="34" t="s">
        <v>50</v>
      </c>
      <c r="D47" s="34" t="s">
        <v>76</v>
      </c>
      <c r="E47" s="34">
        <v>0</v>
      </c>
      <c r="F47" s="34">
        <v>0</v>
      </c>
    </row>
    <row r="48" spans="2:6" x14ac:dyDescent="0.45">
      <c r="B48" s="34" t="s">
        <v>85</v>
      </c>
      <c r="C48" s="34" t="s">
        <v>50</v>
      </c>
      <c r="D48" s="34" t="s">
        <v>76</v>
      </c>
      <c r="E48" s="34">
        <v>0</v>
      </c>
      <c r="F48" s="34">
        <v>0</v>
      </c>
    </row>
    <row r="49" spans="2:6" x14ac:dyDescent="0.45">
      <c r="B49" s="34" t="s">
        <v>86</v>
      </c>
      <c r="C49" s="34" t="s">
        <v>41</v>
      </c>
      <c r="D49" s="34" t="s">
        <v>87</v>
      </c>
      <c r="E49" s="34">
        <v>68</v>
      </c>
      <c r="F49" s="34">
        <v>935</v>
      </c>
    </row>
    <row r="50" spans="2:6" x14ac:dyDescent="0.45">
      <c r="B50" s="34" t="s">
        <v>88</v>
      </c>
      <c r="C50" s="34" t="s">
        <v>41</v>
      </c>
      <c r="D50" s="34" t="s">
        <v>87</v>
      </c>
      <c r="E50" s="34">
        <v>54</v>
      </c>
      <c r="F50" s="34">
        <v>703</v>
      </c>
    </row>
    <row r="51" spans="2:6" x14ac:dyDescent="0.45">
      <c r="B51" s="34" t="s">
        <v>89</v>
      </c>
      <c r="C51" s="34" t="s">
        <v>41</v>
      </c>
      <c r="D51" s="34" t="s">
        <v>87</v>
      </c>
      <c r="E51" s="34">
        <v>44</v>
      </c>
      <c r="F51" s="34">
        <v>468</v>
      </c>
    </row>
    <row r="52" spans="2:6" x14ac:dyDescent="0.45">
      <c r="B52" s="34" t="s">
        <v>90</v>
      </c>
      <c r="C52" s="34" t="s">
        <v>41</v>
      </c>
      <c r="D52" s="34" t="s">
        <v>87</v>
      </c>
      <c r="E52" s="34">
        <v>31</v>
      </c>
      <c r="F52" s="34">
        <v>336</v>
      </c>
    </row>
    <row r="53" spans="2:6" x14ac:dyDescent="0.45">
      <c r="B53" s="34" t="s">
        <v>91</v>
      </c>
      <c r="C53" s="34" t="s">
        <v>41</v>
      </c>
      <c r="D53" s="34" t="s">
        <v>87</v>
      </c>
      <c r="E53" s="34">
        <v>6</v>
      </c>
      <c r="F53" s="34">
        <v>83</v>
      </c>
    </row>
    <row r="54" spans="2:6" x14ac:dyDescent="0.45">
      <c r="B54" s="34" t="s">
        <v>92</v>
      </c>
      <c r="C54" s="34" t="s">
        <v>41</v>
      </c>
      <c r="D54" s="34" t="s">
        <v>87</v>
      </c>
      <c r="E54" s="34">
        <v>9</v>
      </c>
      <c r="F54" s="34">
        <v>74</v>
      </c>
    </row>
    <row r="55" spans="2:6" x14ac:dyDescent="0.45">
      <c r="B55" s="34" t="s">
        <v>93</v>
      </c>
      <c r="C55" s="34" t="s">
        <v>41</v>
      </c>
      <c r="D55" s="34" t="s">
        <v>87</v>
      </c>
      <c r="E55" s="34">
        <v>4</v>
      </c>
      <c r="F55" s="34">
        <v>38</v>
      </c>
    </row>
    <row r="56" spans="2:6" x14ac:dyDescent="0.45">
      <c r="B56" s="34" t="s">
        <v>94</v>
      </c>
      <c r="C56" s="34" t="s">
        <v>41</v>
      </c>
      <c r="D56" s="34" t="s">
        <v>87</v>
      </c>
      <c r="E56" s="34">
        <v>2</v>
      </c>
      <c r="F56" s="34">
        <v>12</v>
      </c>
    </row>
    <row r="57" spans="2:6" x14ac:dyDescent="0.45">
      <c r="B57" s="34" t="s">
        <v>95</v>
      </c>
      <c r="C57" s="34" t="s">
        <v>50</v>
      </c>
      <c r="D57" s="34" t="s">
        <v>87</v>
      </c>
      <c r="E57" s="34">
        <v>66</v>
      </c>
      <c r="F57" s="34">
        <v>649</v>
      </c>
    </row>
    <row r="58" spans="2:6" x14ac:dyDescent="0.45">
      <c r="B58" s="34" t="s">
        <v>96</v>
      </c>
      <c r="C58" s="34" t="s">
        <v>50</v>
      </c>
      <c r="D58" s="34" t="s">
        <v>87</v>
      </c>
      <c r="E58" s="34">
        <v>12</v>
      </c>
      <c r="F58" s="34">
        <v>74</v>
      </c>
    </row>
    <row r="59" spans="2:6" x14ac:dyDescent="0.45">
      <c r="B59" s="34" t="s">
        <v>97</v>
      </c>
      <c r="C59" s="34" t="s">
        <v>50</v>
      </c>
      <c r="D59" s="34" t="s">
        <v>87</v>
      </c>
      <c r="E59" s="34">
        <v>9</v>
      </c>
      <c r="F59" s="34">
        <v>111</v>
      </c>
    </row>
    <row r="60" spans="2:6" x14ac:dyDescent="0.45">
      <c r="B60" s="34" t="s">
        <v>98</v>
      </c>
      <c r="C60" s="34" t="s">
        <v>50</v>
      </c>
      <c r="D60" s="34" t="s">
        <v>87</v>
      </c>
      <c r="E60" s="34">
        <v>0</v>
      </c>
      <c r="F60" s="34">
        <v>0</v>
      </c>
    </row>
    <row r="61" spans="2:6" x14ac:dyDescent="0.45">
      <c r="B61" s="34" t="s">
        <v>99</v>
      </c>
      <c r="C61" s="34" t="s">
        <v>50</v>
      </c>
      <c r="D61" s="34" t="s">
        <v>87</v>
      </c>
      <c r="E61" s="34">
        <v>0</v>
      </c>
      <c r="F61" s="34">
        <v>0</v>
      </c>
    </row>
    <row r="62" spans="2:6" x14ac:dyDescent="0.45">
      <c r="B62" s="34" t="s">
        <v>100</v>
      </c>
      <c r="C62" s="34" t="s">
        <v>41</v>
      </c>
      <c r="D62" s="34" t="s">
        <v>101</v>
      </c>
      <c r="E62" s="34">
        <v>83</v>
      </c>
      <c r="F62" s="34">
        <v>1232</v>
      </c>
    </row>
    <row r="63" spans="2:6" x14ac:dyDescent="0.45">
      <c r="B63" s="34" t="s">
        <v>102</v>
      </c>
      <c r="C63" s="34" t="s">
        <v>41</v>
      </c>
      <c r="D63" s="34" t="s">
        <v>101</v>
      </c>
      <c r="E63" s="34">
        <v>51</v>
      </c>
      <c r="F63" s="34">
        <v>645</v>
      </c>
    </row>
    <row r="64" spans="2:6" x14ac:dyDescent="0.45">
      <c r="B64" s="34" t="s">
        <v>103</v>
      </c>
      <c r="C64" s="34" t="s">
        <v>41</v>
      </c>
      <c r="D64" s="34" t="s">
        <v>101</v>
      </c>
      <c r="E64" s="34">
        <v>32</v>
      </c>
      <c r="F64" s="34">
        <v>449</v>
      </c>
    </row>
    <row r="65" spans="2:6" x14ac:dyDescent="0.45">
      <c r="B65" s="34"/>
      <c r="C65" s="34"/>
      <c r="D65" s="34"/>
      <c r="E65" s="34"/>
      <c r="F65" s="34"/>
    </row>
    <row r="66" spans="2:6" x14ac:dyDescent="0.45">
      <c r="B66" s="34" t="s">
        <v>104</v>
      </c>
      <c r="C66" s="34" t="s">
        <v>41</v>
      </c>
      <c r="D66" s="34" t="s">
        <v>101</v>
      </c>
      <c r="E66" s="34">
        <v>36</v>
      </c>
      <c r="F66" s="34">
        <v>422</v>
      </c>
    </row>
    <row r="67" spans="2:6" x14ac:dyDescent="0.45">
      <c r="B67" s="34" t="s">
        <v>105</v>
      </c>
      <c r="C67" s="34" t="s">
        <v>41</v>
      </c>
      <c r="D67" s="34" t="s">
        <v>101</v>
      </c>
      <c r="E67" s="34">
        <v>12</v>
      </c>
      <c r="F67" s="34">
        <v>232</v>
      </c>
    </row>
    <row r="68" spans="2:6" x14ac:dyDescent="0.45">
      <c r="B68" s="34" t="s">
        <v>106</v>
      </c>
      <c r="C68" s="34" t="s">
        <v>41</v>
      </c>
      <c r="D68" s="34" t="s">
        <v>101</v>
      </c>
      <c r="E68" s="34">
        <v>4</v>
      </c>
      <c r="F68" s="34">
        <v>46</v>
      </c>
    </row>
    <row r="69" spans="2:6" x14ac:dyDescent="0.45">
      <c r="B69" s="34" t="s">
        <v>107</v>
      </c>
      <c r="C69" s="34" t="s">
        <v>50</v>
      </c>
      <c r="D69" s="34" t="s">
        <v>101</v>
      </c>
      <c r="E69" s="34">
        <v>38</v>
      </c>
      <c r="F69" s="34">
        <v>397</v>
      </c>
    </row>
    <row r="70" spans="2:6" x14ac:dyDescent="0.45">
      <c r="B70" s="34" t="s">
        <v>108</v>
      </c>
      <c r="C70" s="34" t="s">
        <v>50</v>
      </c>
      <c r="D70" s="34" t="s">
        <v>101</v>
      </c>
      <c r="E70" s="34">
        <v>24</v>
      </c>
      <c r="F70" s="34">
        <v>268</v>
      </c>
    </row>
    <row r="71" spans="2:6" x14ac:dyDescent="0.45">
      <c r="B71" s="34" t="s">
        <v>109</v>
      </c>
      <c r="C71" s="34" t="s">
        <v>50</v>
      </c>
      <c r="D71" s="34" t="s">
        <v>101</v>
      </c>
      <c r="E71" s="34">
        <v>8</v>
      </c>
      <c r="F71" s="34">
        <v>116</v>
      </c>
    </row>
    <row r="72" spans="2:6" x14ac:dyDescent="0.45">
      <c r="B72" s="34" t="s">
        <v>110</v>
      </c>
      <c r="C72" s="34" t="s">
        <v>50</v>
      </c>
      <c r="D72" s="34" t="s">
        <v>101</v>
      </c>
      <c r="E72" s="34">
        <v>0</v>
      </c>
      <c r="F72" s="34">
        <v>0</v>
      </c>
    </row>
    <row r="73" spans="2:6" x14ac:dyDescent="0.45">
      <c r="B73" s="34" t="s">
        <v>111</v>
      </c>
      <c r="C73" s="34" t="s">
        <v>50</v>
      </c>
      <c r="D73" s="34" t="s">
        <v>101</v>
      </c>
      <c r="E73" s="34">
        <v>0</v>
      </c>
      <c r="F73" s="34">
        <v>0</v>
      </c>
    </row>
    <row r="74" spans="2:6" x14ac:dyDescent="0.45">
      <c r="B74" s="34" t="s">
        <v>112</v>
      </c>
      <c r="C74" s="34" t="s">
        <v>41</v>
      </c>
      <c r="D74" s="34" t="s">
        <v>113</v>
      </c>
      <c r="E74" s="34">
        <v>71</v>
      </c>
      <c r="F74" s="34">
        <v>898</v>
      </c>
    </row>
    <row r="75" spans="2:6" x14ac:dyDescent="0.45">
      <c r="B75" s="34" t="s">
        <v>114</v>
      </c>
      <c r="C75" s="34" t="s">
        <v>41</v>
      </c>
      <c r="D75" s="34" t="s">
        <v>113</v>
      </c>
      <c r="E75" s="34">
        <v>51</v>
      </c>
      <c r="F75" s="34">
        <v>796</v>
      </c>
    </row>
    <row r="76" spans="2:6" x14ac:dyDescent="0.45">
      <c r="B76" s="34" t="s">
        <v>115</v>
      </c>
      <c r="C76" s="34" t="s">
        <v>41</v>
      </c>
      <c r="D76" s="34" t="s">
        <v>113</v>
      </c>
      <c r="E76" s="34">
        <v>36</v>
      </c>
      <c r="F76" s="34">
        <v>541</v>
      </c>
    </row>
    <row r="77" spans="2:6" x14ac:dyDescent="0.45">
      <c r="B77" s="34" t="s">
        <v>116</v>
      </c>
      <c r="C77" s="34" t="s">
        <v>41</v>
      </c>
      <c r="D77" s="34" t="s">
        <v>113</v>
      </c>
      <c r="E77" s="34">
        <v>19</v>
      </c>
      <c r="F77" s="34">
        <v>396</v>
      </c>
    </row>
    <row r="78" spans="2:6" x14ac:dyDescent="0.45">
      <c r="B78" s="34" t="s">
        <v>117</v>
      </c>
      <c r="C78" s="34" t="s">
        <v>41</v>
      </c>
      <c r="D78" s="34" t="s">
        <v>113</v>
      </c>
      <c r="E78" s="34">
        <v>11</v>
      </c>
      <c r="F78" s="34">
        <v>123</v>
      </c>
    </row>
    <row r="79" spans="2:6" x14ac:dyDescent="0.45">
      <c r="B79" s="34" t="s">
        <v>118</v>
      </c>
      <c r="C79" s="34" t="s">
        <v>41</v>
      </c>
      <c r="D79" s="34" t="s">
        <v>113</v>
      </c>
      <c r="E79" s="34">
        <v>3</v>
      </c>
      <c r="F79" s="34">
        <v>49</v>
      </c>
    </row>
    <row r="80" spans="2:6" x14ac:dyDescent="0.45">
      <c r="B80" s="34" t="s">
        <v>119</v>
      </c>
      <c r="C80" s="34" t="s">
        <v>50</v>
      </c>
      <c r="D80" s="34" t="s">
        <v>113</v>
      </c>
      <c r="E80" s="34">
        <v>78</v>
      </c>
      <c r="F80" s="34">
        <v>879</v>
      </c>
    </row>
    <row r="81" spans="2:6" x14ac:dyDescent="0.45">
      <c r="B81" s="34" t="s">
        <v>120</v>
      </c>
      <c r="C81" s="34" t="s">
        <v>50</v>
      </c>
      <c r="D81" s="34" t="s">
        <v>113</v>
      </c>
      <c r="E81" s="34">
        <v>6</v>
      </c>
      <c r="F81" s="34">
        <v>89</v>
      </c>
    </row>
    <row r="82" spans="2:6" x14ac:dyDescent="0.45">
      <c r="B82" s="34" t="s">
        <v>121</v>
      </c>
      <c r="C82" s="34" t="s">
        <v>50</v>
      </c>
      <c r="D82" s="34" t="s">
        <v>113</v>
      </c>
      <c r="E82" s="34">
        <v>10</v>
      </c>
      <c r="F82" s="34">
        <v>81</v>
      </c>
    </row>
    <row r="83" spans="2:6" x14ac:dyDescent="0.45">
      <c r="B83" s="34"/>
      <c r="C83" s="34"/>
      <c r="D83" s="34"/>
      <c r="E83" s="34"/>
      <c r="F83" s="34"/>
    </row>
    <row r="84" spans="2:6" x14ac:dyDescent="0.45">
      <c r="B84" s="34" t="s">
        <v>122</v>
      </c>
      <c r="C84" s="34" t="s">
        <v>50</v>
      </c>
      <c r="D84" s="34" t="s">
        <v>113</v>
      </c>
      <c r="E84" s="34">
        <v>0</v>
      </c>
      <c r="F84" s="34">
        <v>0</v>
      </c>
    </row>
    <row r="85" spans="2:6" x14ac:dyDescent="0.45">
      <c r="B85" s="34" t="s">
        <v>123</v>
      </c>
      <c r="C85" s="34" t="s">
        <v>41</v>
      </c>
      <c r="D85" s="34" t="s">
        <v>124</v>
      </c>
      <c r="E85" s="34">
        <v>91</v>
      </c>
      <c r="F85" s="34">
        <v>1107</v>
      </c>
    </row>
    <row r="86" spans="2:6" x14ac:dyDescent="0.45">
      <c r="B86" s="34" t="s">
        <v>125</v>
      </c>
      <c r="C86" s="34" t="s">
        <v>41</v>
      </c>
      <c r="D86" s="34" t="s">
        <v>124</v>
      </c>
      <c r="E86" s="34">
        <v>68</v>
      </c>
      <c r="F86" s="34">
        <v>897</v>
      </c>
    </row>
    <row r="87" spans="2:6" x14ac:dyDescent="0.45">
      <c r="B87" s="34" t="s">
        <v>126</v>
      </c>
      <c r="C87" s="34" t="s">
        <v>41</v>
      </c>
      <c r="D87" s="34" t="s">
        <v>124</v>
      </c>
      <c r="E87" s="34">
        <v>50</v>
      </c>
      <c r="F87" s="34">
        <v>622</v>
      </c>
    </row>
    <row r="88" spans="2:6" x14ac:dyDescent="0.45">
      <c r="B88" s="34" t="s">
        <v>127</v>
      </c>
      <c r="C88" s="34" t="s">
        <v>41</v>
      </c>
      <c r="D88" s="34" t="s">
        <v>124</v>
      </c>
      <c r="E88" s="34">
        <v>12</v>
      </c>
      <c r="F88" s="34">
        <v>144</v>
      </c>
    </row>
    <row r="89" spans="2:6" x14ac:dyDescent="0.45">
      <c r="B89" s="34" t="s">
        <v>128</v>
      </c>
      <c r="C89" s="34" t="s">
        <v>41</v>
      </c>
      <c r="D89" s="34" t="s">
        <v>124</v>
      </c>
      <c r="E89" s="34">
        <v>11</v>
      </c>
      <c r="F89" s="34">
        <v>135</v>
      </c>
    </row>
    <row r="90" spans="2:6" x14ac:dyDescent="0.45">
      <c r="B90" s="34" t="s">
        <v>129</v>
      </c>
      <c r="C90" s="34" t="s">
        <v>41</v>
      </c>
      <c r="D90" s="34" t="s">
        <v>124</v>
      </c>
      <c r="E90" s="34">
        <v>4</v>
      </c>
      <c r="F90" s="34">
        <v>34</v>
      </c>
    </row>
    <row r="91" spans="2:6" x14ac:dyDescent="0.45">
      <c r="B91" s="34" t="s">
        <v>130</v>
      </c>
      <c r="C91" s="34" t="s">
        <v>50</v>
      </c>
      <c r="D91" s="34" t="s">
        <v>124</v>
      </c>
      <c r="E91" s="34">
        <v>38</v>
      </c>
      <c r="F91" s="34">
        <v>373</v>
      </c>
    </row>
    <row r="92" spans="2:6" x14ac:dyDescent="0.45">
      <c r="B92" s="34"/>
      <c r="C92" s="34"/>
      <c r="D92" s="34"/>
      <c r="E92" s="34"/>
      <c r="F92" s="34"/>
    </row>
    <row r="93" spans="2:6" x14ac:dyDescent="0.45">
      <c r="B93" s="34"/>
      <c r="C93" s="34"/>
      <c r="D93" s="34"/>
      <c r="E93" s="34"/>
      <c r="F93" s="34"/>
    </row>
    <row r="94" spans="2:6" x14ac:dyDescent="0.45">
      <c r="B94" s="34" t="s">
        <v>131</v>
      </c>
      <c r="C94" s="34" t="s">
        <v>50</v>
      </c>
      <c r="D94" s="34" t="s">
        <v>124</v>
      </c>
      <c r="E94" s="34">
        <v>1</v>
      </c>
      <c r="F94" s="34">
        <v>9</v>
      </c>
    </row>
    <row r="95" spans="2:6" x14ac:dyDescent="0.45">
      <c r="B95" s="34" t="s">
        <v>132</v>
      </c>
      <c r="C95" s="34" t="s">
        <v>50</v>
      </c>
      <c r="D95" s="34" t="s">
        <v>124</v>
      </c>
      <c r="E95" s="34">
        <v>0</v>
      </c>
      <c r="F95" s="34">
        <v>0</v>
      </c>
    </row>
    <row r="96" spans="2:6" x14ac:dyDescent="0.45">
      <c r="B96" s="34" t="s">
        <v>133</v>
      </c>
      <c r="C96" s="34" t="s">
        <v>41</v>
      </c>
      <c r="D96" s="34" t="s">
        <v>134</v>
      </c>
      <c r="E96" s="34">
        <v>86</v>
      </c>
      <c r="F96" s="34">
        <v>1261</v>
      </c>
    </row>
    <row r="97" spans="2:6" x14ac:dyDescent="0.45">
      <c r="B97" s="34" t="s">
        <v>135</v>
      </c>
      <c r="C97" s="34" t="s">
        <v>41</v>
      </c>
      <c r="D97" s="34" t="s">
        <v>134</v>
      </c>
      <c r="E97" s="34">
        <v>66</v>
      </c>
      <c r="F97" s="34">
        <v>764</v>
      </c>
    </row>
    <row r="98" spans="2:6" x14ac:dyDescent="0.45">
      <c r="B98" s="34" t="s">
        <v>136</v>
      </c>
      <c r="C98" s="34" t="s">
        <v>41</v>
      </c>
      <c r="D98" s="34" t="s">
        <v>134</v>
      </c>
      <c r="E98" s="34">
        <v>37</v>
      </c>
      <c r="F98" s="34">
        <v>467</v>
      </c>
    </row>
    <row r="99" spans="2:6" x14ac:dyDescent="0.45">
      <c r="B99" s="34" t="s">
        <v>137</v>
      </c>
      <c r="C99" s="34" t="s">
        <v>41</v>
      </c>
      <c r="D99" s="34" t="s">
        <v>134</v>
      </c>
      <c r="E99" s="34">
        <v>0</v>
      </c>
      <c r="F99" s="34">
        <v>0</v>
      </c>
    </row>
    <row r="100" spans="2:6" x14ac:dyDescent="0.45">
      <c r="B100" s="34" t="s">
        <v>138</v>
      </c>
      <c r="C100" s="34" t="s">
        <v>41</v>
      </c>
      <c r="D100" s="34" t="s">
        <v>134</v>
      </c>
      <c r="E100" s="34">
        <v>4</v>
      </c>
      <c r="F100" s="34">
        <v>29</v>
      </c>
    </row>
    <row r="101" spans="2:6" x14ac:dyDescent="0.45">
      <c r="B101" s="34" t="s">
        <v>139</v>
      </c>
      <c r="C101" s="34" t="s">
        <v>50</v>
      </c>
      <c r="D101" s="34" t="s">
        <v>134</v>
      </c>
      <c r="E101" s="34">
        <v>42</v>
      </c>
      <c r="F101" s="34">
        <v>487</v>
      </c>
    </row>
    <row r="102" spans="2:6" x14ac:dyDescent="0.45">
      <c r="B102" s="34" t="s">
        <v>140</v>
      </c>
      <c r="C102" s="34" t="s">
        <v>50</v>
      </c>
      <c r="D102" s="34" t="s">
        <v>134</v>
      </c>
      <c r="E102" s="34">
        <v>25</v>
      </c>
      <c r="F102" s="34">
        <v>255</v>
      </c>
    </row>
    <row r="103" spans="2:6" x14ac:dyDescent="0.45">
      <c r="B103" s="34" t="s">
        <v>141</v>
      </c>
      <c r="C103" s="34" t="s">
        <v>50</v>
      </c>
      <c r="D103" s="34" t="s">
        <v>134</v>
      </c>
      <c r="E103" s="34">
        <v>17</v>
      </c>
      <c r="F103" s="34">
        <v>145</v>
      </c>
    </row>
    <row r="104" spans="2:6" x14ac:dyDescent="0.45">
      <c r="B104" s="34" t="s">
        <v>142</v>
      </c>
      <c r="C104" s="34" t="s">
        <v>50</v>
      </c>
      <c r="D104" s="34" t="s">
        <v>134</v>
      </c>
      <c r="E104" s="34">
        <v>4</v>
      </c>
      <c r="F104" s="34">
        <v>32</v>
      </c>
    </row>
    <row r="105" spans="2:6" x14ac:dyDescent="0.45">
      <c r="B105" s="34" t="s">
        <v>143</v>
      </c>
      <c r="C105" s="34" t="s">
        <v>50</v>
      </c>
      <c r="D105" s="34" t="s">
        <v>134</v>
      </c>
      <c r="E105" s="34">
        <v>0</v>
      </c>
      <c r="F105" s="34">
        <v>0</v>
      </c>
    </row>
    <row r="106" spans="2:6" x14ac:dyDescent="0.45">
      <c r="B106" s="34" t="s">
        <v>144</v>
      </c>
      <c r="C106" s="34" t="s">
        <v>41</v>
      </c>
      <c r="D106" s="34" t="s">
        <v>145</v>
      </c>
      <c r="E106" s="34">
        <v>93</v>
      </c>
      <c r="F106" s="34">
        <v>1311</v>
      </c>
    </row>
    <row r="107" spans="2:6" x14ac:dyDescent="0.45">
      <c r="B107" s="34" t="s">
        <v>146</v>
      </c>
      <c r="C107" s="34" t="s">
        <v>41</v>
      </c>
      <c r="D107" s="34" t="s">
        <v>145</v>
      </c>
      <c r="E107" s="34">
        <v>72</v>
      </c>
      <c r="F107" s="34">
        <v>1023</v>
      </c>
    </row>
    <row r="108" spans="2:6" x14ac:dyDescent="0.45">
      <c r="B108" s="34" t="s">
        <v>147</v>
      </c>
      <c r="C108" s="34" t="s">
        <v>41</v>
      </c>
      <c r="D108" s="34" t="s">
        <v>145</v>
      </c>
      <c r="E108" s="34">
        <v>37</v>
      </c>
      <c r="F108" s="34">
        <v>486</v>
      </c>
    </row>
    <row r="109" spans="2:6" x14ac:dyDescent="0.45">
      <c r="B109" s="34" t="s">
        <v>148</v>
      </c>
      <c r="C109" s="34" t="s">
        <v>41</v>
      </c>
      <c r="D109" s="34" t="s">
        <v>145</v>
      </c>
      <c r="E109" s="34">
        <v>16</v>
      </c>
      <c r="F109" s="34">
        <v>270</v>
      </c>
    </row>
    <row r="110" spans="2:6" x14ac:dyDescent="0.45">
      <c r="B110" s="34" t="s">
        <v>149</v>
      </c>
      <c r="C110" s="34" t="s">
        <v>41</v>
      </c>
      <c r="D110" s="34" t="s">
        <v>145</v>
      </c>
      <c r="E110" s="34">
        <v>17</v>
      </c>
      <c r="F110" s="34">
        <v>250</v>
      </c>
    </row>
    <row r="111" spans="2:6" x14ac:dyDescent="0.45">
      <c r="B111" s="34" t="s">
        <v>150</v>
      </c>
      <c r="C111" s="34" t="s">
        <v>41</v>
      </c>
      <c r="D111" s="34" t="s">
        <v>145</v>
      </c>
      <c r="E111" s="34">
        <v>3</v>
      </c>
      <c r="F111" s="34">
        <v>54</v>
      </c>
    </row>
    <row r="112" spans="2:6" x14ac:dyDescent="0.45">
      <c r="B112" s="34" t="s">
        <v>151</v>
      </c>
      <c r="C112" s="34" t="s">
        <v>41</v>
      </c>
      <c r="D112" s="34" t="s">
        <v>145</v>
      </c>
      <c r="E112" s="34">
        <v>2</v>
      </c>
      <c r="F112" s="34">
        <v>45</v>
      </c>
    </row>
    <row r="113" spans="2:6" x14ac:dyDescent="0.45">
      <c r="B113" s="34" t="s">
        <v>152</v>
      </c>
      <c r="C113" s="34" t="s">
        <v>41</v>
      </c>
      <c r="D113" s="34" t="s">
        <v>145</v>
      </c>
      <c r="E113" s="34">
        <v>1</v>
      </c>
      <c r="F113" s="34">
        <v>17</v>
      </c>
    </row>
    <row r="114" spans="2:6" x14ac:dyDescent="0.45">
      <c r="B114" s="34" t="s">
        <v>153</v>
      </c>
      <c r="C114" s="34" t="s">
        <v>50</v>
      </c>
      <c r="D114" s="34" t="s">
        <v>145</v>
      </c>
      <c r="E114" s="34">
        <v>25</v>
      </c>
      <c r="F114" s="34">
        <v>266</v>
      </c>
    </row>
    <row r="115" spans="2:6" x14ac:dyDescent="0.45">
      <c r="B115" s="34" t="s">
        <v>154</v>
      </c>
      <c r="C115" s="34" t="s">
        <v>50</v>
      </c>
      <c r="D115" s="34" t="s">
        <v>145</v>
      </c>
      <c r="E115" s="34">
        <v>23</v>
      </c>
      <c r="F115" s="34">
        <v>315</v>
      </c>
    </row>
    <row r="116" spans="2:6" x14ac:dyDescent="0.45">
      <c r="B116" s="34" t="s">
        <v>155</v>
      </c>
      <c r="C116" s="34" t="s">
        <v>50</v>
      </c>
      <c r="D116" s="34" t="s">
        <v>145</v>
      </c>
      <c r="E116" s="34">
        <v>7</v>
      </c>
      <c r="F116" s="34">
        <v>91</v>
      </c>
    </row>
    <row r="117" spans="2:6" x14ac:dyDescent="0.45">
      <c r="B117" s="34" t="s">
        <v>156</v>
      </c>
      <c r="C117" s="34" t="s">
        <v>50</v>
      </c>
      <c r="D117" s="34" t="s">
        <v>145</v>
      </c>
      <c r="E117" s="34">
        <v>9</v>
      </c>
      <c r="F117" s="34">
        <v>94</v>
      </c>
    </row>
    <row r="118" spans="2:6" x14ac:dyDescent="0.45">
      <c r="B118" s="34" t="s">
        <v>157</v>
      </c>
      <c r="C118" s="34" t="s">
        <v>50</v>
      </c>
      <c r="D118" s="34" t="s">
        <v>145</v>
      </c>
      <c r="E118" s="34">
        <v>0</v>
      </c>
      <c r="F118" s="34">
        <v>0</v>
      </c>
    </row>
    <row r="119" spans="2:6" x14ac:dyDescent="0.45">
      <c r="B119" s="34" t="s">
        <v>158</v>
      </c>
      <c r="C119" s="34" t="s">
        <v>41</v>
      </c>
      <c r="D119" s="34" t="s">
        <v>159</v>
      </c>
      <c r="E119" s="34">
        <v>86</v>
      </c>
      <c r="F119" s="34">
        <v>1196</v>
      </c>
    </row>
    <row r="120" spans="2:6" x14ac:dyDescent="0.45">
      <c r="B120" s="34"/>
      <c r="C120" s="34"/>
      <c r="D120" s="34"/>
      <c r="E120" s="34"/>
      <c r="F120" s="34"/>
    </row>
    <row r="121" spans="2:6" x14ac:dyDescent="0.45">
      <c r="B121" s="34" t="s">
        <v>160</v>
      </c>
      <c r="C121" s="34" t="s">
        <v>41</v>
      </c>
      <c r="D121" s="34" t="s">
        <v>159</v>
      </c>
      <c r="E121" s="34">
        <v>32</v>
      </c>
      <c r="F121" s="34">
        <v>413</v>
      </c>
    </row>
    <row r="122" spans="2:6" x14ac:dyDescent="0.45">
      <c r="B122" s="34" t="s">
        <v>161</v>
      </c>
      <c r="C122" s="34" t="s">
        <v>41</v>
      </c>
      <c r="D122" s="34" t="s">
        <v>159</v>
      </c>
      <c r="E122" s="34">
        <v>31</v>
      </c>
      <c r="F122" s="34">
        <v>306</v>
      </c>
    </row>
    <row r="123" spans="2:6" x14ac:dyDescent="0.45">
      <c r="B123" s="34" t="s">
        <v>162</v>
      </c>
      <c r="C123" s="34" t="s">
        <v>41</v>
      </c>
      <c r="D123" s="34" t="s">
        <v>159</v>
      </c>
      <c r="E123" s="34">
        <v>12</v>
      </c>
      <c r="F123" s="34">
        <v>209</v>
      </c>
    </row>
    <row r="124" spans="2:6" x14ac:dyDescent="0.45">
      <c r="B124" s="34" t="s">
        <v>163</v>
      </c>
      <c r="C124" s="34" t="s">
        <v>50</v>
      </c>
      <c r="D124" s="34" t="s">
        <v>159</v>
      </c>
      <c r="E124" s="34">
        <v>32</v>
      </c>
      <c r="F124" s="34">
        <v>340</v>
      </c>
    </row>
    <row r="125" spans="2:6" x14ac:dyDescent="0.45">
      <c r="B125" s="34" t="s">
        <v>164</v>
      </c>
      <c r="C125" s="34" t="s">
        <v>50</v>
      </c>
      <c r="D125" s="34" t="s">
        <v>159</v>
      </c>
      <c r="E125" s="34">
        <v>28</v>
      </c>
      <c r="F125" s="34">
        <v>278</v>
      </c>
    </row>
    <row r="126" spans="2:6" x14ac:dyDescent="0.45">
      <c r="B126" s="34" t="s">
        <v>165</v>
      </c>
      <c r="C126" s="34" t="s">
        <v>50</v>
      </c>
      <c r="D126" s="34" t="s">
        <v>159</v>
      </c>
      <c r="E126" s="34">
        <v>0</v>
      </c>
      <c r="F126" s="34">
        <v>0</v>
      </c>
    </row>
    <row r="127" spans="2:6" x14ac:dyDescent="0.45">
      <c r="B127" s="34" t="s">
        <v>166</v>
      </c>
      <c r="C127" s="34" t="s">
        <v>50</v>
      </c>
      <c r="D127" s="34" t="s">
        <v>159</v>
      </c>
      <c r="E127" s="34">
        <v>0</v>
      </c>
      <c r="F127" s="34">
        <v>0</v>
      </c>
    </row>
    <row r="128" spans="2:6" x14ac:dyDescent="0.45">
      <c r="B128" s="34" t="s">
        <v>167</v>
      </c>
      <c r="C128" s="34" t="s">
        <v>50</v>
      </c>
      <c r="D128" s="34" t="s">
        <v>159</v>
      </c>
      <c r="E128" s="34">
        <v>0</v>
      </c>
      <c r="F128" s="34">
        <v>0</v>
      </c>
    </row>
    <row r="129" spans="2:6" x14ac:dyDescent="0.45">
      <c r="B129" s="34" t="s">
        <v>168</v>
      </c>
      <c r="C129" s="34" t="s">
        <v>41</v>
      </c>
      <c r="D129" s="34" t="s">
        <v>169</v>
      </c>
      <c r="E129" s="34">
        <v>74</v>
      </c>
      <c r="F129" s="34">
        <v>1057</v>
      </c>
    </row>
    <row r="130" spans="2:6" x14ac:dyDescent="0.45">
      <c r="B130" s="34" t="s">
        <v>170</v>
      </c>
      <c r="C130" s="34" t="s">
        <v>41</v>
      </c>
      <c r="D130" s="34" t="s">
        <v>169</v>
      </c>
      <c r="E130" s="34">
        <v>68</v>
      </c>
      <c r="F130" s="34">
        <v>973</v>
      </c>
    </row>
    <row r="131" spans="2:6" x14ac:dyDescent="0.45">
      <c r="B131" s="34" t="s">
        <v>171</v>
      </c>
      <c r="C131" s="34" t="s">
        <v>41</v>
      </c>
      <c r="D131" s="34" t="s">
        <v>169</v>
      </c>
      <c r="E131" s="34">
        <v>32</v>
      </c>
      <c r="F131" s="34">
        <v>440</v>
      </c>
    </row>
    <row r="132" spans="2:6" x14ac:dyDescent="0.45">
      <c r="B132" s="34"/>
      <c r="C132" s="34"/>
      <c r="D132" s="34"/>
      <c r="E132" s="34"/>
      <c r="F132" s="34"/>
    </row>
    <row r="133" spans="2:6" x14ac:dyDescent="0.45">
      <c r="B133" s="34"/>
      <c r="C133" s="34"/>
      <c r="D133" s="34"/>
      <c r="E133" s="34"/>
      <c r="F133" s="34"/>
    </row>
    <row r="134" spans="2:6" x14ac:dyDescent="0.45">
      <c r="B134" s="34" t="s">
        <v>172</v>
      </c>
      <c r="C134" s="34" t="s">
        <v>41</v>
      </c>
      <c r="D134" s="34" t="s">
        <v>169</v>
      </c>
      <c r="E134" s="34">
        <v>8</v>
      </c>
      <c r="F134" s="34">
        <v>182</v>
      </c>
    </row>
    <row r="135" spans="2:6" x14ac:dyDescent="0.45">
      <c r="B135" s="34" t="s">
        <v>173</v>
      </c>
      <c r="C135" s="34" t="s">
        <v>41</v>
      </c>
      <c r="D135" s="34" t="s">
        <v>169</v>
      </c>
      <c r="E135" s="34">
        <v>2</v>
      </c>
      <c r="F135" s="34">
        <v>23</v>
      </c>
    </row>
    <row r="136" spans="2:6" x14ac:dyDescent="0.45">
      <c r="B136" s="34" t="s">
        <v>174</v>
      </c>
      <c r="C136" s="34" t="s">
        <v>50</v>
      </c>
      <c r="D136" s="34" t="s">
        <v>169</v>
      </c>
      <c r="E136" s="34">
        <v>64</v>
      </c>
      <c r="F136" s="34">
        <v>697</v>
      </c>
    </row>
    <row r="137" spans="2:6" x14ac:dyDescent="0.45">
      <c r="B137" s="34" t="s">
        <v>175</v>
      </c>
      <c r="C137" s="34" t="s">
        <v>50</v>
      </c>
      <c r="D137" s="34" t="s">
        <v>169</v>
      </c>
      <c r="E137" s="34">
        <v>8</v>
      </c>
      <c r="F137" s="34">
        <v>42</v>
      </c>
    </row>
    <row r="138" spans="2:6" x14ac:dyDescent="0.45">
      <c r="B138" s="34" t="s">
        <v>176</v>
      </c>
      <c r="C138" s="34" t="s">
        <v>50</v>
      </c>
      <c r="D138" s="34" t="s">
        <v>169</v>
      </c>
      <c r="E138" s="34">
        <v>1</v>
      </c>
      <c r="F138" s="34">
        <v>12</v>
      </c>
    </row>
    <row r="139" spans="2:6" x14ac:dyDescent="0.45">
      <c r="B139" s="34" t="s">
        <v>177</v>
      </c>
      <c r="C139" s="34" t="s">
        <v>50</v>
      </c>
      <c r="D139" s="34" t="s">
        <v>169</v>
      </c>
      <c r="E139" s="34">
        <v>0</v>
      </c>
      <c r="F139" s="34">
        <v>0</v>
      </c>
    </row>
    <row r="140" spans="2:6" x14ac:dyDescent="0.45">
      <c r="B140" s="34" t="s">
        <v>178</v>
      </c>
      <c r="C140" s="34" t="s">
        <v>50</v>
      </c>
      <c r="D140" s="34" t="s">
        <v>169</v>
      </c>
      <c r="E140" s="34">
        <v>0</v>
      </c>
      <c r="F140" s="34">
        <v>0</v>
      </c>
    </row>
    <row r="141" spans="2:6" x14ac:dyDescent="0.45">
      <c r="B141" s="34" t="s">
        <v>179</v>
      </c>
      <c r="C141" s="34" t="s">
        <v>41</v>
      </c>
      <c r="D141" s="34" t="s">
        <v>180</v>
      </c>
      <c r="E141" s="34">
        <v>91</v>
      </c>
      <c r="F141" s="34">
        <v>1289</v>
      </c>
    </row>
    <row r="142" spans="2:6" x14ac:dyDescent="0.45">
      <c r="B142" s="34" t="s">
        <v>181</v>
      </c>
      <c r="C142" s="34" t="s">
        <v>41</v>
      </c>
      <c r="D142" s="34" t="s">
        <v>180</v>
      </c>
      <c r="E142" s="34">
        <v>59</v>
      </c>
      <c r="F142" s="34">
        <v>861</v>
      </c>
    </row>
    <row r="143" spans="2:6" x14ac:dyDescent="0.45">
      <c r="B143" s="34" t="s">
        <v>182</v>
      </c>
      <c r="C143" s="34" t="s">
        <v>41</v>
      </c>
      <c r="D143" s="34" t="s">
        <v>180</v>
      </c>
      <c r="E143" s="34">
        <v>33</v>
      </c>
      <c r="F143" s="34">
        <v>432</v>
      </c>
    </row>
    <row r="144" spans="2:6" x14ac:dyDescent="0.45">
      <c r="B144" s="34" t="s">
        <v>183</v>
      </c>
      <c r="C144" s="34" t="s">
        <v>41</v>
      </c>
      <c r="D144" s="34" t="s">
        <v>180</v>
      </c>
      <c r="E144" s="34">
        <v>34</v>
      </c>
      <c r="F144" s="34">
        <v>376</v>
      </c>
    </row>
    <row r="145" spans="2:6" x14ac:dyDescent="0.45">
      <c r="B145" s="34" t="s">
        <v>184</v>
      </c>
      <c r="C145" s="34" t="s">
        <v>41</v>
      </c>
      <c r="D145" s="34" t="s">
        <v>180</v>
      </c>
      <c r="E145" s="34">
        <v>18</v>
      </c>
      <c r="F145" s="34">
        <v>234</v>
      </c>
    </row>
    <row r="146" spans="2:6" x14ac:dyDescent="0.45">
      <c r="B146" s="34" t="s">
        <v>185</v>
      </c>
      <c r="C146" s="34" t="s">
        <v>41</v>
      </c>
      <c r="D146" s="34" t="s">
        <v>180</v>
      </c>
      <c r="E146" s="34">
        <v>11</v>
      </c>
      <c r="F146" s="34">
        <v>221</v>
      </c>
    </row>
    <row r="147" spans="2:6" x14ac:dyDescent="0.45">
      <c r="B147" s="34" t="s">
        <v>186</v>
      </c>
      <c r="C147" s="34" t="s">
        <v>41</v>
      </c>
      <c r="D147" s="34" t="s">
        <v>180</v>
      </c>
      <c r="E147" s="34">
        <v>12</v>
      </c>
      <c r="F147" s="34">
        <v>142</v>
      </c>
    </row>
    <row r="148" spans="2:6" x14ac:dyDescent="0.45">
      <c r="B148" s="34" t="s">
        <v>187</v>
      </c>
      <c r="C148" s="34" t="s">
        <v>50</v>
      </c>
      <c r="D148" s="34" t="s">
        <v>180</v>
      </c>
      <c r="E148" s="34">
        <v>28</v>
      </c>
      <c r="F148" s="34">
        <v>298</v>
      </c>
    </row>
    <row r="149" spans="2:6" x14ac:dyDescent="0.45">
      <c r="B149" s="34" t="s">
        <v>188</v>
      </c>
      <c r="C149" s="34" t="s">
        <v>50</v>
      </c>
      <c r="D149" s="34" t="s">
        <v>180</v>
      </c>
      <c r="E149" s="34">
        <v>24</v>
      </c>
      <c r="F149" s="34">
        <v>284</v>
      </c>
    </row>
    <row r="150" spans="2:6" x14ac:dyDescent="0.45">
      <c r="B150" s="34" t="s">
        <v>189</v>
      </c>
      <c r="C150" s="34" t="s">
        <v>50</v>
      </c>
      <c r="D150" s="34" t="s">
        <v>180</v>
      </c>
      <c r="E150" s="34">
        <v>21</v>
      </c>
      <c r="F150" s="34">
        <v>167</v>
      </c>
    </row>
    <row r="151" spans="2:6" x14ac:dyDescent="0.45">
      <c r="B151" s="34" t="s">
        <v>190</v>
      </c>
      <c r="C151" s="34" t="s">
        <v>50</v>
      </c>
      <c r="D151" s="34" t="s">
        <v>180</v>
      </c>
      <c r="E151" s="34">
        <v>0</v>
      </c>
      <c r="F151" s="34">
        <v>0</v>
      </c>
    </row>
    <row r="152" spans="2:6" x14ac:dyDescent="0.45">
      <c r="B152" s="34" t="s">
        <v>191</v>
      </c>
      <c r="C152" s="34" t="s">
        <v>50</v>
      </c>
      <c r="D152" s="34" t="s">
        <v>180</v>
      </c>
      <c r="E152" s="34">
        <v>2</v>
      </c>
      <c r="F152" s="34">
        <v>4</v>
      </c>
    </row>
    <row r="153" spans="2:6" x14ac:dyDescent="0.45">
      <c r="B153" s="34" t="s">
        <v>192</v>
      </c>
      <c r="C153" s="34" t="s">
        <v>41</v>
      </c>
      <c r="D153" s="34" t="s">
        <v>193</v>
      </c>
      <c r="E153" s="34">
        <v>74</v>
      </c>
      <c r="F153" s="34">
        <v>1009</v>
      </c>
    </row>
    <row r="154" spans="2:6" x14ac:dyDescent="0.45">
      <c r="B154" s="34" t="s">
        <v>194</v>
      </c>
      <c r="C154" s="34" t="s">
        <v>41</v>
      </c>
      <c r="D154" s="34" t="s">
        <v>193</v>
      </c>
      <c r="E154" s="34">
        <v>63</v>
      </c>
      <c r="F154" s="34">
        <v>933</v>
      </c>
    </row>
    <row r="155" spans="2:6" x14ac:dyDescent="0.45">
      <c r="B155" s="34" t="s">
        <v>195</v>
      </c>
      <c r="C155" s="34" t="s">
        <v>41</v>
      </c>
      <c r="D155" s="34" t="s">
        <v>193</v>
      </c>
      <c r="E155" s="34">
        <v>37</v>
      </c>
      <c r="F155" s="34">
        <v>475</v>
      </c>
    </row>
    <row r="156" spans="2:6" x14ac:dyDescent="0.45">
      <c r="B156" s="34" t="s">
        <v>196</v>
      </c>
      <c r="C156" s="34" t="s">
        <v>41</v>
      </c>
      <c r="D156" s="34" t="s">
        <v>193</v>
      </c>
      <c r="E156" s="34">
        <v>26</v>
      </c>
      <c r="F156" s="34">
        <v>384</v>
      </c>
    </row>
    <row r="157" spans="2:6" x14ac:dyDescent="0.45">
      <c r="B157" s="34" t="s">
        <v>197</v>
      </c>
      <c r="C157" s="34" t="s">
        <v>41</v>
      </c>
      <c r="D157" s="34" t="s">
        <v>193</v>
      </c>
      <c r="E157" s="34">
        <v>18</v>
      </c>
      <c r="F157" s="34">
        <v>181</v>
      </c>
    </row>
    <row r="158" spans="2:6" x14ac:dyDescent="0.45">
      <c r="B158" s="34" t="s">
        <v>198</v>
      </c>
      <c r="C158" s="34" t="s">
        <v>41</v>
      </c>
      <c r="D158" s="34" t="s">
        <v>193</v>
      </c>
      <c r="E158" s="34">
        <v>13</v>
      </c>
      <c r="F158" s="34">
        <v>169</v>
      </c>
    </row>
    <row r="159" spans="2:6" x14ac:dyDescent="0.45">
      <c r="B159" s="34" t="s">
        <v>199</v>
      </c>
      <c r="C159" s="34" t="s">
        <v>41</v>
      </c>
      <c r="D159" s="34" t="s">
        <v>193</v>
      </c>
      <c r="E159" s="34">
        <v>0</v>
      </c>
      <c r="F159" s="34">
        <v>10</v>
      </c>
    </row>
    <row r="160" spans="2:6" x14ac:dyDescent="0.45">
      <c r="B160" s="34"/>
      <c r="C160" s="34"/>
      <c r="D160" s="34"/>
      <c r="E160" s="34"/>
      <c r="F160" s="34"/>
    </row>
    <row r="161" spans="2:6" x14ac:dyDescent="0.45">
      <c r="B161" s="34" t="s">
        <v>200</v>
      </c>
      <c r="C161" s="34" t="s">
        <v>50</v>
      </c>
      <c r="D161" s="34" t="s">
        <v>193</v>
      </c>
      <c r="E161" s="34">
        <v>27</v>
      </c>
      <c r="F161" s="34">
        <v>293</v>
      </c>
    </row>
    <row r="162" spans="2:6" x14ac:dyDescent="0.45">
      <c r="B162" s="34" t="s">
        <v>201</v>
      </c>
      <c r="C162" s="34" t="s">
        <v>50</v>
      </c>
      <c r="D162" s="34" t="s">
        <v>193</v>
      </c>
      <c r="E162" s="34">
        <v>14</v>
      </c>
      <c r="F162" s="34">
        <v>146</v>
      </c>
    </row>
    <row r="163" spans="2:6" x14ac:dyDescent="0.45">
      <c r="B163" s="34" t="s">
        <v>202</v>
      </c>
      <c r="C163" s="34" t="s">
        <v>50</v>
      </c>
      <c r="D163" s="34" t="s">
        <v>193</v>
      </c>
      <c r="E163" s="34">
        <v>9</v>
      </c>
      <c r="F163" s="34">
        <v>111</v>
      </c>
    </row>
    <row r="164" spans="2:6" x14ac:dyDescent="0.45">
      <c r="B164" s="34" t="s">
        <v>203</v>
      </c>
      <c r="C164" s="34" t="s">
        <v>50</v>
      </c>
      <c r="D164" s="34" t="s">
        <v>193</v>
      </c>
      <c r="E164" s="34">
        <v>0</v>
      </c>
      <c r="F164" s="34">
        <v>0</v>
      </c>
    </row>
    <row r="165" spans="2:6" x14ac:dyDescent="0.45">
      <c r="B165" s="34" t="s">
        <v>204</v>
      </c>
      <c r="C165" s="34" t="s">
        <v>41</v>
      </c>
      <c r="D165" s="34" t="s">
        <v>205</v>
      </c>
      <c r="E165" s="34">
        <v>74</v>
      </c>
      <c r="F165" s="34">
        <v>1132</v>
      </c>
    </row>
    <row r="166" spans="2:6" x14ac:dyDescent="0.45">
      <c r="B166" s="34" t="s">
        <v>206</v>
      </c>
      <c r="C166" s="34" t="s">
        <v>41</v>
      </c>
      <c r="D166" s="34" t="s">
        <v>205</v>
      </c>
      <c r="E166" s="34">
        <v>58</v>
      </c>
      <c r="F166" s="34">
        <v>794</v>
      </c>
    </row>
    <row r="167" spans="2:6" x14ac:dyDescent="0.45">
      <c r="B167" s="34" t="s">
        <v>207</v>
      </c>
      <c r="C167" s="34" t="s">
        <v>41</v>
      </c>
      <c r="D167" s="34" t="s">
        <v>205</v>
      </c>
      <c r="E167" s="34">
        <v>48</v>
      </c>
      <c r="F167" s="34">
        <v>654</v>
      </c>
    </row>
    <row r="168" spans="2:6" x14ac:dyDescent="0.45">
      <c r="B168" s="34" t="s">
        <v>208</v>
      </c>
      <c r="C168" s="34" t="s">
        <v>41</v>
      </c>
      <c r="D168" s="34" t="s">
        <v>205</v>
      </c>
      <c r="E168" s="34">
        <v>56</v>
      </c>
      <c r="F168" s="34">
        <v>713</v>
      </c>
    </row>
    <row r="169" spans="2:6" x14ac:dyDescent="0.45">
      <c r="B169" s="34" t="s">
        <v>209</v>
      </c>
      <c r="C169" s="34" t="s">
        <v>41</v>
      </c>
      <c r="D169" s="34" t="s">
        <v>205</v>
      </c>
      <c r="E169" s="34">
        <v>18</v>
      </c>
      <c r="F169" s="34">
        <v>336</v>
      </c>
    </row>
    <row r="170" spans="2:6" x14ac:dyDescent="0.45">
      <c r="B170" s="34" t="s">
        <v>210</v>
      </c>
      <c r="C170" s="34" t="s">
        <v>41</v>
      </c>
      <c r="D170" s="34" t="s">
        <v>205</v>
      </c>
      <c r="E170" s="34">
        <v>3</v>
      </c>
      <c r="F170" s="34">
        <v>30</v>
      </c>
    </row>
    <row r="171" spans="2:6" x14ac:dyDescent="0.45">
      <c r="B171" s="34" t="s">
        <v>211</v>
      </c>
      <c r="C171" s="34" t="s">
        <v>41</v>
      </c>
      <c r="D171" s="34" t="s">
        <v>205</v>
      </c>
      <c r="E171" s="34">
        <v>2</v>
      </c>
      <c r="F171" s="34">
        <v>17</v>
      </c>
    </row>
    <row r="172" spans="2:6" x14ac:dyDescent="0.45">
      <c r="B172" s="34"/>
      <c r="C172" s="34"/>
      <c r="D172" s="34"/>
      <c r="E172" s="34"/>
      <c r="F172" s="34"/>
    </row>
    <row r="173" spans="2:6" x14ac:dyDescent="0.45">
      <c r="B173" s="34" t="s">
        <v>212</v>
      </c>
      <c r="C173" s="34" t="s">
        <v>50</v>
      </c>
      <c r="D173" s="34" t="s">
        <v>205</v>
      </c>
      <c r="E173" s="34">
        <v>35</v>
      </c>
      <c r="F173" s="34">
        <v>347</v>
      </c>
    </row>
    <row r="174" spans="2:6" x14ac:dyDescent="0.45">
      <c r="B174" s="34" t="s">
        <v>213</v>
      </c>
      <c r="C174" s="34" t="s">
        <v>50</v>
      </c>
      <c r="D174" s="34" t="s">
        <v>205</v>
      </c>
      <c r="E174" s="34">
        <v>29</v>
      </c>
      <c r="F174" s="34">
        <v>287</v>
      </c>
    </row>
    <row r="175" spans="2:6" x14ac:dyDescent="0.45">
      <c r="B175" s="34" t="s">
        <v>214</v>
      </c>
      <c r="C175" s="34" t="s">
        <v>50</v>
      </c>
      <c r="D175" s="34" t="s">
        <v>205</v>
      </c>
      <c r="E175" s="34">
        <v>9</v>
      </c>
      <c r="F175" s="34">
        <v>76</v>
      </c>
    </row>
    <row r="176" spans="2:6" x14ac:dyDescent="0.45">
      <c r="B176" s="34" t="s">
        <v>215</v>
      </c>
      <c r="C176" s="34" t="s">
        <v>50</v>
      </c>
      <c r="D176" s="34" t="s">
        <v>205</v>
      </c>
      <c r="E176" s="34">
        <v>6</v>
      </c>
      <c r="F176" s="34">
        <v>57</v>
      </c>
    </row>
    <row r="177" spans="2:6" x14ac:dyDescent="0.45">
      <c r="B177" s="34" t="s">
        <v>216</v>
      </c>
      <c r="C177" s="34" t="s">
        <v>50</v>
      </c>
      <c r="D177" s="34" t="s">
        <v>205</v>
      </c>
      <c r="E177" s="34">
        <v>0</v>
      </c>
      <c r="F177" s="34">
        <v>0</v>
      </c>
    </row>
    <row r="178" spans="2:6" x14ac:dyDescent="0.45">
      <c r="B178" s="34" t="s">
        <v>217</v>
      </c>
      <c r="C178" s="34" t="s">
        <v>41</v>
      </c>
      <c r="D178" s="34" t="s">
        <v>218</v>
      </c>
      <c r="E178" s="34">
        <v>74</v>
      </c>
      <c r="F178" s="34">
        <v>1038</v>
      </c>
    </row>
    <row r="179" spans="2:6" x14ac:dyDescent="0.45">
      <c r="B179" s="34" t="s">
        <v>219</v>
      </c>
      <c r="C179" s="34" t="s">
        <v>41</v>
      </c>
      <c r="D179" s="34" t="s">
        <v>218</v>
      </c>
      <c r="E179" s="34">
        <v>63</v>
      </c>
      <c r="F179" s="34">
        <v>805</v>
      </c>
    </row>
    <row r="180" spans="2:6" x14ac:dyDescent="0.45">
      <c r="B180" s="34" t="s">
        <v>220</v>
      </c>
      <c r="C180" s="34" t="s">
        <v>41</v>
      </c>
      <c r="D180" s="34" t="s">
        <v>218</v>
      </c>
      <c r="E180" s="34">
        <v>42</v>
      </c>
      <c r="F180" s="34">
        <v>510</v>
      </c>
    </row>
    <row r="181" spans="2:6" x14ac:dyDescent="0.45">
      <c r="B181" s="34"/>
      <c r="C181" s="34"/>
      <c r="D181" s="34"/>
      <c r="E181" s="34"/>
      <c r="F181" s="34"/>
    </row>
    <row r="182" spans="2:6" x14ac:dyDescent="0.45">
      <c r="B182" s="34" t="s">
        <v>221</v>
      </c>
      <c r="C182" s="34" t="s">
        <v>41</v>
      </c>
      <c r="D182" s="34" t="s">
        <v>218</v>
      </c>
      <c r="E182" s="34">
        <v>12</v>
      </c>
      <c r="F182" s="34">
        <v>158</v>
      </c>
    </row>
    <row r="183" spans="2:6" x14ac:dyDescent="0.45">
      <c r="B183" s="34" t="s">
        <v>222</v>
      </c>
      <c r="C183" s="34" t="s">
        <v>41</v>
      </c>
      <c r="D183" s="34" t="s">
        <v>218</v>
      </c>
      <c r="E183" s="34">
        <v>3</v>
      </c>
      <c r="F183" s="34">
        <v>38</v>
      </c>
    </row>
    <row r="184" spans="2:6" x14ac:dyDescent="0.45">
      <c r="B184" s="34" t="s">
        <v>223</v>
      </c>
      <c r="C184" s="34" t="s">
        <v>41</v>
      </c>
      <c r="D184" s="34" t="s">
        <v>218</v>
      </c>
      <c r="E184" s="34">
        <v>1</v>
      </c>
      <c r="F184" s="34">
        <v>28</v>
      </c>
    </row>
    <row r="185" spans="2:6" x14ac:dyDescent="0.45">
      <c r="B185" s="34" t="s">
        <v>224</v>
      </c>
      <c r="C185" s="34" t="s">
        <v>50</v>
      </c>
      <c r="D185" s="34" t="s">
        <v>218</v>
      </c>
      <c r="E185" s="34">
        <v>65</v>
      </c>
      <c r="F185" s="34">
        <v>682</v>
      </c>
    </row>
    <row r="186" spans="2:6" x14ac:dyDescent="0.45">
      <c r="B186" s="34" t="s">
        <v>225</v>
      </c>
      <c r="C186" s="34" t="s">
        <v>50</v>
      </c>
      <c r="D186" s="34" t="s">
        <v>218</v>
      </c>
      <c r="E186" s="34">
        <v>12</v>
      </c>
      <c r="F186" s="34">
        <v>116</v>
      </c>
    </row>
    <row r="187" spans="2:6" x14ac:dyDescent="0.45">
      <c r="B187" s="34" t="s">
        <v>226</v>
      </c>
      <c r="C187" s="34" t="s">
        <v>50</v>
      </c>
      <c r="D187" s="34" t="s">
        <v>218</v>
      </c>
      <c r="E187" s="34">
        <v>0</v>
      </c>
      <c r="F187" s="34">
        <v>0</v>
      </c>
    </row>
    <row r="188" spans="2:6" x14ac:dyDescent="0.45">
      <c r="B188" s="34" t="s">
        <v>227</v>
      </c>
      <c r="C188" s="34" t="s">
        <v>50</v>
      </c>
      <c r="D188" s="34" t="s">
        <v>218</v>
      </c>
      <c r="E188" s="34">
        <v>0</v>
      </c>
      <c r="F188" s="34">
        <v>0</v>
      </c>
    </row>
    <row r="189" spans="2:6" x14ac:dyDescent="0.45">
      <c r="B189" s="34" t="s">
        <v>228</v>
      </c>
      <c r="C189" s="34" t="s">
        <v>50</v>
      </c>
      <c r="D189" s="34" t="s">
        <v>218</v>
      </c>
      <c r="E189" s="34">
        <v>0</v>
      </c>
      <c r="F189" s="34">
        <v>0</v>
      </c>
    </row>
    <row r="190" spans="2:6" x14ac:dyDescent="0.45">
      <c r="B190" s="34" t="s">
        <v>229</v>
      </c>
      <c r="C190" s="34" t="s">
        <v>41</v>
      </c>
      <c r="D190" s="34" t="s">
        <v>230</v>
      </c>
      <c r="E190" s="34">
        <v>59</v>
      </c>
      <c r="F190" s="34">
        <v>996</v>
      </c>
    </row>
    <row r="191" spans="2:6" x14ac:dyDescent="0.45">
      <c r="B191" s="34" t="s">
        <v>231</v>
      </c>
      <c r="C191" s="34" t="s">
        <v>41</v>
      </c>
      <c r="D191" s="34" t="s">
        <v>230</v>
      </c>
      <c r="E191" s="34">
        <v>45</v>
      </c>
      <c r="F191" s="34">
        <v>685</v>
      </c>
    </row>
    <row r="192" spans="2:6" x14ac:dyDescent="0.45">
      <c r="B192" s="34" t="s">
        <v>232</v>
      </c>
      <c r="C192" s="34" t="s">
        <v>41</v>
      </c>
      <c r="D192" s="34" t="s">
        <v>230</v>
      </c>
      <c r="E192" s="34">
        <v>22</v>
      </c>
      <c r="F192" s="34">
        <v>434</v>
      </c>
    </row>
    <row r="193" spans="2:6" x14ac:dyDescent="0.45">
      <c r="B193" s="34" t="s">
        <v>233</v>
      </c>
      <c r="C193" s="34" t="s">
        <v>41</v>
      </c>
      <c r="D193" s="34" t="s">
        <v>230</v>
      </c>
      <c r="E193" s="34">
        <v>26</v>
      </c>
      <c r="F193" s="34">
        <v>376</v>
      </c>
    </row>
    <row r="194" spans="2:6" x14ac:dyDescent="0.45">
      <c r="B194" s="34" t="s">
        <v>234</v>
      </c>
      <c r="C194" s="34" t="s">
        <v>41</v>
      </c>
      <c r="D194" s="34" t="s">
        <v>230</v>
      </c>
      <c r="E194" s="34">
        <v>24</v>
      </c>
      <c r="F194" s="34">
        <v>276</v>
      </c>
    </row>
    <row r="195" spans="2:6" x14ac:dyDescent="0.45">
      <c r="B195" s="34" t="s">
        <v>235</v>
      </c>
      <c r="C195" s="34" t="s">
        <v>41</v>
      </c>
      <c r="D195" s="34" t="s">
        <v>230</v>
      </c>
      <c r="E195" s="34">
        <v>19</v>
      </c>
      <c r="F195" s="34">
        <v>241</v>
      </c>
    </row>
    <row r="196" spans="2:6" x14ac:dyDescent="0.45">
      <c r="B196" s="34" t="s">
        <v>236</v>
      </c>
      <c r="C196" s="34" t="s">
        <v>41</v>
      </c>
      <c r="D196" s="34" t="s">
        <v>230</v>
      </c>
      <c r="E196" s="34">
        <v>18</v>
      </c>
      <c r="F196" s="34">
        <v>205</v>
      </c>
    </row>
    <row r="197" spans="2:6" x14ac:dyDescent="0.45">
      <c r="B197" s="34" t="s">
        <v>237</v>
      </c>
      <c r="C197" s="34" t="s">
        <v>50</v>
      </c>
      <c r="D197" s="34" t="s">
        <v>230</v>
      </c>
      <c r="E197" s="34">
        <v>75</v>
      </c>
      <c r="F197" s="34">
        <v>933</v>
      </c>
    </row>
    <row r="198" spans="2:6" x14ac:dyDescent="0.45">
      <c r="B198" s="34" t="s">
        <v>238</v>
      </c>
      <c r="C198" s="34" t="s">
        <v>50</v>
      </c>
      <c r="D198" s="34" t="s">
        <v>230</v>
      </c>
      <c r="E198" s="34">
        <v>21</v>
      </c>
      <c r="F198" s="34">
        <v>201</v>
      </c>
    </row>
    <row r="199" spans="2:6" x14ac:dyDescent="0.45">
      <c r="B199" s="34" t="s">
        <v>239</v>
      </c>
      <c r="C199" s="34" t="s">
        <v>50</v>
      </c>
      <c r="D199" s="34" t="s">
        <v>230</v>
      </c>
      <c r="E199" s="34">
        <v>16</v>
      </c>
      <c r="F199" s="34">
        <v>114</v>
      </c>
    </row>
    <row r="200" spans="2:6" x14ac:dyDescent="0.45">
      <c r="B200" s="34"/>
      <c r="C200" s="34"/>
      <c r="D200" s="34"/>
      <c r="E200" s="34"/>
      <c r="F200" s="34"/>
    </row>
    <row r="201" spans="2:6" x14ac:dyDescent="0.45">
      <c r="B201" s="34" t="s">
        <v>240</v>
      </c>
      <c r="C201" s="34" t="s">
        <v>50</v>
      </c>
      <c r="D201" s="34" t="s">
        <v>230</v>
      </c>
      <c r="E201" s="34">
        <v>0</v>
      </c>
      <c r="F201" s="34">
        <v>0</v>
      </c>
    </row>
    <row r="202" spans="2:6" x14ac:dyDescent="0.45">
      <c r="B202" s="34" t="s">
        <v>241</v>
      </c>
      <c r="C202" s="34" t="s">
        <v>41</v>
      </c>
      <c r="D202" s="34" t="s">
        <v>242</v>
      </c>
      <c r="E202" s="34">
        <v>79</v>
      </c>
      <c r="F202" s="34">
        <v>1151</v>
      </c>
    </row>
    <row r="203" spans="2:6" x14ac:dyDescent="0.45">
      <c r="B203" s="34" t="s">
        <v>243</v>
      </c>
      <c r="C203" s="34" t="s">
        <v>41</v>
      </c>
      <c r="D203" s="34" t="s">
        <v>242</v>
      </c>
      <c r="E203" s="34">
        <v>58</v>
      </c>
      <c r="F203" s="34">
        <v>737</v>
      </c>
    </row>
    <row r="204" spans="2:6" x14ac:dyDescent="0.45">
      <c r="B204" s="34" t="s">
        <v>244</v>
      </c>
      <c r="C204" s="34" t="s">
        <v>41</v>
      </c>
      <c r="D204" s="34" t="s">
        <v>242</v>
      </c>
      <c r="E204" s="34">
        <v>33</v>
      </c>
      <c r="F204" s="34">
        <v>349</v>
      </c>
    </row>
    <row r="205" spans="2:6" x14ac:dyDescent="0.45">
      <c r="B205" s="34" t="s">
        <v>245</v>
      </c>
      <c r="C205" s="34" t="s">
        <v>41</v>
      </c>
      <c r="D205" s="34" t="s">
        <v>242</v>
      </c>
      <c r="E205" s="34">
        <v>27</v>
      </c>
      <c r="F205" s="34">
        <v>379</v>
      </c>
    </row>
    <row r="206" spans="2:6" x14ac:dyDescent="0.45">
      <c r="B206" s="34" t="s">
        <v>246</v>
      </c>
      <c r="C206" s="34" t="s">
        <v>41</v>
      </c>
      <c r="D206" s="34" t="s">
        <v>242</v>
      </c>
      <c r="E206" s="34">
        <v>32</v>
      </c>
      <c r="F206" s="34">
        <v>372</v>
      </c>
    </row>
    <row r="207" spans="2:6" x14ac:dyDescent="0.45">
      <c r="B207" s="34" t="s">
        <v>247</v>
      </c>
      <c r="C207" s="34" t="s">
        <v>41</v>
      </c>
      <c r="D207" s="34" t="s">
        <v>242</v>
      </c>
      <c r="E207" s="34">
        <v>16</v>
      </c>
      <c r="F207" s="34">
        <v>149</v>
      </c>
    </row>
    <row r="208" spans="2:6" x14ac:dyDescent="0.45">
      <c r="B208" s="34" t="s">
        <v>248</v>
      </c>
      <c r="C208" s="34" t="s">
        <v>41</v>
      </c>
      <c r="D208" s="34" t="s">
        <v>242</v>
      </c>
      <c r="E208" s="34">
        <v>2</v>
      </c>
      <c r="F208" s="34">
        <v>18</v>
      </c>
    </row>
    <row r="209" spans="2:6" x14ac:dyDescent="0.45">
      <c r="B209" s="34" t="s">
        <v>249</v>
      </c>
      <c r="C209" s="34" t="s">
        <v>50</v>
      </c>
      <c r="D209" s="34" t="s">
        <v>242</v>
      </c>
      <c r="E209" s="34">
        <v>18</v>
      </c>
      <c r="F209" s="34">
        <v>165</v>
      </c>
    </row>
    <row r="210" spans="2:6" x14ac:dyDescent="0.45">
      <c r="B210" s="34" t="s">
        <v>250</v>
      </c>
      <c r="C210" s="34" t="s">
        <v>50</v>
      </c>
      <c r="D210" s="34" t="s">
        <v>242</v>
      </c>
      <c r="E210" s="34">
        <v>20</v>
      </c>
      <c r="F210" s="34">
        <v>197</v>
      </c>
    </row>
    <row r="211" spans="2:6" x14ac:dyDescent="0.45">
      <c r="B211" s="34" t="s">
        <v>251</v>
      </c>
      <c r="C211" s="34" t="s">
        <v>50</v>
      </c>
      <c r="D211" s="34" t="s">
        <v>242</v>
      </c>
      <c r="E211" s="34">
        <v>15</v>
      </c>
      <c r="F211" s="34">
        <v>160</v>
      </c>
    </row>
    <row r="212" spans="2:6" x14ac:dyDescent="0.45">
      <c r="B212" s="34" t="s">
        <v>252</v>
      </c>
      <c r="C212" s="34" t="s">
        <v>50</v>
      </c>
      <c r="D212" s="34" t="s">
        <v>242</v>
      </c>
      <c r="E212" s="34">
        <v>6</v>
      </c>
      <c r="F212" s="34">
        <v>87</v>
      </c>
    </row>
    <row r="213" spans="2:6" x14ac:dyDescent="0.45">
      <c r="B213" s="34" t="s">
        <v>253</v>
      </c>
      <c r="C213" s="34" t="s">
        <v>50</v>
      </c>
      <c r="D213" s="34" t="s">
        <v>242</v>
      </c>
      <c r="E213" s="34">
        <v>0</v>
      </c>
      <c r="F213" s="34">
        <v>0</v>
      </c>
    </row>
    <row r="214" spans="2:6" x14ac:dyDescent="0.45">
      <c r="B214" s="34" t="s">
        <v>254</v>
      </c>
      <c r="C214" s="34" t="s">
        <v>41</v>
      </c>
      <c r="D214" s="34" t="s">
        <v>255</v>
      </c>
      <c r="E214" s="34">
        <v>92</v>
      </c>
      <c r="F214" s="34">
        <v>1194</v>
      </c>
    </row>
    <row r="215" spans="2:6" x14ac:dyDescent="0.45">
      <c r="B215" s="34" t="s">
        <v>256</v>
      </c>
      <c r="C215" s="34" t="s">
        <v>41</v>
      </c>
      <c r="D215" s="34" t="s">
        <v>255</v>
      </c>
      <c r="E215" s="34">
        <v>75</v>
      </c>
      <c r="F215" s="34">
        <v>1159</v>
      </c>
    </row>
    <row r="216" spans="2:6" x14ac:dyDescent="0.45">
      <c r="B216" s="34" t="s">
        <v>257</v>
      </c>
      <c r="C216" s="34" t="s">
        <v>41</v>
      </c>
      <c r="D216" s="34" t="s">
        <v>255</v>
      </c>
      <c r="E216" s="34">
        <v>63</v>
      </c>
      <c r="F216" s="34">
        <v>986</v>
      </c>
    </row>
    <row r="217" spans="2:6" x14ac:dyDescent="0.45">
      <c r="B217" s="34" t="s">
        <v>258</v>
      </c>
      <c r="C217" s="34" t="s">
        <v>41</v>
      </c>
      <c r="D217" s="34" t="s">
        <v>255</v>
      </c>
      <c r="E217" s="34">
        <v>11</v>
      </c>
      <c r="F217" s="34">
        <v>134</v>
      </c>
    </row>
    <row r="218" spans="2:6" x14ac:dyDescent="0.45">
      <c r="B218" s="34" t="s">
        <v>259</v>
      </c>
      <c r="C218" s="34" t="s">
        <v>41</v>
      </c>
      <c r="D218" s="34" t="s">
        <v>255</v>
      </c>
      <c r="E218" s="34">
        <v>5</v>
      </c>
      <c r="F218" s="34">
        <v>62</v>
      </c>
    </row>
    <row r="219" spans="2:6" x14ac:dyDescent="0.45">
      <c r="B219" s="34" t="s">
        <v>260</v>
      </c>
      <c r="C219" s="34" t="s">
        <v>41</v>
      </c>
      <c r="D219" s="34" t="s">
        <v>255</v>
      </c>
      <c r="E219" s="34">
        <v>3</v>
      </c>
      <c r="F219" s="34">
        <v>10</v>
      </c>
    </row>
    <row r="220" spans="2:6" x14ac:dyDescent="0.45">
      <c r="B220" s="34" t="s">
        <v>261</v>
      </c>
      <c r="C220" s="34" t="s">
        <v>50</v>
      </c>
      <c r="D220" s="34" t="s">
        <v>255</v>
      </c>
      <c r="E220" s="34">
        <v>41</v>
      </c>
      <c r="F220" s="34">
        <v>535</v>
      </c>
    </row>
    <row r="221" spans="2:6" x14ac:dyDescent="0.45">
      <c r="B221" s="34"/>
      <c r="C221" s="34"/>
      <c r="D221" s="34"/>
      <c r="E221" s="34"/>
      <c r="F221" s="34"/>
    </row>
    <row r="222" spans="2:6" x14ac:dyDescent="0.45">
      <c r="B222" s="34" t="s">
        <v>262</v>
      </c>
      <c r="C222" s="34" t="s">
        <v>50</v>
      </c>
      <c r="D222" s="34" t="s">
        <v>255</v>
      </c>
      <c r="E222" s="34">
        <v>0</v>
      </c>
      <c r="F222" s="34">
        <v>0</v>
      </c>
    </row>
    <row r="223" spans="2:6" x14ac:dyDescent="0.45">
      <c r="B223" s="34" t="s">
        <v>263</v>
      </c>
      <c r="C223" s="34" t="s">
        <v>50</v>
      </c>
      <c r="D223" s="34" t="s">
        <v>255</v>
      </c>
      <c r="E223" s="34">
        <v>0</v>
      </c>
      <c r="F223" s="34">
        <v>0</v>
      </c>
    </row>
    <row r="224" spans="2:6" x14ac:dyDescent="0.45">
      <c r="B224" s="34" t="s">
        <v>264</v>
      </c>
      <c r="C224" s="34" t="s">
        <v>50</v>
      </c>
      <c r="D224" s="34" t="s">
        <v>255</v>
      </c>
      <c r="E224" s="34">
        <v>0</v>
      </c>
      <c r="F224" s="34">
        <v>0</v>
      </c>
    </row>
    <row r="225" spans="2:6" x14ac:dyDescent="0.45">
      <c r="B225" s="34" t="s">
        <v>265</v>
      </c>
      <c r="C225" s="34" t="s">
        <v>41</v>
      </c>
      <c r="D225" s="34" t="s">
        <v>266</v>
      </c>
      <c r="E225" s="34">
        <v>90</v>
      </c>
      <c r="F225" s="34">
        <v>1324</v>
      </c>
    </row>
    <row r="226" spans="2:6" x14ac:dyDescent="0.45">
      <c r="B226" s="34" t="s">
        <v>267</v>
      </c>
      <c r="C226" s="34" t="s">
        <v>41</v>
      </c>
      <c r="D226" s="34" t="s">
        <v>266</v>
      </c>
      <c r="E226" s="34">
        <v>53</v>
      </c>
      <c r="F226" s="34">
        <v>683</v>
      </c>
    </row>
    <row r="227" spans="2:6" x14ac:dyDescent="0.45">
      <c r="B227" s="34" t="s">
        <v>268</v>
      </c>
      <c r="C227" s="34" t="s">
        <v>41</v>
      </c>
      <c r="D227" s="34" t="s">
        <v>266</v>
      </c>
      <c r="E227" s="34">
        <v>29</v>
      </c>
      <c r="F227" s="34">
        <v>467</v>
      </c>
    </row>
    <row r="228" spans="2:6" x14ac:dyDescent="0.45">
      <c r="B228" s="34" t="s">
        <v>269</v>
      </c>
      <c r="C228" s="34" t="s">
        <v>41</v>
      </c>
      <c r="D228" s="34" t="s">
        <v>266</v>
      </c>
      <c r="E228" s="34">
        <v>28</v>
      </c>
      <c r="F228" s="34">
        <v>394</v>
      </c>
    </row>
    <row r="229" spans="2:6" x14ac:dyDescent="0.45">
      <c r="B229" s="34" t="s">
        <v>270</v>
      </c>
      <c r="C229" s="34" t="s">
        <v>41</v>
      </c>
      <c r="D229" s="34" t="s">
        <v>266</v>
      </c>
      <c r="E229" s="34">
        <v>29</v>
      </c>
      <c r="F229" s="34">
        <v>392</v>
      </c>
    </row>
    <row r="230" spans="2:6" x14ac:dyDescent="0.45">
      <c r="B230" s="34" t="s">
        <v>271</v>
      </c>
      <c r="C230" s="34" t="s">
        <v>41</v>
      </c>
      <c r="D230" s="34" t="s">
        <v>266</v>
      </c>
      <c r="E230" s="34">
        <v>10</v>
      </c>
      <c r="F230" s="34">
        <v>112</v>
      </c>
    </row>
    <row r="231" spans="2:6" x14ac:dyDescent="0.45">
      <c r="B231" s="34" t="s">
        <v>272</v>
      </c>
      <c r="C231" s="34" t="s">
        <v>50</v>
      </c>
      <c r="D231" s="34" t="s">
        <v>266</v>
      </c>
      <c r="E231" s="34">
        <v>22</v>
      </c>
      <c r="F231" s="34">
        <v>229</v>
      </c>
    </row>
    <row r="232" spans="2:6" x14ac:dyDescent="0.45">
      <c r="B232" s="34" t="s">
        <v>273</v>
      </c>
      <c r="C232" s="34" t="s">
        <v>50</v>
      </c>
      <c r="D232" s="34" t="s">
        <v>266</v>
      </c>
      <c r="E232" s="34">
        <v>9</v>
      </c>
      <c r="F232" s="34">
        <v>79</v>
      </c>
    </row>
    <row r="233" spans="2:6" x14ac:dyDescent="0.45">
      <c r="B233" s="34" t="s">
        <v>274</v>
      </c>
      <c r="C233" s="34" t="s">
        <v>50</v>
      </c>
      <c r="D233" s="34" t="s">
        <v>266</v>
      </c>
      <c r="E233" s="34">
        <v>5</v>
      </c>
      <c r="F233" s="34">
        <v>37</v>
      </c>
    </row>
    <row r="234" spans="2:6" x14ac:dyDescent="0.45">
      <c r="B234" s="34" t="s">
        <v>275</v>
      </c>
      <c r="C234" s="34" t="s">
        <v>50</v>
      </c>
      <c r="D234" s="34" t="s">
        <v>266</v>
      </c>
      <c r="E234" s="34">
        <v>0</v>
      </c>
      <c r="F234" s="34">
        <v>0</v>
      </c>
    </row>
    <row r="235" spans="2:6" x14ac:dyDescent="0.45">
      <c r="B235" s="34" t="s">
        <v>276</v>
      </c>
      <c r="C235" s="34" t="s">
        <v>50</v>
      </c>
      <c r="D235" s="34" t="s">
        <v>266</v>
      </c>
      <c r="E235" s="34">
        <v>0</v>
      </c>
      <c r="F235" s="34">
        <v>0</v>
      </c>
    </row>
    <row r="236" spans="2:6" x14ac:dyDescent="0.45">
      <c r="B236" s="34" t="s">
        <v>277</v>
      </c>
      <c r="C236" s="34" t="s">
        <v>41</v>
      </c>
      <c r="D236" s="34" t="s">
        <v>278</v>
      </c>
      <c r="E236" s="34">
        <v>84</v>
      </c>
      <c r="F236" s="34">
        <v>1330</v>
      </c>
    </row>
    <row r="237" spans="2:6" x14ac:dyDescent="0.45">
      <c r="B237" s="34" t="s">
        <v>279</v>
      </c>
      <c r="C237" s="34" t="s">
        <v>41</v>
      </c>
      <c r="D237" s="34" t="s">
        <v>278</v>
      </c>
      <c r="E237" s="34">
        <v>76</v>
      </c>
      <c r="F237" s="34">
        <v>1060</v>
      </c>
    </row>
    <row r="238" spans="2:6" x14ac:dyDescent="0.45">
      <c r="B238" s="34" t="s">
        <v>280</v>
      </c>
      <c r="C238" s="34" t="s">
        <v>41</v>
      </c>
      <c r="D238" s="34" t="s">
        <v>278</v>
      </c>
      <c r="E238" s="34">
        <v>29</v>
      </c>
      <c r="F238" s="34">
        <v>413</v>
      </c>
    </row>
    <row r="239" spans="2:6" x14ac:dyDescent="0.45">
      <c r="B239" s="34" t="s">
        <v>281</v>
      </c>
      <c r="C239" s="34" t="s">
        <v>41</v>
      </c>
      <c r="D239" s="34" t="s">
        <v>278</v>
      </c>
      <c r="E239" s="34">
        <v>19</v>
      </c>
      <c r="F239" s="34">
        <v>215</v>
      </c>
    </row>
    <row r="240" spans="2:6" x14ac:dyDescent="0.45">
      <c r="B240" s="34"/>
      <c r="C240" s="34"/>
      <c r="D240" s="34"/>
      <c r="E240" s="34"/>
      <c r="F240" s="34"/>
    </row>
    <row r="241" spans="2:6" x14ac:dyDescent="0.45">
      <c r="B241" s="34" t="s">
        <v>282</v>
      </c>
      <c r="C241" s="34" t="s">
        <v>41</v>
      </c>
      <c r="D241" s="34" t="s">
        <v>278</v>
      </c>
      <c r="E241" s="34">
        <v>7</v>
      </c>
      <c r="F241" s="34">
        <v>101</v>
      </c>
    </row>
    <row r="242" spans="2:6" x14ac:dyDescent="0.45">
      <c r="B242" s="34" t="s">
        <v>283</v>
      </c>
      <c r="C242" s="34" t="s">
        <v>41</v>
      </c>
      <c r="D242" s="34" t="s">
        <v>278</v>
      </c>
      <c r="E242" s="34">
        <v>11</v>
      </c>
      <c r="F242" s="34">
        <v>84</v>
      </c>
    </row>
    <row r="243" spans="2:6" x14ac:dyDescent="0.45">
      <c r="B243" s="34" t="s">
        <v>284</v>
      </c>
      <c r="C243" s="34" t="s">
        <v>50</v>
      </c>
      <c r="D243" s="34" t="s">
        <v>278</v>
      </c>
      <c r="E243" s="34">
        <v>37</v>
      </c>
      <c r="F243" s="34">
        <v>331</v>
      </c>
    </row>
    <row r="244" spans="2:6" x14ac:dyDescent="0.45">
      <c r="B244" s="34" t="s">
        <v>285</v>
      </c>
      <c r="C244" s="34" t="s">
        <v>50</v>
      </c>
      <c r="D244" s="34" t="s">
        <v>278</v>
      </c>
      <c r="E244" s="34">
        <v>14</v>
      </c>
      <c r="F244" s="34">
        <v>104</v>
      </c>
    </row>
    <row r="245" spans="2:6" x14ac:dyDescent="0.45">
      <c r="B245" s="34" t="s">
        <v>286</v>
      </c>
      <c r="C245" s="34" t="s">
        <v>50</v>
      </c>
      <c r="D245" s="34" t="s">
        <v>278</v>
      </c>
      <c r="E245" s="34">
        <v>5</v>
      </c>
      <c r="F245" s="34">
        <v>48</v>
      </c>
    </row>
    <row r="246" spans="2:6" x14ac:dyDescent="0.45">
      <c r="B246" s="34" t="s">
        <v>287</v>
      </c>
      <c r="C246" s="34" t="s">
        <v>50</v>
      </c>
      <c r="D246" s="34" t="s">
        <v>278</v>
      </c>
      <c r="E246" s="34">
        <v>0</v>
      </c>
      <c r="F246" s="34">
        <v>0</v>
      </c>
    </row>
    <row r="247" spans="2:6" x14ac:dyDescent="0.45">
      <c r="B247" s="34" t="s">
        <v>288</v>
      </c>
      <c r="C247" s="34" t="s">
        <v>50</v>
      </c>
      <c r="D247" s="34" t="s">
        <v>278</v>
      </c>
      <c r="E247" s="34">
        <v>0</v>
      </c>
      <c r="F247" s="34">
        <v>0</v>
      </c>
    </row>
    <row r="248" spans="2:6" x14ac:dyDescent="0.45">
      <c r="B248" s="34" t="s">
        <v>289</v>
      </c>
      <c r="C248" s="34" t="s">
        <v>41</v>
      </c>
      <c r="D248" s="34" t="s">
        <v>290</v>
      </c>
      <c r="E248" s="34">
        <v>78</v>
      </c>
      <c r="F248" s="34">
        <v>1185</v>
      </c>
    </row>
    <row r="249" spans="2:6" x14ac:dyDescent="0.45">
      <c r="B249" s="34" t="s">
        <v>291</v>
      </c>
      <c r="C249" s="34" t="s">
        <v>41</v>
      </c>
      <c r="D249" s="34" t="s">
        <v>290</v>
      </c>
      <c r="E249" s="34">
        <v>69</v>
      </c>
      <c r="F249" s="34">
        <v>762</v>
      </c>
    </row>
    <row r="250" spans="2:6" x14ac:dyDescent="0.45">
      <c r="B250" s="34" t="s">
        <v>292</v>
      </c>
      <c r="C250" s="34" t="s">
        <v>41</v>
      </c>
      <c r="D250" s="34" t="s">
        <v>290</v>
      </c>
      <c r="E250" s="34">
        <v>61</v>
      </c>
      <c r="F250" s="34">
        <v>789</v>
      </c>
    </row>
    <row r="251" spans="2:6" x14ac:dyDescent="0.45">
      <c r="B251" s="34" t="s">
        <v>293</v>
      </c>
      <c r="C251" s="34" t="s">
        <v>41</v>
      </c>
      <c r="D251" s="34" t="s">
        <v>290</v>
      </c>
      <c r="E251" s="34">
        <v>32</v>
      </c>
      <c r="F251" s="34">
        <v>349</v>
      </c>
    </row>
    <row r="252" spans="2:6" x14ac:dyDescent="0.45">
      <c r="B252" s="34" t="s">
        <v>294</v>
      </c>
      <c r="C252" s="34" t="s">
        <v>41</v>
      </c>
      <c r="D252" s="34" t="s">
        <v>290</v>
      </c>
      <c r="E252" s="34">
        <v>37</v>
      </c>
      <c r="F252" s="34">
        <v>399</v>
      </c>
    </row>
    <row r="253" spans="2:6" x14ac:dyDescent="0.45">
      <c r="B253" s="34" t="s">
        <v>295</v>
      </c>
      <c r="C253" s="34" t="s">
        <v>41</v>
      </c>
      <c r="D253" s="34" t="s">
        <v>290</v>
      </c>
      <c r="E253" s="34">
        <v>3</v>
      </c>
      <c r="F253" s="34">
        <v>59</v>
      </c>
    </row>
    <row r="254" spans="2:6" x14ac:dyDescent="0.45">
      <c r="B254" s="34" t="s">
        <v>296</v>
      </c>
      <c r="C254" s="34" t="s">
        <v>41</v>
      </c>
      <c r="D254" s="34" t="s">
        <v>290</v>
      </c>
      <c r="E254" s="34">
        <v>3</v>
      </c>
      <c r="F254" s="34">
        <v>54</v>
      </c>
    </row>
    <row r="255" spans="2:6" x14ac:dyDescent="0.45">
      <c r="B255" s="34" t="s">
        <v>297</v>
      </c>
      <c r="C255" s="34" t="s">
        <v>41</v>
      </c>
      <c r="D255" s="34" t="s">
        <v>290</v>
      </c>
      <c r="E255" s="34">
        <v>0</v>
      </c>
      <c r="F255" s="34">
        <v>0</v>
      </c>
    </row>
    <row r="256" spans="2:6" x14ac:dyDescent="0.45">
      <c r="B256" s="34" t="s">
        <v>298</v>
      </c>
      <c r="C256" s="34" t="s">
        <v>50</v>
      </c>
      <c r="D256" s="34" t="s">
        <v>290</v>
      </c>
      <c r="E256" s="34">
        <v>35</v>
      </c>
      <c r="F256" s="34">
        <v>401</v>
      </c>
    </row>
    <row r="257" spans="2:6" x14ac:dyDescent="0.45">
      <c r="B257" s="34" t="s">
        <v>299</v>
      </c>
      <c r="C257" s="34" t="s">
        <v>50</v>
      </c>
      <c r="D257" s="34" t="s">
        <v>290</v>
      </c>
      <c r="E257" s="34">
        <v>14</v>
      </c>
      <c r="F257" s="34">
        <v>119</v>
      </c>
    </row>
    <row r="258" spans="2:6" x14ac:dyDescent="0.45">
      <c r="B258" s="34" t="s">
        <v>300</v>
      </c>
      <c r="C258" s="34" t="s">
        <v>50</v>
      </c>
      <c r="D258" s="34" t="s">
        <v>290</v>
      </c>
      <c r="E258" s="34">
        <v>2</v>
      </c>
      <c r="F258" s="34">
        <v>17</v>
      </c>
    </row>
    <row r="259" spans="2:6" x14ac:dyDescent="0.45">
      <c r="B259" s="34"/>
      <c r="C259" s="34"/>
      <c r="D259" s="34"/>
      <c r="E259" s="34"/>
      <c r="F259" s="34"/>
    </row>
    <row r="260" spans="2:6" x14ac:dyDescent="0.45">
      <c r="B260" s="34" t="s">
        <v>301</v>
      </c>
      <c r="C260" s="34" t="s">
        <v>50</v>
      </c>
      <c r="D260" s="34" t="s">
        <v>290</v>
      </c>
      <c r="E260" s="34">
        <v>0</v>
      </c>
      <c r="F260" s="34">
        <v>4</v>
      </c>
    </row>
    <row r="261" spans="2:6" x14ac:dyDescent="0.45">
      <c r="B261" s="34" t="s">
        <v>302</v>
      </c>
      <c r="C261" s="34" t="s">
        <v>41</v>
      </c>
      <c r="D261" s="34" t="s">
        <v>303</v>
      </c>
      <c r="E261" s="34">
        <v>65</v>
      </c>
      <c r="F261" s="34">
        <v>1056</v>
      </c>
    </row>
    <row r="262" spans="2:6" x14ac:dyDescent="0.45">
      <c r="B262" s="34" t="s">
        <v>304</v>
      </c>
      <c r="C262" s="34" t="s">
        <v>41</v>
      </c>
      <c r="D262" s="34" t="s">
        <v>303</v>
      </c>
      <c r="E262" s="34">
        <v>78</v>
      </c>
      <c r="F262" s="34">
        <v>1055</v>
      </c>
    </row>
    <row r="263" spans="2:6" x14ac:dyDescent="0.45">
      <c r="B263" s="34" t="s">
        <v>305</v>
      </c>
      <c r="C263" s="34" t="s">
        <v>41</v>
      </c>
      <c r="D263" s="34" t="s">
        <v>303</v>
      </c>
      <c r="E263" s="34">
        <v>48</v>
      </c>
      <c r="F263" s="34">
        <v>597</v>
      </c>
    </row>
    <row r="264" spans="2:6" x14ac:dyDescent="0.45">
      <c r="B264" s="34" t="s">
        <v>306</v>
      </c>
      <c r="C264" s="34" t="s">
        <v>41</v>
      </c>
      <c r="D264" s="34" t="s">
        <v>303</v>
      </c>
      <c r="E264" s="34">
        <v>40</v>
      </c>
      <c r="F264" s="34">
        <v>543</v>
      </c>
    </row>
    <row r="265" spans="2:6" x14ac:dyDescent="0.45">
      <c r="B265" s="34" t="s">
        <v>307</v>
      </c>
      <c r="C265" s="34" t="s">
        <v>41</v>
      </c>
      <c r="D265" s="34" t="s">
        <v>303</v>
      </c>
      <c r="E265" s="34">
        <v>8</v>
      </c>
      <c r="F265" s="34">
        <v>72</v>
      </c>
    </row>
    <row r="266" spans="2:6" x14ac:dyDescent="0.45">
      <c r="B266" s="34" t="s">
        <v>308</v>
      </c>
      <c r="C266" s="34" t="s">
        <v>41</v>
      </c>
      <c r="D266" s="34" t="s">
        <v>303</v>
      </c>
      <c r="E266" s="34">
        <v>8</v>
      </c>
      <c r="F266" s="34">
        <v>73</v>
      </c>
    </row>
    <row r="267" spans="2:6" x14ac:dyDescent="0.45">
      <c r="B267" s="34" t="s">
        <v>309</v>
      </c>
      <c r="C267" s="34" t="s">
        <v>50</v>
      </c>
      <c r="D267" s="34" t="s">
        <v>303</v>
      </c>
      <c r="E267" s="34">
        <v>38</v>
      </c>
      <c r="F267" s="34">
        <v>425</v>
      </c>
    </row>
    <row r="268" spans="2:6" x14ac:dyDescent="0.45">
      <c r="B268" s="34" t="s">
        <v>310</v>
      </c>
      <c r="C268" s="34" t="s">
        <v>50</v>
      </c>
      <c r="D268" s="34" t="s">
        <v>303</v>
      </c>
      <c r="E268" s="34">
        <v>38</v>
      </c>
      <c r="F268" s="34">
        <v>385</v>
      </c>
    </row>
    <row r="269" spans="2:6" x14ac:dyDescent="0.45">
      <c r="B269" s="34" t="s">
        <v>311</v>
      </c>
      <c r="C269" s="34" t="s">
        <v>50</v>
      </c>
      <c r="D269" s="34" t="s">
        <v>303</v>
      </c>
      <c r="E269" s="34">
        <v>8</v>
      </c>
      <c r="F269" s="34">
        <v>38</v>
      </c>
    </row>
    <row r="270" spans="2:6" x14ac:dyDescent="0.45">
      <c r="B270" s="34" t="s">
        <v>312</v>
      </c>
      <c r="C270" s="34" t="s">
        <v>50</v>
      </c>
      <c r="D270" s="34" t="s">
        <v>303</v>
      </c>
      <c r="E270" s="34">
        <v>5</v>
      </c>
      <c r="F270" s="34">
        <v>21</v>
      </c>
    </row>
    <row r="271" spans="2:6" x14ac:dyDescent="0.45">
      <c r="B271" s="34" t="s">
        <v>313</v>
      </c>
      <c r="C271" s="34" t="s">
        <v>50</v>
      </c>
      <c r="D271" s="34" t="s">
        <v>303</v>
      </c>
      <c r="E271" s="34">
        <v>0</v>
      </c>
      <c r="F271" s="34">
        <v>0</v>
      </c>
    </row>
    <row r="272" spans="2:6" x14ac:dyDescent="0.45">
      <c r="B272" s="34" t="s">
        <v>314</v>
      </c>
      <c r="C272" s="34" t="s">
        <v>41</v>
      </c>
      <c r="D272" s="34" t="s">
        <v>315</v>
      </c>
      <c r="E272" s="34">
        <v>73</v>
      </c>
      <c r="F272" s="34">
        <v>967</v>
      </c>
    </row>
    <row r="273" spans="2:6" x14ac:dyDescent="0.45">
      <c r="B273" s="34"/>
      <c r="C273" s="34"/>
      <c r="D273" s="34"/>
      <c r="E273" s="34"/>
      <c r="F273" s="34"/>
    </row>
    <row r="274" spans="2:6" x14ac:dyDescent="0.45">
      <c r="B274" s="34"/>
      <c r="C274" s="34"/>
      <c r="D274" s="34"/>
      <c r="E274" s="34"/>
      <c r="F274" s="34"/>
    </row>
    <row r="275" spans="2:6" x14ac:dyDescent="0.45">
      <c r="B275" s="34"/>
      <c r="C275" s="34"/>
      <c r="D275" s="34"/>
      <c r="E275" s="34"/>
      <c r="F275" s="34"/>
    </row>
    <row r="276" spans="2:6" x14ac:dyDescent="0.45">
      <c r="B276" s="34"/>
      <c r="C276" s="34"/>
      <c r="D276" s="34"/>
      <c r="E276" s="34"/>
      <c r="F276" s="34"/>
    </row>
    <row r="277" spans="2:6" x14ac:dyDescent="0.45">
      <c r="B277" s="34" t="s">
        <v>316</v>
      </c>
      <c r="C277" s="34" t="s">
        <v>41</v>
      </c>
      <c r="D277" s="34" t="s">
        <v>315</v>
      </c>
      <c r="E277" s="34">
        <v>6</v>
      </c>
      <c r="F277" s="34">
        <v>50</v>
      </c>
    </row>
    <row r="278" spans="2:6" x14ac:dyDescent="0.45">
      <c r="B278" s="34" t="s">
        <v>317</v>
      </c>
      <c r="C278" s="34" t="s">
        <v>50</v>
      </c>
      <c r="D278" s="34" t="s">
        <v>315</v>
      </c>
      <c r="E278" s="34">
        <v>79</v>
      </c>
      <c r="F278" s="34">
        <v>863</v>
      </c>
    </row>
    <row r="279" spans="2:6" x14ac:dyDescent="0.45">
      <c r="B279" s="34" t="s">
        <v>318</v>
      </c>
      <c r="C279" s="34" t="s">
        <v>50</v>
      </c>
      <c r="D279" s="34" t="s">
        <v>315</v>
      </c>
      <c r="E279" s="34">
        <v>16</v>
      </c>
      <c r="F279" s="34">
        <v>142</v>
      </c>
    </row>
    <row r="280" spans="2:6" x14ac:dyDescent="0.45">
      <c r="B280" s="34" t="s">
        <v>319</v>
      </c>
      <c r="C280" s="34" t="s">
        <v>50</v>
      </c>
      <c r="D280" s="34" t="s">
        <v>315</v>
      </c>
      <c r="E280" s="34">
        <v>0</v>
      </c>
      <c r="F280" s="34">
        <v>0</v>
      </c>
    </row>
    <row r="281" spans="2:6" x14ac:dyDescent="0.45">
      <c r="B281" s="34"/>
      <c r="C281" s="34"/>
      <c r="D281" s="34"/>
      <c r="E281" s="34"/>
      <c r="F281" s="34"/>
    </row>
    <row r="282" spans="2:6" x14ac:dyDescent="0.45">
      <c r="B282" s="34" t="s">
        <v>320</v>
      </c>
      <c r="C282" s="34" t="s">
        <v>50</v>
      </c>
      <c r="D282" s="34" t="s">
        <v>315</v>
      </c>
      <c r="E282" s="34">
        <v>0</v>
      </c>
      <c r="F282" s="34">
        <v>0</v>
      </c>
    </row>
    <row r="283" spans="2:6" x14ac:dyDescent="0.45">
      <c r="B283" s="34" t="s">
        <v>321</v>
      </c>
      <c r="C283" s="34" t="s">
        <v>41</v>
      </c>
      <c r="D283" s="34" t="s">
        <v>322</v>
      </c>
      <c r="E283" s="34">
        <v>66</v>
      </c>
      <c r="F283" s="34">
        <v>977</v>
      </c>
    </row>
    <row r="284" spans="2:6" x14ac:dyDescent="0.45">
      <c r="B284" s="34" t="s">
        <v>323</v>
      </c>
      <c r="C284" s="34" t="s">
        <v>41</v>
      </c>
      <c r="D284" s="34" t="s">
        <v>322</v>
      </c>
      <c r="E284" s="34">
        <v>67</v>
      </c>
      <c r="F284" s="34">
        <v>827</v>
      </c>
    </row>
    <row r="285" spans="2:6" x14ac:dyDescent="0.45">
      <c r="B285" s="34" t="s">
        <v>324</v>
      </c>
      <c r="C285" s="34" t="s">
        <v>41</v>
      </c>
      <c r="D285" s="34" t="s">
        <v>322</v>
      </c>
      <c r="E285" s="34">
        <v>50</v>
      </c>
      <c r="F285" s="34">
        <v>754</v>
      </c>
    </row>
    <row r="286" spans="2:6" x14ac:dyDescent="0.45">
      <c r="B286" s="34" t="s">
        <v>325</v>
      </c>
      <c r="C286" s="34" t="s">
        <v>41</v>
      </c>
      <c r="D286" s="34" t="s">
        <v>322</v>
      </c>
      <c r="E286" s="34">
        <v>47</v>
      </c>
      <c r="F286" s="34">
        <v>641</v>
      </c>
    </row>
    <row r="287" spans="2:6" x14ac:dyDescent="0.45">
      <c r="B287" s="34" t="s">
        <v>326</v>
      </c>
      <c r="C287" s="34" t="s">
        <v>41</v>
      </c>
      <c r="D287" s="34" t="s">
        <v>322</v>
      </c>
      <c r="E287" s="34">
        <v>9</v>
      </c>
      <c r="F287" s="34">
        <v>122</v>
      </c>
    </row>
    <row r="288" spans="2:6" x14ac:dyDescent="0.45">
      <c r="B288" s="34" t="s">
        <v>327</v>
      </c>
      <c r="C288" s="34" t="s">
        <v>50</v>
      </c>
      <c r="D288" s="34" t="s">
        <v>322</v>
      </c>
      <c r="E288" s="34">
        <v>26</v>
      </c>
      <c r="F288" s="34">
        <v>219</v>
      </c>
    </row>
    <row r="289" spans="2:6" x14ac:dyDescent="0.45">
      <c r="B289" s="34" t="s">
        <v>328</v>
      </c>
      <c r="C289" s="34" t="s">
        <v>50</v>
      </c>
      <c r="D289" s="34" t="s">
        <v>322</v>
      </c>
      <c r="E289" s="34">
        <v>30</v>
      </c>
      <c r="F289" s="34">
        <v>258</v>
      </c>
    </row>
    <row r="290" spans="2:6" x14ac:dyDescent="0.45">
      <c r="B290" s="34" t="s">
        <v>329</v>
      </c>
      <c r="C290" s="34" t="s">
        <v>50</v>
      </c>
      <c r="D290" s="34" t="s">
        <v>322</v>
      </c>
      <c r="E290" s="34">
        <v>4</v>
      </c>
      <c r="F290" s="34">
        <v>28</v>
      </c>
    </row>
    <row r="291" spans="2:6" x14ac:dyDescent="0.45">
      <c r="B291" s="34" t="s">
        <v>330</v>
      </c>
      <c r="C291" s="34" t="s">
        <v>50</v>
      </c>
      <c r="D291" s="34" t="s">
        <v>322</v>
      </c>
      <c r="E291" s="34">
        <v>0</v>
      </c>
      <c r="F291" s="34">
        <v>0</v>
      </c>
    </row>
    <row r="292" spans="2:6" x14ac:dyDescent="0.45">
      <c r="B292" s="34" t="s">
        <v>331</v>
      </c>
      <c r="C292" s="34" t="s">
        <v>50</v>
      </c>
      <c r="D292" s="34" t="s">
        <v>322</v>
      </c>
      <c r="E292" s="34">
        <v>0</v>
      </c>
      <c r="F292" s="34">
        <v>0</v>
      </c>
    </row>
    <row r="293" spans="2:6" x14ac:dyDescent="0.45">
      <c r="B293" s="34" t="s">
        <v>332</v>
      </c>
      <c r="C293" s="34" t="s">
        <v>41</v>
      </c>
      <c r="D293" s="34" t="s">
        <v>333</v>
      </c>
      <c r="E293" s="34">
        <v>89</v>
      </c>
      <c r="F293" s="34">
        <v>1328</v>
      </c>
    </row>
    <row r="294" spans="2:6" x14ac:dyDescent="0.45">
      <c r="B294" s="34" t="s">
        <v>334</v>
      </c>
      <c r="C294" s="34" t="s">
        <v>41</v>
      </c>
      <c r="D294" s="34" t="s">
        <v>333</v>
      </c>
      <c r="E294" s="34">
        <v>74</v>
      </c>
      <c r="F294" s="34">
        <v>956</v>
      </c>
    </row>
    <row r="295" spans="2:6" x14ac:dyDescent="0.45">
      <c r="B295" s="34" t="s">
        <v>335</v>
      </c>
      <c r="C295" s="34" t="s">
        <v>41</v>
      </c>
      <c r="D295" s="34" t="s">
        <v>333</v>
      </c>
      <c r="E295" s="34">
        <v>50</v>
      </c>
      <c r="F295" s="34">
        <v>548</v>
      </c>
    </row>
    <row r="296" spans="2:6" x14ac:dyDescent="0.45">
      <c r="B296" s="34" t="s">
        <v>336</v>
      </c>
      <c r="C296" s="34" t="s">
        <v>41</v>
      </c>
      <c r="D296" s="34" t="s">
        <v>333</v>
      </c>
      <c r="E296" s="34">
        <v>37</v>
      </c>
      <c r="F296" s="34">
        <v>327</v>
      </c>
    </row>
    <row r="297" spans="2:6" x14ac:dyDescent="0.45">
      <c r="B297" s="34" t="s">
        <v>337</v>
      </c>
      <c r="C297" s="34" t="s">
        <v>41</v>
      </c>
      <c r="D297" s="34" t="s">
        <v>333</v>
      </c>
      <c r="E297" s="34">
        <v>17</v>
      </c>
      <c r="F297" s="34">
        <v>184</v>
      </c>
    </row>
    <row r="298" spans="2:6" x14ac:dyDescent="0.45">
      <c r="B298" s="34" t="s">
        <v>338</v>
      </c>
      <c r="C298" s="34" t="s">
        <v>41</v>
      </c>
      <c r="D298" s="34" t="s">
        <v>333</v>
      </c>
      <c r="E298" s="34">
        <v>12</v>
      </c>
      <c r="F298" s="34">
        <v>84</v>
      </c>
    </row>
    <row r="299" spans="2:6" x14ac:dyDescent="0.45">
      <c r="B299" s="34"/>
      <c r="C299" s="34"/>
      <c r="D299" s="34"/>
      <c r="E299" s="34"/>
      <c r="F299" s="34"/>
    </row>
    <row r="300" spans="2:6" x14ac:dyDescent="0.45">
      <c r="B300" s="34" t="s">
        <v>339</v>
      </c>
      <c r="C300" s="34" t="s">
        <v>50</v>
      </c>
      <c r="D300" s="34" t="s">
        <v>333</v>
      </c>
      <c r="E300" s="34">
        <v>22</v>
      </c>
      <c r="F300" s="34">
        <v>223</v>
      </c>
    </row>
    <row r="301" spans="2:6" x14ac:dyDescent="0.45">
      <c r="B301" s="34" t="s">
        <v>340</v>
      </c>
      <c r="C301" s="34" t="s">
        <v>50</v>
      </c>
      <c r="D301" s="34" t="s">
        <v>333</v>
      </c>
      <c r="E301" s="34">
        <v>15</v>
      </c>
      <c r="F301" s="34">
        <v>114</v>
      </c>
    </row>
    <row r="302" spans="2:6" x14ac:dyDescent="0.45">
      <c r="B302" s="34" t="s">
        <v>341</v>
      </c>
      <c r="C302" s="34" t="s">
        <v>50</v>
      </c>
      <c r="D302" s="34" t="s">
        <v>333</v>
      </c>
      <c r="E302" s="34">
        <v>11</v>
      </c>
      <c r="F302" s="34">
        <v>96</v>
      </c>
    </row>
    <row r="303" spans="2:6" x14ac:dyDescent="0.45">
      <c r="B303" s="34" t="s">
        <v>342</v>
      </c>
      <c r="C303" s="34" t="s">
        <v>50</v>
      </c>
      <c r="D303" s="34" t="s">
        <v>333</v>
      </c>
      <c r="E303" s="34">
        <v>0</v>
      </c>
      <c r="F303" s="34">
        <v>0</v>
      </c>
    </row>
    <row r="304" spans="2:6" x14ac:dyDescent="0.45">
      <c r="B304" s="34" t="s">
        <v>343</v>
      </c>
      <c r="C304" s="34" t="s">
        <v>50</v>
      </c>
      <c r="D304" s="34" t="s">
        <v>333</v>
      </c>
      <c r="E304" s="34">
        <v>0</v>
      </c>
      <c r="F304" s="34">
        <v>0</v>
      </c>
    </row>
    <row r="305" spans="2:6" x14ac:dyDescent="0.45">
      <c r="B305" s="34" t="s">
        <v>344</v>
      </c>
      <c r="C305" s="34" t="s">
        <v>41</v>
      </c>
      <c r="D305" s="34" t="s">
        <v>345</v>
      </c>
      <c r="E305" s="34">
        <v>66</v>
      </c>
      <c r="F305" s="34">
        <v>971</v>
      </c>
    </row>
    <row r="306" spans="2:6" x14ac:dyDescent="0.45">
      <c r="B306" s="34" t="s">
        <v>346</v>
      </c>
      <c r="C306" s="34" t="s">
        <v>41</v>
      </c>
      <c r="D306" s="34" t="s">
        <v>345</v>
      </c>
      <c r="E306" s="34">
        <v>41</v>
      </c>
      <c r="F306" s="34">
        <v>499</v>
      </c>
    </row>
    <row r="307" spans="2:6" x14ac:dyDescent="0.45">
      <c r="B307" s="34" t="s">
        <v>347</v>
      </c>
      <c r="C307" s="34" t="s">
        <v>41</v>
      </c>
      <c r="D307" s="34" t="s">
        <v>345</v>
      </c>
      <c r="E307" s="34">
        <v>25</v>
      </c>
      <c r="F307" s="34">
        <v>371</v>
      </c>
    </row>
    <row r="308" spans="2:6" x14ac:dyDescent="0.45">
      <c r="B308" s="34" t="s">
        <v>348</v>
      </c>
      <c r="C308" s="34" t="s">
        <v>41</v>
      </c>
      <c r="D308" s="34" t="s">
        <v>345</v>
      </c>
      <c r="E308" s="34">
        <v>28</v>
      </c>
      <c r="F308" s="34">
        <v>324</v>
      </c>
    </row>
    <row r="309" spans="2:6" x14ac:dyDescent="0.45">
      <c r="B309" s="34" t="s">
        <v>349</v>
      </c>
      <c r="C309" s="34" t="s">
        <v>41</v>
      </c>
      <c r="D309" s="34" t="s">
        <v>345</v>
      </c>
      <c r="E309" s="34">
        <v>12</v>
      </c>
      <c r="F309" s="34">
        <v>188</v>
      </c>
    </row>
    <row r="310" spans="2:6" x14ac:dyDescent="0.45">
      <c r="B310" s="34" t="s">
        <v>350</v>
      </c>
      <c r="C310" s="34" t="s">
        <v>41</v>
      </c>
      <c r="D310" s="34" t="s">
        <v>345</v>
      </c>
      <c r="E310" s="34">
        <v>21</v>
      </c>
      <c r="F310" s="34">
        <v>198</v>
      </c>
    </row>
    <row r="311" spans="2:6" x14ac:dyDescent="0.45">
      <c r="B311" s="34" t="s">
        <v>351</v>
      </c>
      <c r="C311" s="34" t="s">
        <v>41</v>
      </c>
      <c r="D311" s="34" t="s">
        <v>345</v>
      </c>
      <c r="E311" s="34">
        <v>4</v>
      </c>
      <c r="F311" s="34">
        <v>42</v>
      </c>
    </row>
    <row r="312" spans="2:6" x14ac:dyDescent="0.45">
      <c r="B312" s="34" t="s">
        <v>352</v>
      </c>
      <c r="C312" s="34" t="s">
        <v>50</v>
      </c>
      <c r="D312" s="34" t="s">
        <v>345</v>
      </c>
      <c r="E312" s="34">
        <v>26</v>
      </c>
      <c r="F312" s="34">
        <v>290</v>
      </c>
    </row>
    <row r="313" spans="2:6" x14ac:dyDescent="0.45">
      <c r="B313" s="34" t="s">
        <v>353</v>
      </c>
      <c r="C313" s="34" t="s">
        <v>50</v>
      </c>
      <c r="D313" s="34" t="s">
        <v>345</v>
      </c>
      <c r="E313" s="34">
        <v>13</v>
      </c>
      <c r="F313" s="34">
        <v>100</v>
      </c>
    </row>
    <row r="314" spans="2:6" x14ac:dyDescent="0.45">
      <c r="B314" s="34" t="s">
        <v>354</v>
      </c>
      <c r="C314" s="34" t="s">
        <v>50</v>
      </c>
      <c r="D314" s="34" t="s">
        <v>345</v>
      </c>
      <c r="E314" s="34">
        <v>6</v>
      </c>
      <c r="F314" s="34">
        <v>37</v>
      </c>
    </row>
    <row r="315" spans="2:6" x14ac:dyDescent="0.45">
      <c r="B315" s="34"/>
      <c r="C315" s="34"/>
      <c r="D315" s="34"/>
      <c r="E315" s="34"/>
      <c r="F315" s="34"/>
    </row>
    <row r="316" spans="2:6" x14ac:dyDescent="0.45">
      <c r="B316" s="34" t="s">
        <v>355</v>
      </c>
      <c r="C316" s="34" t="s">
        <v>50</v>
      </c>
      <c r="D316" s="34" t="s">
        <v>345</v>
      </c>
      <c r="E316" s="34">
        <v>2</v>
      </c>
      <c r="F316" s="34">
        <v>14</v>
      </c>
    </row>
    <row r="317" spans="2:6" x14ac:dyDescent="0.45">
      <c r="B317" s="34" t="s">
        <v>356</v>
      </c>
      <c r="C317" s="34" t="s">
        <v>41</v>
      </c>
      <c r="D317" s="34" t="s">
        <v>357</v>
      </c>
      <c r="E317" s="34">
        <v>81</v>
      </c>
      <c r="F317" s="34">
        <v>1124</v>
      </c>
    </row>
    <row r="318" spans="2:6" x14ac:dyDescent="0.45">
      <c r="B318" s="34" t="s">
        <v>358</v>
      </c>
      <c r="C318" s="34" t="s">
        <v>41</v>
      </c>
      <c r="D318" s="34" t="s">
        <v>357</v>
      </c>
      <c r="E318" s="34">
        <v>59</v>
      </c>
      <c r="F318" s="34">
        <v>942</v>
      </c>
    </row>
    <row r="319" spans="2:6" x14ac:dyDescent="0.45">
      <c r="B319" s="34" t="s">
        <v>359</v>
      </c>
      <c r="C319" s="34" t="s">
        <v>41</v>
      </c>
      <c r="D319" s="34" t="s">
        <v>357</v>
      </c>
      <c r="E319" s="34">
        <v>57</v>
      </c>
      <c r="F319" s="34">
        <v>714</v>
      </c>
    </row>
    <row r="320" spans="2:6" x14ac:dyDescent="0.45">
      <c r="B320" s="34" t="s">
        <v>360</v>
      </c>
      <c r="C320" s="34" t="s">
        <v>41</v>
      </c>
      <c r="D320" s="34" t="s">
        <v>357</v>
      </c>
      <c r="E320" s="34">
        <v>37</v>
      </c>
      <c r="F320" s="34">
        <v>474</v>
      </c>
    </row>
    <row r="321" spans="2:6" x14ac:dyDescent="0.45">
      <c r="B321" s="34" t="s">
        <v>361</v>
      </c>
      <c r="C321" s="34" t="s">
        <v>41</v>
      </c>
      <c r="D321" s="34" t="s">
        <v>357</v>
      </c>
      <c r="E321" s="34">
        <v>29</v>
      </c>
      <c r="F321" s="34">
        <v>316</v>
      </c>
    </row>
    <row r="322" spans="2:6" x14ac:dyDescent="0.45">
      <c r="B322" s="34" t="s">
        <v>362</v>
      </c>
      <c r="C322" s="34" t="s">
        <v>41</v>
      </c>
      <c r="D322" s="34" t="s">
        <v>357</v>
      </c>
      <c r="E322" s="34">
        <v>10</v>
      </c>
      <c r="F322" s="34">
        <v>165</v>
      </c>
    </row>
    <row r="323" spans="2:6" x14ac:dyDescent="0.45">
      <c r="B323" s="34" t="s">
        <v>363</v>
      </c>
      <c r="C323" s="34" t="s">
        <v>50</v>
      </c>
      <c r="D323" s="34" t="s">
        <v>357</v>
      </c>
      <c r="E323" s="34">
        <v>33</v>
      </c>
      <c r="F323" s="34">
        <v>340</v>
      </c>
    </row>
    <row r="324" spans="2:6" x14ac:dyDescent="0.45">
      <c r="B324" s="34" t="s">
        <v>364</v>
      </c>
      <c r="C324" s="34" t="s">
        <v>50</v>
      </c>
      <c r="D324" s="34" t="s">
        <v>357</v>
      </c>
      <c r="E324" s="34">
        <v>14</v>
      </c>
      <c r="F324" s="34">
        <v>122</v>
      </c>
    </row>
    <row r="325" spans="2:6" x14ac:dyDescent="0.45">
      <c r="B325" s="34" t="s">
        <v>365</v>
      </c>
      <c r="C325" s="34" t="s">
        <v>50</v>
      </c>
      <c r="D325" s="34" t="s">
        <v>357</v>
      </c>
      <c r="E325" s="34">
        <v>4</v>
      </c>
      <c r="F325" s="34">
        <v>38</v>
      </c>
    </row>
    <row r="326" spans="2:6" x14ac:dyDescent="0.45">
      <c r="B326" s="34" t="s">
        <v>366</v>
      </c>
      <c r="C326" s="34" t="s">
        <v>50</v>
      </c>
      <c r="D326" s="34" t="s">
        <v>357</v>
      </c>
      <c r="E326" s="34">
        <v>4</v>
      </c>
      <c r="F326" s="34">
        <v>37</v>
      </c>
    </row>
    <row r="327" spans="2:6" x14ac:dyDescent="0.45">
      <c r="B327" s="34" t="s">
        <v>367</v>
      </c>
      <c r="C327" s="34" t="s">
        <v>50</v>
      </c>
      <c r="D327" s="34" t="s">
        <v>357</v>
      </c>
      <c r="E327" s="34">
        <v>0</v>
      </c>
      <c r="F327" s="34">
        <v>0</v>
      </c>
    </row>
    <row r="328" spans="2:6" x14ac:dyDescent="0.45">
      <c r="B328" s="34" t="s">
        <v>368</v>
      </c>
      <c r="C328" s="34" t="s">
        <v>41</v>
      </c>
      <c r="D328" s="34" t="s">
        <v>369</v>
      </c>
      <c r="E328" s="34">
        <v>67</v>
      </c>
      <c r="F328" s="34">
        <v>927</v>
      </c>
    </row>
    <row r="329" spans="2:6" x14ac:dyDescent="0.45">
      <c r="B329" s="34" t="s">
        <v>370</v>
      </c>
      <c r="C329" s="34" t="s">
        <v>41</v>
      </c>
      <c r="D329" s="34" t="s">
        <v>369</v>
      </c>
      <c r="E329" s="34">
        <v>71</v>
      </c>
      <c r="F329" s="34">
        <v>1003</v>
      </c>
    </row>
    <row r="330" spans="2:6" x14ac:dyDescent="0.45">
      <c r="B330" s="34" t="s">
        <v>371</v>
      </c>
      <c r="C330" s="34" t="s">
        <v>41</v>
      </c>
      <c r="D330" s="34" t="s">
        <v>369</v>
      </c>
      <c r="E330" s="34">
        <v>47</v>
      </c>
      <c r="F330" s="34">
        <v>526</v>
      </c>
    </row>
    <row r="331" spans="2:6" x14ac:dyDescent="0.45">
      <c r="B331" s="34" t="s">
        <v>372</v>
      </c>
      <c r="C331" s="34" t="s">
        <v>41</v>
      </c>
      <c r="D331" s="34" t="s">
        <v>369</v>
      </c>
      <c r="E331" s="34">
        <v>14</v>
      </c>
      <c r="F331" s="34">
        <v>184</v>
      </c>
    </row>
    <row r="332" spans="2:6" x14ac:dyDescent="0.45">
      <c r="B332" s="34" t="s">
        <v>373</v>
      </c>
      <c r="C332" s="34" t="s">
        <v>41</v>
      </c>
      <c r="D332" s="34" t="s">
        <v>369</v>
      </c>
      <c r="E332" s="34">
        <v>18</v>
      </c>
      <c r="F332" s="34">
        <v>208</v>
      </c>
    </row>
    <row r="333" spans="2:6" x14ac:dyDescent="0.45">
      <c r="B333" s="34" t="s">
        <v>374</v>
      </c>
      <c r="C333" s="34" t="s">
        <v>50</v>
      </c>
      <c r="D333" s="34" t="s">
        <v>369</v>
      </c>
      <c r="E333" s="34">
        <v>28</v>
      </c>
      <c r="F333" s="34">
        <v>264</v>
      </c>
    </row>
    <row r="334" spans="2:6" x14ac:dyDescent="0.45">
      <c r="B334" s="34" t="s">
        <v>375</v>
      </c>
      <c r="C334" s="34" t="s">
        <v>50</v>
      </c>
      <c r="D334" s="34" t="s">
        <v>369</v>
      </c>
      <c r="E334" s="34">
        <v>13</v>
      </c>
      <c r="F334" s="34">
        <v>118</v>
      </c>
    </row>
    <row r="335" spans="2:6" x14ac:dyDescent="0.45">
      <c r="B335" s="34" t="s">
        <v>376</v>
      </c>
      <c r="C335" s="34" t="s">
        <v>50</v>
      </c>
      <c r="D335" s="34" t="s">
        <v>369</v>
      </c>
      <c r="E335" s="34">
        <v>4</v>
      </c>
      <c r="F335" s="34">
        <v>31</v>
      </c>
    </row>
    <row r="336" spans="2:6" x14ac:dyDescent="0.45">
      <c r="B336" s="34" t="s">
        <v>377</v>
      </c>
      <c r="C336" s="34" t="s">
        <v>50</v>
      </c>
      <c r="D336" s="34" t="s">
        <v>369</v>
      </c>
      <c r="E336" s="34">
        <v>0</v>
      </c>
      <c r="F336" s="34">
        <v>0</v>
      </c>
    </row>
    <row r="337" spans="2:6" x14ac:dyDescent="0.45">
      <c r="B337" s="34" t="s">
        <v>378</v>
      </c>
      <c r="C337" s="34" t="s">
        <v>50</v>
      </c>
      <c r="D337" s="34" t="s">
        <v>369</v>
      </c>
      <c r="E337" s="34">
        <v>0</v>
      </c>
      <c r="F337" s="34">
        <v>0</v>
      </c>
    </row>
    <row r="338" spans="2:6" x14ac:dyDescent="0.45">
      <c r="B338" s="34"/>
      <c r="C338" s="34"/>
      <c r="D338" s="34"/>
      <c r="E338" s="34"/>
      <c r="F338" s="34"/>
    </row>
    <row r="339" spans="2:6" x14ac:dyDescent="0.45">
      <c r="B339" s="34" t="s">
        <v>379</v>
      </c>
      <c r="C339" s="34" t="s">
        <v>41</v>
      </c>
      <c r="D339" s="34" t="s">
        <v>380</v>
      </c>
      <c r="E339" s="34">
        <v>56</v>
      </c>
      <c r="F339" s="34">
        <v>789</v>
      </c>
    </row>
    <row r="340" spans="2:6" x14ac:dyDescent="0.45">
      <c r="B340" s="34" t="s">
        <v>381</v>
      </c>
      <c r="C340" s="34" t="s">
        <v>41</v>
      </c>
      <c r="D340" s="34" t="s">
        <v>380</v>
      </c>
      <c r="E340" s="34">
        <v>38</v>
      </c>
      <c r="F340" s="34">
        <v>469</v>
      </c>
    </row>
    <row r="341" spans="2:6" x14ac:dyDescent="0.45">
      <c r="B341" s="34" t="s">
        <v>382</v>
      </c>
      <c r="C341" s="34" t="s">
        <v>41</v>
      </c>
      <c r="D341" s="34" t="s">
        <v>380</v>
      </c>
      <c r="E341" s="34">
        <v>20</v>
      </c>
      <c r="F341" s="34">
        <v>268</v>
      </c>
    </row>
    <row r="342" spans="2:6" x14ac:dyDescent="0.45">
      <c r="B342" s="34" t="s">
        <v>383</v>
      </c>
      <c r="C342" s="34" t="s">
        <v>41</v>
      </c>
      <c r="D342" s="34" t="s">
        <v>380</v>
      </c>
      <c r="E342" s="34">
        <v>18</v>
      </c>
      <c r="F342" s="34">
        <v>199</v>
      </c>
    </row>
    <row r="343" spans="2:6" x14ac:dyDescent="0.45">
      <c r="B343" s="34" t="s">
        <v>384</v>
      </c>
      <c r="C343" s="34" t="s">
        <v>41</v>
      </c>
      <c r="D343" s="34" t="s">
        <v>380</v>
      </c>
      <c r="E343" s="34">
        <v>4</v>
      </c>
      <c r="F343" s="34">
        <v>60</v>
      </c>
    </row>
    <row r="344" spans="2:6" x14ac:dyDescent="0.45">
      <c r="B344" s="34"/>
      <c r="C344" s="34"/>
      <c r="D344" s="34"/>
      <c r="E344" s="34"/>
      <c r="F344" s="34"/>
    </row>
    <row r="345" spans="2:6" x14ac:dyDescent="0.45">
      <c r="B345" s="34" t="s">
        <v>385</v>
      </c>
      <c r="C345" s="34" t="s">
        <v>50</v>
      </c>
      <c r="D345" s="34" t="s">
        <v>380</v>
      </c>
      <c r="E345" s="34">
        <v>18</v>
      </c>
      <c r="F345" s="34">
        <v>146</v>
      </c>
    </row>
    <row r="346" spans="2:6" x14ac:dyDescent="0.45">
      <c r="B346" s="34" t="s">
        <v>386</v>
      </c>
      <c r="C346" s="34" t="s">
        <v>50</v>
      </c>
      <c r="D346" s="34" t="s">
        <v>380</v>
      </c>
      <c r="E346" s="34">
        <v>11</v>
      </c>
      <c r="F346" s="34">
        <v>99</v>
      </c>
    </row>
    <row r="347" spans="2:6" x14ac:dyDescent="0.45">
      <c r="B347" s="34" t="s">
        <v>387</v>
      </c>
      <c r="C347" s="34" t="s">
        <v>50</v>
      </c>
      <c r="D347" s="34" t="s">
        <v>380</v>
      </c>
      <c r="E347" s="34">
        <v>4</v>
      </c>
      <c r="F347" s="34">
        <v>39</v>
      </c>
    </row>
    <row r="348" spans="2:6" x14ac:dyDescent="0.45">
      <c r="B348" s="34" t="s">
        <v>388</v>
      </c>
      <c r="C348" s="34" t="s">
        <v>50</v>
      </c>
      <c r="D348" s="34" t="s">
        <v>380</v>
      </c>
      <c r="E348" s="34">
        <v>0</v>
      </c>
      <c r="F348" s="34">
        <v>0</v>
      </c>
    </row>
    <row r="349" spans="2:6" x14ac:dyDescent="0.45">
      <c r="B349" s="34" t="s">
        <v>389</v>
      </c>
      <c r="C349" s="34" t="s">
        <v>41</v>
      </c>
      <c r="D349" s="34" t="s">
        <v>390</v>
      </c>
      <c r="E349" s="34">
        <v>58</v>
      </c>
      <c r="F349" s="34">
        <v>774</v>
      </c>
    </row>
    <row r="350" spans="2:6" x14ac:dyDescent="0.45">
      <c r="B350" s="34" t="s">
        <v>391</v>
      </c>
      <c r="C350" s="34" t="s">
        <v>41</v>
      </c>
      <c r="D350" s="34" t="s">
        <v>390</v>
      </c>
      <c r="E350" s="34">
        <v>44</v>
      </c>
      <c r="F350" s="34">
        <v>577</v>
      </c>
    </row>
    <row r="351" spans="2:6" x14ac:dyDescent="0.45">
      <c r="B351" s="34"/>
      <c r="C351" s="34"/>
      <c r="D351" s="34"/>
      <c r="E351" s="34"/>
      <c r="F351" s="34"/>
    </row>
    <row r="352" spans="2:6" x14ac:dyDescent="0.45">
      <c r="B352" s="34" t="s">
        <v>392</v>
      </c>
      <c r="C352" s="34" t="s">
        <v>41</v>
      </c>
      <c r="D352" s="34" t="s">
        <v>390</v>
      </c>
      <c r="E352" s="34">
        <v>28</v>
      </c>
      <c r="F352" s="34">
        <v>390</v>
      </c>
    </row>
    <row r="353" spans="2:6" x14ac:dyDescent="0.45">
      <c r="B353" s="34" t="s">
        <v>393</v>
      </c>
      <c r="C353" s="34" t="s">
        <v>41</v>
      </c>
      <c r="D353" s="34" t="s">
        <v>390</v>
      </c>
      <c r="E353" s="34">
        <v>21</v>
      </c>
      <c r="F353" s="34">
        <v>267</v>
      </c>
    </row>
    <row r="354" spans="2:6" x14ac:dyDescent="0.45">
      <c r="B354" s="34"/>
      <c r="C354" s="34"/>
      <c r="D354" s="34"/>
      <c r="E354" s="34"/>
      <c r="F354" s="34"/>
    </row>
    <row r="355" spans="2:6" x14ac:dyDescent="0.45">
      <c r="B355" s="34" t="s">
        <v>394</v>
      </c>
      <c r="C355" s="34" t="s">
        <v>50</v>
      </c>
      <c r="D355" s="34" t="s">
        <v>390</v>
      </c>
      <c r="E355" s="34">
        <v>3</v>
      </c>
      <c r="F355" s="34">
        <v>28</v>
      </c>
    </row>
    <row r="356" spans="2:6" x14ac:dyDescent="0.45">
      <c r="B356" s="34" t="s">
        <v>395</v>
      </c>
      <c r="C356" s="34" t="s">
        <v>50</v>
      </c>
      <c r="D356" s="34" t="s">
        <v>390</v>
      </c>
      <c r="E356" s="34">
        <v>0</v>
      </c>
      <c r="F356" s="34">
        <v>0</v>
      </c>
    </row>
    <row r="357" spans="2:6" x14ac:dyDescent="0.45">
      <c r="B357" s="34" t="s">
        <v>396</v>
      </c>
      <c r="C357" s="34" t="s">
        <v>50</v>
      </c>
      <c r="D357" s="34" t="s">
        <v>390</v>
      </c>
      <c r="E357" s="34">
        <v>0</v>
      </c>
      <c r="F357" s="34">
        <v>0</v>
      </c>
    </row>
    <row r="358" spans="2:6" x14ac:dyDescent="0.45">
      <c r="B358" s="34" t="s">
        <v>397</v>
      </c>
      <c r="C358" s="34" t="s">
        <v>50</v>
      </c>
      <c r="D358" s="34" t="s">
        <v>390</v>
      </c>
      <c r="E358" s="34">
        <v>0</v>
      </c>
      <c r="F358" s="34">
        <v>0</v>
      </c>
    </row>
    <row r="359" spans="2:6" x14ac:dyDescent="0.45">
      <c r="B359" s="34" t="s">
        <v>398</v>
      </c>
      <c r="C359" s="34" t="s">
        <v>41</v>
      </c>
      <c r="D359" s="34" t="s">
        <v>399</v>
      </c>
      <c r="E359" s="34">
        <v>78</v>
      </c>
      <c r="F359" s="34">
        <v>1164</v>
      </c>
    </row>
    <row r="360" spans="2:6" x14ac:dyDescent="0.45">
      <c r="B360" s="34" t="s">
        <v>400</v>
      </c>
      <c r="C360" s="34" t="s">
        <v>41</v>
      </c>
      <c r="D360" s="34" t="s">
        <v>399</v>
      </c>
      <c r="E360" s="34">
        <v>74</v>
      </c>
      <c r="F360" s="34">
        <v>1083</v>
      </c>
    </row>
    <row r="361" spans="2:6" x14ac:dyDescent="0.45">
      <c r="B361" s="34"/>
      <c r="C361" s="34"/>
      <c r="D361" s="34"/>
      <c r="E361" s="34"/>
      <c r="F361" s="34"/>
    </row>
    <row r="362" spans="2:6" x14ac:dyDescent="0.45">
      <c r="B362" s="34" t="s">
        <v>401</v>
      </c>
      <c r="C362" s="34" t="s">
        <v>41</v>
      </c>
      <c r="D362" s="34" t="s">
        <v>399</v>
      </c>
      <c r="E362" s="34">
        <v>18</v>
      </c>
      <c r="F362" s="34">
        <v>245</v>
      </c>
    </row>
    <row r="363" spans="2:6" x14ac:dyDescent="0.45">
      <c r="B363" s="34" t="s">
        <v>402</v>
      </c>
      <c r="C363" s="34" t="s">
        <v>41</v>
      </c>
      <c r="D363" s="34" t="s">
        <v>399</v>
      </c>
      <c r="E363" s="34">
        <v>12</v>
      </c>
      <c r="F363" s="34">
        <v>131</v>
      </c>
    </row>
    <row r="364" spans="2:6" x14ac:dyDescent="0.45">
      <c r="B364" s="34" t="s">
        <v>403</v>
      </c>
      <c r="C364" s="34" t="s">
        <v>41</v>
      </c>
      <c r="D364" s="34" t="s">
        <v>399</v>
      </c>
      <c r="E364" s="34">
        <v>9</v>
      </c>
      <c r="F364" s="34">
        <v>78</v>
      </c>
    </row>
    <row r="365" spans="2:6" x14ac:dyDescent="0.45">
      <c r="B365" s="34" t="s">
        <v>404</v>
      </c>
      <c r="C365" s="34" t="s">
        <v>50</v>
      </c>
      <c r="D365" s="34" t="s">
        <v>399</v>
      </c>
      <c r="E365" s="34">
        <v>30</v>
      </c>
      <c r="F365" s="34">
        <v>306</v>
      </c>
    </row>
    <row r="366" spans="2:6" x14ac:dyDescent="0.45">
      <c r="B366" s="34" t="s">
        <v>405</v>
      </c>
      <c r="C366" s="34" t="s">
        <v>50</v>
      </c>
      <c r="D366" s="34" t="s">
        <v>399</v>
      </c>
      <c r="E366" s="34">
        <v>0</v>
      </c>
      <c r="F366" s="34">
        <v>0</v>
      </c>
    </row>
    <row r="367" spans="2:6" x14ac:dyDescent="0.45">
      <c r="B367" s="34" t="s">
        <v>406</v>
      </c>
      <c r="C367" s="34" t="s">
        <v>50</v>
      </c>
      <c r="D367" s="34" t="s">
        <v>399</v>
      </c>
      <c r="E367" s="34">
        <v>0</v>
      </c>
      <c r="F367" s="34">
        <v>0</v>
      </c>
    </row>
    <row r="368" spans="2:6" x14ac:dyDescent="0.45">
      <c r="B368" s="34" t="s">
        <v>407</v>
      </c>
      <c r="C368" s="34" t="s">
        <v>50</v>
      </c>
      <c r="D368" s="34" t="s">
        <v>399</v>
      </c>
      <c r="E368" s="34">
        <v>0</v>
      </c>
      <c r="F368" s="34">
        <v>0</v>
      </c>
    </row>
    <row r="369" spans="2:6" x14ac:dyDescent="0.45">
      <c r="B369" s="34" t="s">
        <v>408</v>
      </c>
      <c r="C369" s="34" t="s">
        <v>50</v>
      </c>
      <c r="D369" s="34" t="s">
        <v>399</v>
      </c>
      <c r="E369" s="34">
        <v>0</v>
      </c>
      <c r="F369" s="34">
        <v>0</v>
      </c>
    </row>
  </sheetData>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4"/>
  <sheetViews>
    <sheetView workbookViewId="0">
      <selection activeCell="A2" sqref="A2:F12"/>
    </sheetView>
  </sheetViews>
  <sheetFormatPr defaultRowHeight="14.4" x14ac:dyDescent="0.3"/>
  <cols>
    <col min="1" max="1" width="16.109375" customWidth="1"/>
    <col min="2" max="2" width="35.5546875" bestFit="1" customWidth="1"/>
    <col min="3" max="3" width="38.88671875" customWidth="1"/>
    <col min="4" max="4" width="12.88671875" customWidth="1"/>
    <col min="5" max="5" width="20.109375" customWidth="1"/>
    <col min="6" max="6" width="26" customWidth="1"/>
  </cols>
  <sheetData>
    <row r="1" spans="1:6" ht="15" thickBot="1" x14ac:dyDescent="0.35">
      <c r="A1" s="35" t="s">
        <v>409</v>
      </c>
      <c r="B1" s="36" t="s">
        <v>410</v>
      </c>
      <c r="C1" s="36" t="s">
        <v>411</v>
      </c>
      <c r="D1" s="37" t="s">
        <v>412</v>
      </c>
      <c r="E1" s="38" t="s">
        <v>413</v>
      </c>
      <c r="F1" s="37" t="s">
        <v>414</v>
      </c>
    </row>
    <row r="2" spans="1:6" ht="15" customHeight="1" x14ac:dyDescent="0.3">
      <c r="A2" s="39">
        <v>42152</v>
      </c>
      <c r="B2" s="40" t="s">
        <v>415</v>
      </c>
      <c r="C2" s="40" t="s">
        <v>416</v>
      </c>
      <c r="D2" s="41">
        <v>61580</v>
      </c>
      <c r="E2" s="42">
        <v>100</v>
      </c>
      <c r="F2" s="41" t="s">
        <v>417</v>
      </c>
    </row>
    <row r="3" spans="1:6" ht="15" customHeight="1" x14ac:dyDescent="0.3">
      <c r="A3" s="43">
        <v>42152</v>
      </c>
      <c r="B3" s="44" t="s">
        <v>415</v>
      </c>
      <c r="C3" s="44" t="s">
        <v>418</v>
      </c>
      <c r="D3" s="45">
        <v>61592</v>
      </c>
      <c r="E3" s="46">
        <v>300</v>
      </c>
      <c r="F3" s="45" t="s">
        <v>417</v>
      </c>
    </row>
    <row r="4" spans="1:6" ht="15" customHeight="1" x14ac:dyDescent="0.3">
      <c r="A4" s="47">
        <v>42153</v>
      </c>
      <c r="B4" s="48" t="s">
        <v>419</v>
      </c>
      <c r="C4" s="48" t="s">
        <v>420</v>
      </c>
      <c r="D4" s="49">
        <v>1258</v>
      </c>
      <c r="E4" s="50">
        <v>1388</v>
      </c>
      <c r="F4" s="49" t="s">
        <v>421</v>
      </c>
    </row>
    <row r="5" spans="1:6" ht="15" customHeight="1" x14ac:dyDescent="0.3">
      <c r="A5" s="43">
        <v>42153</v>
      </c>
      <c r="B5" s="44" t="s">
        <v>422</v>
      </c>
      <c r="C5" s="44" t="s">
        <v>420</v>
      </c>
      <c r="D5" s="45">
        <v>1259</v>
      </c>
      <c r="E5" s="46">
        <v>11363.76</v>
      </c>
      <c r="F5" s="45" t="s">
        <v>417</v>
      </c>
    </row>
    <row r="6" spans="1:6" ht="15" customHeight="1" x14ac:dyDescent="0.3">
      <c r="A6" s="47">
        <v>42154</v>
      </c>
      <c r="B6" s="48" t="s">
        <v>423</v>
      </c>
      <c r="C6" s="48" t="s">
        <v>420</v>
      </c>
      <c r="D6" s="49">
        <v>1260</v>
      </c>
      <c r="E6" s="50">
        <v>3383.4</v>
      </c>
      <c r="F6" s="49" t="s">
        <v>417</v>
      </c>
    </row>
    <row r="7" spans="1:6" ht="15" customHeight="1" x14ac:dyDescent="0.3">
      <c r="A7" s="43">
        <v>42154</v>
      </c>
      <c r="B7" s="44" t="s">
        <v>424</v>
      </c>
      <c r="C7" s="44" t="s">
        <v>425</v>
      </c>
      <c r="D7" s="45">
        <v>1261</v>
      </c>
      <c r="E7" s="46">
        <v>9318.01</v>
      </c>
      <c r="F7" s="45" t="s">
        <v>421</v>
      </c>
    </row>
    <row r="8" spans="1:6" ht="15" customHeight="1" x14ac:dyDescent="0.3">
      <c r="A8" s="47">
        <v>42154</v>
      </c>
      <c r="B8" s="48" t="s">
        <v>426</v>
      </c>
      <c r="C8" s="48" t="s">
        <v>420</v>
      </c>
      <c r="D8" s="49">
        <v>1262</v>
      </c>
      <c r="E8" s="50">
        <v>25124</v>
      </c>
      <c r="F8" s="49" t="s">
        <v>421</v>
      </c>
    </row>
    <row r="9" spans="1:6" ht="15" customHeight="1" x14ac:dyDescent="0.3">
      <c r="A9" s="43">
        <v>42154</v>
      </c>
      <c r="B9" s="44" t="s">
        <v>427</v>
      </c>
      <c r="C9" s="44" t="s">
        <v>428</v>
      </c>
      <c r="D9" s="45">
        <v>1263</v>
      </c>
      <c r="E9" s="46">
        <v>25837.73</v>
      </c>
      <c r="F9" s="45" t="s">
        <v>417</v>
      </c>
    </row>
    <row r="10" spans="1:6" ht="15" customHeight="1" x14ac:dyDescent="0.3">
      <c r="A10" s="47">
        <v>42155</v>
      </c>
      <c r="B10" s="48" t="s">
        <v>429</v>
      </c>
      <c r="C10" s="48" t="s">
        <v>420</v>
      </c>
      <c r="D10" s="49">
        <v>1264</v>
      </c>
      <c r="E10" s="50">
        <v>7456</v>
      </c>
      <c r="F10" s="49" t="s">
        <v>421</v>
      </c>
    </row>
    <row r="11" spans="1:6" ht="15" customHeight="1" x14ac:dyDescent="0.3">
      <c r="A11" s="43">
        <v>42155</v>
      </c>
      <c r="B11" s="44" t="s">
        <v>430</v>
      </c>
      <c r="C11" s="44" t="s">
        <v>420</v>
      </c>
      <c r="D11" s="45">
        <v>1265</v>
      </c>
      <c r="E11" s="46">
        <v>594</v>
      </c>
      <c r="F11" s="45" t="s">
        <v>417</v>
      </c>
    </row>
    <row r="12" spans="1:6" ht="15" customHeight="1" thickBot="1" x14ac:dyDescent="0.35">
      <c r="A12" s="51">
        <v>42155</v>
      </c>
      <c r="B12" s="52" t="s">
        <v>431</v>
      </c>
      <c r="C12" s="52" t="s">
        <v>428</v>
      </c>
      <c r="D12" s="53">
        <v>1266</v>
      </c>
      <c r="E12" s="54">
        <v>4144</v>
      </c>
      <c r="F12" s="53" t="s">
        <v>421</v>
      </c>
    </row>
    <row r="13" spans="1:6" x14ac:dyDescent="0.3">
      <c r="A13" s="19"/>
      <c r="D13" s="18"/>
      <c r="E13" s="46"/>
      <c r="F13" s="18"/>
    </row>
    <row r="14" spans="1:6" x14ac:dyDescent="0.3">
      <c r="A14" s="19"/>
      <c r="D14" s="18"/>
      <c r="E14" s="46"/>
      <c r="F14"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M1134"/>
  <sheetViews>
    <sheetView zoomScale="90" zoomScaleNormal="90" workbookViewId="0">
      <pane xSplit="5" ySplit="4" topLeftCell="F5" activePane="bottomRight" state="frozen"/>
      <selection activeCell="B4" sqref="B4"/>
      <selection pane="topRight" activeCell="B4" sqref="B4"/>
      <selection pane="bottomLeft" activeCell="B4" sqref="B4"/>
      <selection pane="bottomRight" activeCell="H5" sqref="H5"/>
    </sheetView>
  </sheetViews>
  <sheetFormatPr defaultRowHeight="14.4" x14ac:dyDescent="0.3"/>
  <cols>
    <col min="1" max="1" width="6.33203125" customWidth="1"/>
    <col min="2" max="2" width="9.88671875" style="131" customWidth="1"/>
    <col min="3" max="3" width="28.44140625" style="131" customWidth="1"/>
    <col min="4" max="4" width="36.44140625" style="131" customWidth="1"/>
    <col min="5" max="5" width="11.33203125" style="131" customWidth="1"/>
    <col min="6" max="6" width="11.5546875" style="131" customWidth="1"/>
    <col min="7" max="7" width="11" style="131" customWidth="1"/>
    <col min="8" max="8" width="15" style="131" bestFit="1" customWidth="1"/>
    <col min="9" max="9" width="10.5546875" style="131" customWidth="1"/>
    <col min="10" max="10" width="11.44140625" style="131" bestFit="1" customWidth="1"/>
    <col min="11" max="11" width="12.6640625" style="131" customWidth="1"/>
    <col min="12" max="12" width="11.88671875" style="132" customWidth="1"/>
  </cols>
  <sheetData>
    <row r="1" spans="1:12" ht="22.8" x14ac:dyDescent="0.4">
      <c r="A1" s="310"/>
      <c r="B1" s="310"/>
      <c r="C1" s="310"/>
      <c r="D1" s="311" t="s">
        <v>432</v>
      </c>
      <c r="E1" s="311"/>
      <c r="F1" s="311"/>
      <c r="G1" s="311"/>
      <c r="H1" s="55"/>
      <c r="I1" s="55"/>
      <c r="J1" s="55"/>
      <c r="K1" s="55"/>
      <c r="L1" s="55"/>
    </row>
    <row r="2" spans="1:12" ht="21" thickBot="1" x14ac:dyDescent="0.35">
      <c r="A2" s="56"/>
      <c r="B2" s="312" t="s">
        <v>433</v>
      </c>
      <c r="C2" s="312"/>
      <c r="D2" s="312"/>
      <c r="E2" s="312"/>
      <c r="F2" s="312"/>
      <c r="G2" s="312"/>
      <c r="H2" s="312"/>
      <c r="I2" s="312"/>
      <c r="J2" s="312"/>
      <c r="K2" s="57"/>
      <c r="L2" s="57"/>
    </row>
    <row r="3" spans="1:12" ht="24" customHeight="1" thickBot="1" x14ac:dyDescent="0.35">
      <c r="B3" s="58"/>
      <c r="C3" s="59" t="s">
        <v>434</v>
      </c>
      <c r="D3" s="60" t="s">
        <v>435</v>
      </c>
      <c r="E3" s="61"/>
      <c r="F3" s="313" t="s">
        <v>436</v>
      </c>
      <c r="G3" s="314"/>
      <c r="H3" s="315"/>
      <c r="I3" s="316" t="s">
        <v>437</v>
      </c>
      <c r="J3" s="317"/>
      <c r="K3" s="317"/>
      <c r="L3" s="318"/>
    </row>
    <row r="4" spans="1:12" ht="21" customHeight="1" x14ac:dyDescent="0.3">
      <c r="A4" s="62" t="s">
        <v>438</v>
      </c>
      <c r="B4" s="62" t="s">
        <v>11</v>
      </c>
      <c r="C4" s="62" t="s">
        <v>439</v>
      </c>
      <c r="D4" s="62" t="s">
        <v>440</v>
      </c>
      <c r="E4" s="62" t="s">
        <v>441</v>
      </c>
      <c r="F4" s="63" t="s">
        <v>442</v>
      </c>
      <c r="G4" s="64" t="s">
        <v>443</v>
      </c>
      <c r="H4" s="65" t="s">
        <v>444</v>
      </c>
      <c r="I4" s="63" t="s">
        <v>442</v>
      </c>
      <c r="J4" s="64" t="s">
        <v>443</v>
      </c>
      <c r="K4" s="65" t="s">
        <v>444</v>
      </c>
      <c r="L4" s="65" t="s">
        <v>445</v>
      </c>
    </row>
    <row r="5" spans="1:12" x14ac:dyDescent="0.3">
      <c r="A5" s="66">
        <v>1</v>
      </c>
      <c r="B5" s="67">
        <v>41932</v>
      </c>
      <c r="C5" s="68" t="s">
        <v>446</v>
      </c>
      <c r="D5" s="69"/>
      <c r="E5" s="70"/>
      <c r="F5" s="71"/>
      <c r="G5" s="72"/>
      <c r="H5" s="73"/>
      <c r="I5" s="71"/>
      <c r="J5" s="72"/>
      <c r="K5" s="73"/>
      <c r="L5" s="74"/>
    </row>
    <row r="6" spans="1:12" x14ac:dyDescent="0.3">
      <c r="A6" s="66">
        <f t="shared" ref="A6:A69" si="0">A5+1</f>
        <v>2</v>
      </c>
      <c r="B6" s="67">
        <v>41926</v>
      </c>
      <c r="C6" s="75" t="s">
        <v>447</v>
      </c>
      <c r="D6" s="76" t="s">
        <v>448</v>
      </c>
      <c r="E6" s="70">
        <v>572703</v>
      </c>
      <c r="F6" s="71"/>
      <c r="G6" s="72">
        <v>100</v>
      </c>
      <c r="H6" s="73"/>
      <c r="I6" s="71">
        <v>100</v>
      </c>
      <c r="J6" s="72"/>
      <c r="K6" s="73"/>
      <c r="L6" s="74">
        <v>41935</v>
      </c>
    </row>
    <row r="7" spans="1:12" x14ac:dyDescent="0.3">
      <c r="A7" s="66">
        <f t="shared" si="0"/>
        <v>3</v>
      </c>
      <c r="B7" s="67">
        <v>41926</v>
      </c>
      <c r="C7" s="75" t="s">
        <v>449</v>
      </c>
      <c r="D7" s="76" t="s">
        <v>448</v>
      </c>
      <c r="E7" s="70">
        <v>572704</v>
      </c>
      <c r="F7" s="71"/>
      <c r="G7" s="72">
        <v>100</v>
      </c>
      <c r="H7" s="73"/>
      <c r="I7" s="71">
        <v>100</v>
      </c>
      <c r="J7" s="72"/>
      <c r="K7" s="73"/>
      <c r="L7" s="74">
        <v>41938</v>
      </c>
    </row>
    <row r="8" spans="1:12" ht="26.4" x14ac:dyDescent="0.3">
      <c r="A8" s="66">
        <f t="shared" si="0"/>
        <v>4</v>
      </c>
      <c r="B8" s="67">
        <v>41927</v>
      </c>
      <c r="C8" s="77" t="s">
        <v>450</v>
      </c>
      <c r="D8" s="76" t="s">
        <v>451</v>
      </c>
      <c r="E8" s="70">
        <v>572710</v>
      </c>
      <c r="F8" s="71"/>
      <c r="G8" s="72">
        <v>300</v>
      </c>
      <c r="H8" s="73"/>
      <c r="I8" s="71">
        <v>300</v>
      </c>
      <c r="J8" s="72"/>
      <c r="K8" s="73"/>
      <c r="L8" s="74">
        <v>41933</v>
      </c>
    </row>
    <row r="9" spans="1:12" x14ac:dyDescent="0.3">
      <c r="A9" s="66">
        <f t="shared" si="0"/>
        <v>5</v>
      </c>
      <c r="B9" s="67">
        <v>41928</v>
      </c>
      <c r="C9" s="78" t="s">
        <v>452</v>
      </c>
      <c r="D9" s="76" t="s">
        <v>453</v>
      </c>
      <c r="E9" s="70">
        <v>572712</v>
      </c>
      <c r="F9" s="71"/>
      <c r="G9" s="72">
        <v>2350</v>
      </c>
      <c r="H9" s="73"/>
      <c r="I9" s="71">
        <v>2350</v>
      </c>
      <c r="J9" s="72"/>
      <c r="K9" s="73"/>
      <c r="L9" s="74">
        <v>41933</v>
      </c>
    </row>
    <row r="10" spans="1:12" x14ac:dyDescent="0.3">
      <c r="A10" s="66">
        <f t="shared" si="0"/>
        <v>6</v>
      </c>
      <c r="B10" s="67">
        <v>41928</v>
      </c>
      <c r="C10" s="78" t="s">
        <v>452</v>
      </c>
      <c r="D10" s="76" t="s">
        <v>454</v>
      </c>
      <c r="E10" s="70">
        <v>572713</v>
      </c>
      <c r="F10" s="71"/>
      <c r="G10" s="72">
        <v>800</v>
      </c>
      <c r="H10" s="73"/>
      <c r="I10" s="71">
        <v>800</v>
      </c>
      <c r="J10" s="72"/>
      <c r="K10" s="73"/>
      <c r="L10" s="74">
        <v>41933</v>
      </c>
    </row>
    <row r="11" spans="1:12" x14ac:dyDescent="0.3">
      <c r="A11" s="66">
        <f t="shared" si="0"/>
        <v>7</v>
      </c>
      <c r="B11" s="67">
        <v>41932</v>
      </c>
      <c r="C11" s="78" t="s">
        <v>455</v>
      </c>
      <c r="D11" s="76" t="s">
        <v>456</v>
      </c>
      <c r="E11" s="70">
        <v>3995</v>
      </c>
      <c r="F11" s="71">
        <v>367.35</v>
      </c>
      <c r="G11" s="72"/>
      <c r="H11" s="73"/>
      <c r="I11" s="71"/>
      <c r="J11" s="72">
        <v>367.35</v>
      </c>
      <c r="K11" s="73"/>
      <c r="L11" s="74">
        <v>41932</v>
      </c>
    </row>
    <row r="12" spans="1:12" x14ac:dyDescent="0.3">
      <c r="A12" s="66">
        <f t="shared" si="0"/>
        <v>8</v>
      </c>
      <c r="B12" s="67">
        <v>41932</v>
      </c>
      <c r="C12" s="78" t="s">
        <v>457</v>
      </c>
      <c r="D12" s="76" t="s">
        <v>458</v>
      </c>
      <c r="E12" s="70">
        <v>572714</v>
      </c>
      <c r="F12" s="71"/>
      <c r="G12" s="72">
        <v>200</v>
      </c>
      <c r="H12" s="73"/>
      <c r="I12" s="71">
        <v>200</v>
      </c>
      <c r="J12" s="72"/>
      <c r="K12" s="73"/>
      <c r="L12" s="79">
        <v>41935</v>
      </c>
    </row>
    <row r="13" spans="1:12" x14ac:dyDescent="0.3">
      <c r="A13" s="66">
        <f t="shared" si="0"/>
        <v>9</v>
      </c>
      <c r="B13" s="67">
        <v>41933</v>
      </c>
      <c r="C13" s="78" t="s">
        <v>455</v>
      </c>
      <c r="D13" s="76" t="s">
        <v>456</v>
      </c>
      <c r="E13" s="70">
        <v>4810</v>
      </c>
      <c r="F13" s="71">
        <v>537.89</v>
      </c>
      <c r="G13" s="72"/>
      <c r="H13" s="73"/>
      <c r="I13" s="71"/>
      <c r="J13" s="72">
        <v>537.89</v>
      </c>
      <c r="K13" s="73"/>
      <c r="L13" s="80">
        <v>41933</v>
      </c>
    </row>
    <row r="14" spans="1:12" x14ac:dyDescent="0.3">
      <c r="A14" s="66">
        <f t="shared" si="0"/>
        <v>10</v>
      </c>
      <c r="B14" s="67">
        <v>41933</v>
      </c>
      <c r="C14" s="78" t="s">
        <v>455</v>
      </c>
      <c r="D14" s="76" t="s">
        <v>456</v>
      </c>
      <c r="E14" s="70">
        <v>4856</v>
      </c>
      <c r="F14" s="71">
        <v>527.84</v>
      </c>
      <c r="G14" s="72"/>
      <c r="H14" s="73"/>
      <c r="I14" s="71"/>
      <c r="J14" s="72">
        <v>527.84</v>
      </c>
      <c r="K14" s="73"/>
      <c r="L14" s="80">
        <v>41933</v>
      </c>
    </row>
    <row r="15" spans="1:12" x14ac:dyDescent="0.3">
      <c r="A15" s="66">
        <f t="shared" si="0"/>
        <v>11</v>
      </c>
      <c r="B15" s="67">
        <v>41933</v>
      </c>
      <c r="C15" s="77" t="s">
        <v>432</v>
      </c>
      <c r="D15" s="76" t="s">
        <v>459</v>
      </c>
      <c r="E15" s="70">
        <v>572715</v>
      </c>
      <c r="F15" s="71"/>
      <c r="G15" s="72">
        <v>2000</v>
      </c>
      <c r="H15" s="73"/>
      <c r="I15" s="71">
        <v>2000</v>
      </c>
      <c r="J15" s="72"/>
      <c r="K15" s="73"/>
      <c r="L15" s="80">
        <v>41934</v>
      </c>
    </row>
    <row r="16" spans="1:12" x14ac:dyDescent="0.3">
      <c r="A16" s="66">
        <f t="shared" si="0"/>
        <v>12</v>
      </c>
      <c r="B16" s="67">
        <v>41934</v>
      </c>
      <c r="C16" s="78" t="s">
        <v>455</v>
      </c>
      <c r="D16" s="76" t="s">
        <v>456</v>
      </c>
      <c r="E16" s="70">
        <v>5648</v>
      </c>
      <c r="F16" s="71">
        <v>460.36</v>
      </c>
      <c r="G16" s="72"/>
      <c r="H16" s="73"/>
      <c r="I16" s="71"/>
      <c r="J16" s="72">
        <v>460.36</v>
      </c>
      <c r="K16" s="73"/>
      <c r="L16" s="80">
        <v>41934</v>
      </c>
    </row>
    <row r="17" spans="1:12" x14ac:dyDescent="0.3">
      <c r="A17" s="66">
        <f t="shared" si="0"/>
        <v>13</v>
      </c>
      <c r="B17" s="67">
        <v>41934</v>
      </c>
      <c r="C17" s="78" t="s">
        <v>455</v>
      </c>
      <c r="D17" s="76" t="s">
        <v>456</v>
      </c>
      <c r="E17" s="70">
        <v>5695</v>
      </c>
      <c r="F17" s="71">
        <v>1421.82</v>
      </c>
      <c r="G17" s="72"/>
      <c r="H17" s="73"/>
      <c r="I17" s="71"/>
      <c r="J17" s="72">
        <v>1421.82</v>
      </c>
      <c r="K17" s="73"/>
      <c r="L17" s="80">
        <v>41934</v>
      </c>
    </row>
    <row r="18" spans="1:12" x14ac:dyDescent="0.3">
      <c r="A18" s="66">
        <f t="shared" si="0"/>
        <v>14</v>
      </c>
      <c r="B18" s="67">
        <v>41935</v>
      </c>
      <c r="C18" s="78" t="s">
        <v>455</v>
      </c>
      <c r="D18" s="76" t="s">
        <v>456</v>
      </c>
      <c r="E18" s="70">
        <v>6504</v>
      </c>
      <c r="F18" s="71">
        <v>402.7</v>
      </c>
      <c r="G18" s="72"/>
      <c r="H18" s="73"/>
      <c r="I18" s="71"/>
      <c r="J18" s="72">
        <v>402.7</v>
      </c>
      <c r="K18" s="73"/>
      <c r="L18" s="80">
        <v>41935</v>
      </c>
    </row>
    <row r="19" spans="1:12" x14ac:dyDescent="0.3">
      <c r="A19" s="66">
        <f t="shared" si="0"/>
        <v>15</v>
      </c>
      <c r="B19" s="67">
        <v>41935</v>
      </c>
      <c r="C19" s="78" t="s">
        <v>455</v>
      </c>
      <c r="D19" s="76" t="s">
        <v>456</v>
      </c>
      <c r="E19" s="70">
        <v>6662</v>
      </c>
      <c r="F19" s="71">
        <v>928.32</v>
      </c>
      <c r="G19" s="72"/>
      <c r="H19" s="73"/>
      <c r="I19" s="71"/>
      <c r="J19" s="72">
        <v>928.32</v>
      </c>
      <c r="K19" s="73"/>
      <c r="L19" s="80">
        <v>41935</v>
      </c>
    </row>
    <row r="20" spans="1:12" ht="26.4" x14ac:dyDescent="0.3">
      <c r="A20" s="66">
        <f t="shared" si="0"/>
        <v>16</v>
      </c>
      <c r="B20" s="67">
        <v>41937</v>
      </c>
      <c r="C20" s="75" t="s">
        <v>460</v>
      </c>
      <c r="D20" s="76" t="s">
        <v>451</v>
      </c>
      <c r="E20" s="70">
        <v>572716</v>
      </c>
      <c r="F20" s="71"/>
      <c r="G20" s="72">
        <v>2200</v>
      </c>
      <c r="H20" s="73"/>
      <c r="I20" s="71">
        <v>2200</v>
      </c>
      <c r="J20" s="72"/>
      <c r="K20" s="73"/>
      <c r="L20" s="80">
        <v>41939</v>
      </c>
    </row>
    <row r="21" spans="1:12" x14ac:dyDescent="0.3">
      <c r="A21" s="66">
        <f t="shared" si="0"/>
        <v>17</v>
      </c>
      <c r="B21" s="67">
        <v>41938</v>
      </c>
      <c r="C21" s="77" t="s">
        <v>432</v>
      </c>
      <c r="D21" s="76" t="s">
        <v>461</v>
      </c>
      <c r="E21" s="70">
        <v>572717</v>
      </c>
      <c r="F21" s="71"/>
      <c r="G21" s="72">
        <v>846</v>
      </c>
      <c r="H21" s="73"/>
      <c r="I21" s="71">
        <v>846</v>
      </c>
      <c r="J21" s="72"/>
      <c r="K21" s="73"/>
      <c r="L21" s="80">
        <v>41939</v>
      </c>
    </row>
    <row r="22" spans="1:12" x14ac:dyDescent="0.3">
      <c r="A22" s="66">
        <f t="shared" si="0"/>
        <v>18</v>
      </c>
      <c r="B22" s="67">
        <v>41938</v>
      </c>
      <c r="C22" s="78" t="s">
        <v>455</v>
      </c>
      <c r="D22" s="76" t="s">
        <v>456</v>
      </c>
      <c r="E22" s="70">
        <v>91111</v>
      </c>
      <c r="F22" s="71">
        <v>527.16</v>
      </c>
      <c r="G22" s="72"/>
      <c r="H22" s="73"/>
      <c r="I22" s="71"/>
      <c r="J22" s="72">
        <v>527.16</v>
      </c>
      <c r="K22" s="73"/>
      <c r="L22" s="80">
        <v>41938</v>
      </c>
    </row>
    <row r="23" spans="1:12" x14ac:dyDescent="0.3">
      <c r="A23" s="66">
        <f t="shared" si="0"/>
        <v>19</v>
      </c>
      <c r="B23" s="67">
        <v>41938</v>
      </c>
      <c r="C23" s="78" t="s">
        <v>455</v>
      </c>
      <c r="D23" s="76" t="s">
        <v>456</v>
      </c>
      <c r="E23" s="70">
        <v>99115</v>
      </c>
      <c r="F23" s="71">
        <v>289.83999999999997</v>
      </c>
      <c r="G23" s="72"/>
      <c r="H23" s="73"/>
      <c r="I23" s="71"/>
      <c r="J23" s="72">
        <v>289.83999999999997</v>
      </c>
      <c r="K23" s="73"/>
      <c r="L23" s="80">
        <v>41938</v>
      </c>
    </row>
    <row r="24" spans="1:12" x14ac:dyDescent="0.3">
      <c r="A24" s="66">
        <f t="shared" si="0"/>
        <v>20</v>
      </c>
      <c r="B24" s="67">
        <v>41938</v>
      </c>
      <c r="C24" s="78" t="s">
        <v>455</v>
      </c>
      <c r="D24" s="76" t="s">
        <v>456</v>
      </c>
      <c r="E24" s="70">
        <v>99117</v>
      </c>
      <c r="F24" s="71">
        <v>398.32</v>
      </c>
      <c r="G24" s="72"/>
      <c r="H24" s="73"/>
      <c r="I24" s="71"/>
      <c r="J24" s="72">
        <v>398.32</v>
      </c>
      <c r="K24" s="73"/>
      <c r="L24" s="80">
        <v>41938</v>
      </c>
    </row>
    <row r="25" spans="1:12" x14ac:dyDescent="0.3">
      <c r="A25" s="66">
        <f t="shared" si="0"/>
        <v>21</v>
      </c>
      <c r="B25" s="67">
        <v>41938</v>
      </c>
      <c r="C25" s="78" t="s">
        <v>455</v>
      </c>
      <c r="D25" s="76" t="s">
        <v>456</v>
      </c>
      <c r="E25" s="70">
        <v>99156</v>
      </c>
      <c r="F25" s="71">
        <v>1585.81</v>
      </c>
      <c r="G25" s="72"/>
      <c r="H25" s="73"/>
      <c r="I25" s="71"/>
      <c r="J25" s="72">
        <v>1585.81</v>
      </c>
      <c r="K25" s="73"/>
      <c r="L25" s="80">
        <v>41938</v>
      </c>
    </row>
    <row r="26" spans="1:12" x14ac:dyDescent="0.3">
      <c r="A26" s="66">
        <f t="shared" si="0"/>
        <v>22</v>
      </c>
      <c r="B26" s="67">
        <v>41938</v>
      </c>
      <c r="C26" s="78" t="s">
        <v>455</v>
      </c>
      <c r="D26" s="76" t="s">
        <v>456</v>
      </c>
      <c r="E26" s="70">
        <v>99195</v>
      </c>
      <c r="F26" s="71">
        <v>1557.19</v>
      </c>
      <c r="G26" s="72"/>
      <c r="H26" s="73"/>
      <c r="I26" s="71"/>
      <c r="J26" s="72">
        <v>1557.19</v>
      </c>
      <c r="K26" s="73"/>
      <c r="L26" s="80">
        <v>41938</v>
      </c>
    </row>
    <row r="27" spans="1:12" x14ac:dyDescent="0.3">
      <c r="A27" s="66">
        <f t="shared" si="0"/>
        <v>23</v>
      </c>
      <c r="B27" s="67">
        <v>41938</v>
      </c>
      <c r="C27" s="78" t="s">
        <v>455</v>
      </c>
      <c r="D27" s="76" t="s">
        <v>456</v>
      </c>
      <c r="E27" s="70">
        <v>99232</v>
      </c>
      <c r="F27" s="71">
        <v>446.01</v>
      </c>
      <c r="G27" s="72"/>
      <c r="H27" s="73"/>
      <c r="I27" s="71"/>
      <c r="J27" s="72">
        <v>446.01</v>
      </c>
      <c r="K27" s="73"/>
      <c r="L27" s="80">
        <v>41938</v>
      </c>
    </row>
    <row r="28" spans="1:12" x14ac:dyDescent="0.3">
      <c r="A28" s="66">
        <f t="shared" si="0"/>
        <v>24</v>
      </c>
      <c r="B28" s="67">
        <v>41939</v>
      </c>
      <c r="C28" s="78" t="s">
        <v>455</v>
      </c>
      <c r="D28" s="76" t="s">
        <v>456</v>
      </c>
      <c r="E28" s="70">
        <v>300994</v>
      </c>
      <c r="F28" s="71">
        <v>192.77</v>
      </c>
      <c r="G28" s="72"/>
      <c r="H28" s="73"/>
      <c r="I28" s="71"/>
      <c r="J28" s="72">
        <v>192.77</v>
      </c>
      <c r="K28" s="73"/>
      <c r="L28" s="80">
        <v>41939</v>
      </c>
    </row>
    <row r="29" spans="1:12" x14ac:dyDescent="0.3">
      <c r="A29" s="66">
        <f t="shared" si="0"/>
        <v>25</v>
      </c>
      <c r="B29" s="67">
        <v>41939</v>
      </c>
      <c r="C29" s="78" t="s">
        <v>455</v>
      </c>
      <c r="D29" s="76" t="s">
        <v>456</v>
      </c>
      <c r="E29" s="70">
        <v>300053</v>
      </c>
      <c r="F29" s="71">
        <v>2831.96</v>
      </c>
      <c r="G29" s="72"/>
      <c r="H29" s="73"/>
      <c r="I29" s="71"/>
      <c r="J29" s="72">
        <v>2831.96</v>
      </c>
      <c r="K29" s="73"/>
      <c r="L29" s="80">
        <v>41939</v>
      </c>
    </row>
    <row r="30" spans="1:12" x14ac:dyDescent="0.3">
      <c r="A30" s="66">
        <f t="shared" si="0"/>
        <v>26</v>
      </c>
      <c r="B30" s="67">
        <v>41940</v>
      </c>
      <c r="C30" s="78" t="s">
        <v>455</v>
      </c>
      <c r="D30" s="76" t="s">
        <v>456</v>
      </c>
      <c r="E30" s="70">
        <v>301884</v>
      </c>
      <c r="F30" s="71">
        <v>106.22</v>
      </c>
      <c r="G30" s="72"/>
      <c r="H30" s="73"/>
      <c r="I30" s="71"/>
      <c r="J30" s="72">
        <v>106.22</v>
      </c>
      <c r="K30" s="73"/>
      <c r="L30" s="80">
        <v>41940</v>
      </c>
    </row>
    <row r="31" spans="1:12" x14ac:dyDescent="0.3">
      <c r="A31" s="66">
        <f t="shared" si="0"/>
        <v>27</v>
      </c>
      <c r="B31" s="67">
        <v>41940</v>
      </c>
      <c r="C31" s="78" t="s">
        <v>455</v>
      </c>
      <c r="D31" s="76" t="s">
        <v>456</v>
      </c>
      <c r="E31" s="70">
        <v>301967</v>
      </c>
      <c r="F31" s="71">
        <v>1102.4100000000001</v>
      </c>
      <c r="G31" s="72"/>
      <c r="H31" s="73"/>
      <c r="I31" s="71"/>
      <c r="J31" s="72">
        <v>1102.4100000000001</v>
      </c>
      <c r="K31" s="73"/>
      <c r="L31" s="80">
        <v>41940</v>
      </c>
    </row>
    <row r="32" spans="1:12" x14ac:dyDescent="0.3">
      <c r="A32" s="66">
        <f t="shared" si="0"/>
        <v>28</v>
      </c>
      <c r="B32" s="67">
        <v>41941</v>
      </c>
      <c r="C32" s="78" t="s">
        <v>455</v>
      </c>
      <c r="D32" s="76" t="s">
        <v>456</v>
      </c>
      <c r="E32" s="70">
        <v>302711</v>
      </c>
      <c r="F32" s="71">
        <v>88.51</v>
      </c>
      <c r="G32" s="72"/>
      <c r="H32" s="73"/>
      <c r="I32" s="71"/>
      <c r="J32" s="72">
        <v>88.51</v>
      </c>
      <c r="K32" s="73"/>
      <c r="L32" s="80">
        <v>41941</v>
      </c>
    </row>
    <row r="33" spans="1:12" x14ac:dyDescent="0.3">
      <c r="A33" s="66">
        <f t="shared" si="0"/>
        <v>29</v>
      </c>
      <c r="B33" s="67">
        <v>41941</v>
      </c>
      <c r="C33" s="78" t="s">
        <v>455</v>
      </c>
      <c r="D33" s="76" t="s">
        <v>456</v>
      </c>
      <c r="E33" s="70">
        <v>302750</v>
      </c>
      <c r="F33" s="71">
        <v>2121.2600000000002</v>
      </c>
      <c r="G33" s="72"/>
      <c r="H33" s="73"/>
      <c r="I33" s="71"/>
      <c r="J33" s="72">
        <v>2121.2600000000002</v>
      </c>
      <c r="K33" s="73"/>
      <c r="L33" s="80">
        <v>41941</v>
      </c>
    </row>
    <row r="34" spans="1:12" x14ac:dyDescent="0.3">
      <c r="A34" s="66">
        <f t="shared" si="0"/>
        <v>30</v>
      </c>
      <c r="B34" s="67">
        <v>41942</v>
      </c>
      <c r="C34" s="78" t="s">
        <v>455</v>
      </c>
      <c r="D34" s="76" t="s">
        <v>456</v>
      </c>
      <c r="E34" s="70">
        <v>303664</v>
      </c>
      <c r="F34" s="71">
        <v>3637.83</v>
      </c>
      <c r="G34" s="72"/>
      <c r="H34" s="73"/>
      <c r="I34" s="71"/>
      <c r="J34" s="72">
        <v>3637.83</v>
      </c>
      <c r="K34" s="73"/>
      <c r="L34" s="80">
        <v>41942</v>
      </c>
    </row>
    <row r="35" spans="1:12" x14ac:dyDescent="0.3">
      <c r="A35" s="66">
        <f t="shared" si="0"/>
        <v>31</v>
      </c>
      <c r="B35" s="67">
        <v>41942</v>
      </c>
      <c r="C35" s="78" t="s">
        <v>455</v>
      </c>
      <c r="D35" s="76" t="s">
        <v>456</v>
      </c>
      <c r="E35" s="70">
        <v>303584</v>
      </c>
      <c r="F35" s="71">
        <v>136.85</v>
      </c>
      <c r="G35" s="72"/>
      <c r="H35" s="73"/>
      <c r="I35" s="71"/>
      <c r="J35" s="72">
        <v>136.85</v>
      </c>
      <c r="K35" s="73"/>
      <c r="L35" s="80">
        <v>41942</v>
      </c>
    </row>
    <row r="36" spans="1:12" x14ac:dyDescent="0.3">
      <c r="A36" s="66">
        <f t="shared" si="0"/>
        <v>32</v>
      </c>
      <c r="B36" s="67">
        <v>41944</v>
      </c>
      <c r="C36" s="78" t="s">
        <v>455</v>
      </c>
      <c r="D36" s="76" t="s">
        <v>456</v>
      </c>
      <c r="E36" s="70">
        <v>305321</v>
      </c>
      <c r="F36" s="71">
        <v>194.79</v>
      </c>
      <c r="G36" s="72"/>
      <c r="H36" s="73"/>
      <c r="I36" s="71"/>
      <c r="J36" s="72">
        <v>194.79</v>
      </c>
      <c r="K36" s="73"/>
      <c r="L36" s="80">
        <v>41944</v>
      </c>
    </row>
    <row r="37" spans="1:12" x14ac:dyDescent="0.3">
      <c r="A37" s="66">
        <f t="shared" si="0"/>
        <v>33</v>
      </c>
      <c r="B37" s="67">
        <v>41944</v>
      </c>
      <c r="C37" s="78" t="s">
        <v>455</v>
      </c>
      <c r="D37" s="76" t="s">
        <v>456</v>
      </c>
      <c r="E37" s="70">
        <v>305332</v>
      </c>
      <c r="F37" s="71">
        <v>693.11</v>
      </c>
      <c r="G37" s="72"/>
      <c r="H37" s="73"/>
      <c r="I37" s="71"/>
      <c r="J37" s="72">
        <v>693.11</v>
      </c>
      <c r="K37" s="73"/>
      <c r="L37" s="80">
        <v>41944</v>
      </c>
    </row>
    <row r="38" spans="1:12" x14ac:dyDescent="0.3">
      <c r="A38" s="66">
        <f t="shared" si="0"/>
        <v>34</v>
      </c>
      <c r="B38" s="67">
        <v>41944</v>
      </c>
      <c r="C38" s="78" t="s">
        <v>455</v>
      </c>
      <c r="D38" s="76" t="s">
        <v>456</v>
      </c>
      <c r="E38" s="70">
        <v>305364</v>
      </c>
      <c r="F38" s="71">
        <v>3316.59</v>
      </c>
      <c r="G38" s="72"/>
      <c r="H38" s="73"/>
      <c r="I38" s="71"/>
      <c r="J38" s="72">
        <v>3316.59</v>
      </c>
      <c r="K38" s="73"/>
      <c r="L38" s="80">
        <v>41944</v>
      </c>
    </row>
    <row r="39" spans="1:12" x14ac:dyDescent="0.3">
      <c r="A39" s="66">
        <f t="shared" si="0"/>
        <v>35</v>
      </c>
      <c r="B39" s="67">
        <v>41944</v>
      </c>
      <c r="C39" s="78" t="s">
        <v>455</v>
      </c>
      <c r="D39" s="76" t="s">
        <v>456</v>
      </c>
      <c r="E39" s="70">
        <v>305399</v>
      </c>
      <c r="F39" s="71">
        <v>2791.35</v>
      </c>
      <c r="G39" s="72"/>
      <c r="H39" s="73"/>
      <c r="I39" s="71"/>
      <c r="J39" s="72">
        <v>2791.35</v>
      </c>
      <c r="K39" s="73"/>
      <c r="L39" s="80">
        <v>41944</v>
      </c>
    </row>
    <row r="40" spans="1:12" x14ac:dyDescent="0.3">
      <c r="A40" s="66">
        <f t="shared" si="0"/>
        <v>36</v>
      </c>
      <c r="B40" s="67">
        <v>41944</v>
      </c>
      <c r="C40" s="78" t="s">
        <v>462</v>
      </c>
      <c r="D40" s="76" t="s">
        <v>463</v>
      </c>
      <c r="E40" s="70">
        <v>572719</v>
      </c>
      <c r="F40" s="71"/>
      <c r="G40" s="72">
        <v>3581</v>
      </c>
      <c r="H40" s="73"/>
      <c r="I40" s="71">
        <v>3581</v>
      </c>
      <c r="J40" s="72"/>
      <c r="K40" s="73"/>
      <c r="L40" s="80">
        <v>41946</v>
      </c>
    </row>
    <row r="41" spans="1:12" x14ac:dyDescent="0.3">
      <c r="A41" s="66">
        <f t="shared" si="0"/>
        <v>37</v>
      </c>
      <c r="B41" s="67">
        <v>41944</v>
      </c>
      <c r="C41" s="78" t="s">
        <v>464</v>
      </c>
      <c r="D41" s="76" t="s">
        <v>463</v>
      </c>
      <c r="E41" s="70">
        <v>572720</v>
      </c>
      <c r="F41" s="71"/>
      <c r="G41" s="72">
        <v>2000</v>
      </c>
      <c r="H41" s="73"/>
      <c r="I41" s="71">
        <v>2000</v>
      </c>
      <c r="J41" s="72"/>
      <c r="K41" s="73"/>
      <c r="L41" s="80">
        <v>41947</v>
      </c>
    </row>
    <row r="42" spans="1:12" x14ac:dyDescent="0.3">
      <c r="A42" s="66">
        <f t="shared" si="0"/>
        <v>38</v>
      </c>
      <c r="B42" s="67">
        <v>41944</v>
      </c>
      <c r="C42" s="78" t="s">
        <v>465</v>
      </c>
      <c r="D42" s="76" t="s">
        <v>463</v>
      </c>
      <c r="E42" s="70">
        <v>572722</v>
      </c>
      <c r="F42" s="71"/>
      <c r="G42" s="72">
        <v>1284</v>
      </c>
      <c r="H42" s="73"/>
      <c r="I42" s="71">
        <v>1284</v>
      </c>
      <c r="J42" s="72"/>
      <c r="K42" s="73"/>
      <c r="L42" s="80">
        <v>41949</v>
      </c>
    </row>
    <row r="43" spans="1:12" x14ac:dyDescent="0.3">
      <c r="A43" s="66">
        <f t="shared" si="0"/>
        <v>39</v>
      </c>
      <c r="B43" s="67">
        <v>41944</v>
      </c>
      <c r="C43" s="78" t="s">
        <v>466</v>
      </c>
      <c r="D43" s="76" t="s">
        <v>463</v>
      </c>
      <c r="E43" s="70">
        <v>572723</v>
      </c>
      <c r="F43" s="71"/>
      <c r="G43" s="72">
        <v>6387</v>
      </c>
      <c r="H43" s="73"/>
      <c r="I43" s="71">
        <v>6387</v>
      </c>
      <c r="J43" s="72"/>
      <c r="K43" s="73"/>
      <c r="L43" s="80">
        <v>41947</v>
      </c>
    </row>
    <row r="44" spans="1:12" x14ac:dyDescent="0.3">
      <c r="A44" s="66">
        <f t="shared" si="0"/>
        <v>40</v>
      </c>
      <c r="B44" s="67">
        <v>41944</v>
      </c>
      <c r="C44" s="78" t="s">
        <v>467</v>
      </c>
      <c r="D44" s="76" t="s">
        <v>463</v>
      </c>
      <c r="E44" s="70">
        <v>572724</v>
      </c>
      <c r="F44" s="71"/>
      <c r="G44" s="72">
        <v>2000</v>
      </c>
      <c r="H44" s="73"/>
      <c r="I44" s="71">
        <v>2000</v>
      </c>
      <c r="J44" s="72"/>
      <c r="K44" s="73"/>
      <c r="L44" s="80">
        <v>41949</v>
      </c>
    </row>
    <row r="45" spans="1:12" x14ac:dyDescent="0.3">
      <c r="A45" s="66">
        <f t="shared" si="0"/>
        <v>41</v>
      </c>
      <c r="B45" s="67">
        <v>41944</v>
      </c>
      <c r="C45" s="78" t="s">
        <v>468</v>
      </c>
      <c r="D45" s="76" t="s">
        <v>463</v>
      </c>
      <c r="E45" s="70">
        <v>572725</v>
      </c>
      <c r="F45" s="71"/>
      <c r="G45" s="72">
        <v>2065</v>
      </c>
      <c r="H45" s="73"/>
      <c r="I45" s="71">
        <v>2065</v>
      </c>
      <c r="J45" s="72"/>
      <c r="K45" s="73"/>
      <c r="L45" s="80">
        <v>41947</v>
      </c>
    </row>
    <row r="46" spans="1:12" x14ac:dyDescent="0.3">
      <c r="A46" s="66">
        <f t="shared" si="0"/>
        <v>42</v>
      </c>
      <c r="B46" s="67">
        <v>41944</v>
      </c>
      <c r="C46" s="78" t="s">
        <v>469</v>
      </c>
      <c r="D46" s="76" t="s">
        <v>463</v>
      </c>
      <c r="E46" s="70">
        <v>572726</v>
      </c>
      <c r="F46" s="71"/>
      <c r="G46" s="72">
        <v>5323</v>
      </c>
      <c r="H46" s="73"/>
      <c r="I46" s="71">
        <v>5323</v>
      </c>
      <c r="J46" s="72"/>
      <c r="K46" s="73"/>
      <c r="L46" s="80">
        <v>41948</v>
      </c>
    </row>
    <row r="47" spans="1:12" x14ac:dyDescent="0.3">
      <c r="A47" s="66">
        <f t="shared" si="0"/>
        <v>43</v>
      </c>
      <c r="B47" s="67">
        <v>41944</v>
      </c>
      <c r="C47" s="78" t="s">
        <v>470</v>
      </c>
      <c r="D47" s="76" t="s">
        <v>463</v>
      </c>
      <c r="E47" s="70">
        <v>572727</v>
      </c>
      <c r="F47" s="71"/>
      <c r="G47" s="72">
        <v>1732</v>
      </c>
      <c r="H47" s="73"/>
      <c r="I47" s="71">
        <v>1732</v>
      </c>
      <c r="J47" s="72"/>
      <c r="K47" s="73"/>
      <c r="L47" s="80">
        <v>41949</v>
      </c>
    </row>
    <row r="48" spans="1:12" x14ac:dyDescent="0.3">
      <c r="A48" s="66">
        <f t="shared" si="0"/>
        <v>44</v>
      </c>
      <c r="B48" s="67">
        <v>41944</v>
      </c>
      <c r="C48" s="78" t="s">
        <v>471</v>
      </c>
      <c r="D48" s="76" t="s">
        <v>463</v>
      </c>
      <c r="E48" s="70">
        <v>572729</v>
      </c>
      <c r="F48" s="71"/>
      <c r="G48" s="72">
        <v>697</v>
      </c>
      <c r="H48" s="73"/>
      <c r="I48" s="71">
        <v>697</v>
      </c>
      <c r="J48" s="72"/>
      <c r="K48" s="73"/>
      <c r="L48" s="80">
        <v>41949</v>
      </c>
    </row>
    <row r="49" spans="1:12" x14ac:dyDescent="0.3">
      <c r="A49" s="66">
        <f t="shared" si="0"/>
        <v>45</v>
      </c>
      <c r="B49" s="67">
        <v>41944</v>
      </c>
      <c r="C49" s="78" t="s">
        <v>472</v>
      </c>
      <c r="D49" s="76" t="s">
        <v>463</v>
      </c>
      <c r="E49" s="70">
        <v>572730</v>
      </c>
      <c r="F49" s="71"/>
      <c r="G49" s="72">
        <v>697</v>
      </c>
      <c r="H49" s="73"/>
      <c r="I49" s="71">
        <v>697</v>
      </c>
      <c r="J49" s="72"/>
      <c r="K49" s="73"/>
      <c r="L49" s="80">
        <v>41949</v>
      </c>
    </row>
    <row r="50" spans="1:12" x14ac:dyDescent="0.3">
      <c r="A50" s="66">
        <f t="shared" si="0"/>
        <v>46</v>
      </c>
      <c r="B50" s="67">
        <v>41944</v>
      </c>
      <c r="C50" s="78" t="s">
        <v>473</v>
      </c>
      <c r="D50" s="76" t="s">
        <v>463</v>
      </c>
      <c r="E50" s="70">
        <v>572731</v>
      </c>
      <c r="F50" s="71"/>
      <c r="G50" s="72">
        <v>697</v>
      </c>
      <c r="H50" s="73"/>
      <c r="I50" s="71">
        <v>697</v>
      </c>
      <c r="J50" s="72"/>
      <c r="K50" s="73"/>
      <c r="L50" s="80">
        <v>41949</v>
      </c>
    </row>
    <row r="51" spans="1:12" x14ac:dyDescent="0.3">
      <c r="A51" s="66">
        <f t="shared" si="0"/>
        <v>47</v>
      </c>
      <c r="B51" s="67">
        <v>41944</v>
      </c>
      <c r="C51" s="78" t="s">
        <v>474</v>
      </c>
      <c r="D51" s="76" t="s">
        <v>463</v>
      </c>
      <c r="E51" s="70">
        <v>572732</v>
      </c>
      <c r="F51" s="71"/>
      <c r="G51" s="72">
        <v>697</v>
      </c>
      <c r="H51" s="73"/>
      <c r="I51" s="71">
        <v>697</v>
      </c>
      <c r="J51" s="72"/>
      <c r="K51" s="73"/>
      <c r="L51" s="80">
        <v>41949</v>
      </c>
    </row>
    <row r="52" spans="1:12" x14ac:dyDescent="0.3">
      <c r="A52" s="66">
        <f t="shared" si="0"/>
        <v>48</v>
      </c>
      <c r="B52" s="67">
        <v>41944</v>
      </c>
      <c r="C52" s="78" t="s">
        <v>475</v>
      </c>
      <c r="D52" s="76" t="s">
        <v>463</v>
      </c>
      <c r="E52" s="70">
        <v>572733</v>
      </c>
      <c r="F52" s="71"/>
      <c r="G52" s="72">
        <v>697</v>
      </c>
      <c r="H52" s="73"/>
      <c r="I52" s="71">
        <v>697</v>
      </c>
      <c r="J52" s="72"/>
      <c r="K52" s="73"/>
      <c r="L52" s="80">
        <v>41949</v>
      </c>
    </row>
    <row r="53" spans="1:12" x14ac:dyDescent="0.3">
      <c r="A53" s="66">
        <f t="shared" si="0"/>
        <v>49</v>
      </c>
      <c r="B53" s="67">
        <v>41944</v>
      </c>
      <c r="C53" s="78" t="s">
        <v>476</v>
      </c>
      <c r="D53" s="76" t="s">
        <v>463</v>
      </c>
      <c r="E53" s="70">
        <v>572734</v>
      </c>
      <c r="F53" s="71"/>
      <c r="G53" s="72">
        <v>581</v>
      </c>
      <c r="H53" s="73"/>
      <c r="I53" s="71">
        <v>581</v>
      </c>
      <c r="J53" s="72"/>
      <c r="K53" s="73"/>
      <c r="L53" s="80">
        <v>41948</v>
      </c>
    </row>
    <row r="54" spans="1:12" x14ac:dyDescent="0.3">
      <c r="A54" s="66">
        <f t="shared" si="0"/>
        <v>50</v>
      </c>
      <c r="B54" s="67">
        <v>41944</v>
      </c>
      <c r="C54" s="78" t="s">
        <v>477</v>
      </c>
      <c r="D54" s="76" t="s">
        <v>463</v>
      </c>
      <c r="E54" s="70">
        <v>572736</v>
      </c>
      <c r="F54" s="71"/>
      <c r="G54" s="72">
        <v>1161</v>
      </c>
      <c r="H54" s="73"/>
      <c r="I54" s="71">
        <v>1161</v>
      </c>
      <c r="J54" s="72"/>
      <c r="K54" s="73"/>
      <c r="L54" s="80">
        <v>41948</v>
      </c>
    </row>
    <row r="55" spans="1:12" x14ac:dyDescent="0.3">
      <c r="A55" s="66">
        <f t="shared" si="0"/>
        <v>51</v>
      </c>
      <c r="B55" s="67">
        <v>41944</v>
      </c>
      <c r="C55" s="78" t="s">
        <v>478</v>
      </c>
      <c r="D55" s="76" t="s">
        <v>463</v>
      </c>
      <c r="E55" s="70">
        <v>572737</v>
      </c>
      <c r="F55" s="71"/>
      <c r="G55" s="72">
        <v>2258</v>
      </c>
      <c r="H55" s="73"/>
      <c r="I55" s="71">
        <v>2258</v>
      </c>
      <c r="J55" s="72"/>
      <c r="K55" s="73"/>
      <c r="L55" s="80">
        <v>41947</v>
      </c>
    </row>
    <row r="56" spans="1:12" x14ac:dyDescent="0.3">
      <c r="A56" s="66">
        <f t="shared" si="0"/>
        <v>52</v>
      </c>
      <c r="B56" s="67">
        <v>41944</v>
      </c>
      <c r="C56" s="78" t="s">
        <v>479</v>
      </c>
      <c r="D56" s="76" t="s">
        <v>463</v>
      </c>
      <c r="E56" s="70">
        <v>572738</v>
      </c>
      <c r="F56" s="71"/>
      <c r="G56" s="72">
        <v>1600</v>
      </c>
      <c r="H56" s="73"/>
      <c r="I56" s="71">
        <v>1600</v>
      </c>
      <c r="J56" s="72"/>
      <c r="K56" s="73"/>
      <c r="L56" s="80">
        <v>41947</v>
      </c>
    </row>
    <row r="57" spans="1:12" x14ac:dyDescent="0.3">
      <c r="A57" s="66">
        <f t="shared" si="0"/>
        <v>53</v>
      </c>
      <c r="B57" s="67">
        <v>41945</v>
      </c>
      <c r="C57" s="78" t="s">
        <v>455</v>
      </c>
      <c r="D57" s="76" t="s">
        <v>456</v>
      </c>
      <c r="E57" s="70">
        <v>306149</v>
      </c>
      <c r="F57" s="71">
        <v>411.41</v>
      </c>
      <c r="G57" s="72"/>
      <c r="H57" s="73"/>
      <c r="I57" s="71"/>
      <c r="J57" s="72">
        <v>411.41</v>
      </c>
      <c r="K57" s="73"/>
      <c r="L57" s="80">
        <v>41945</v>
      </c>
    </row>
    <row r="58" spans="1:12" x14ac:dyDescent="0.3">
      <c r="A58" s="66">
        <f t="shared" si="0"/>
        <v>54</v>
      </c>
      <c r="B58" s="67">
        <v>41945</v>
      </c>
      <c r="C58" s="78" t="s">
        <v>455</v>
      </c>
      <c r="D58" s="76" t="s">
        <v>456</v>
      </c>
      <c r="E58" s="70">
        <v>306384</v>
      </c>
      <c r="F58" s="71">
        <v>2877.38</v>
      </c>
      <c r="G58" s="72"/>
      <c r="H58" s="73"/>
      <c r="I58" s="71"/>
      <c r="J58" s="72">
        <v>2877.38</v>
      </c>
      <c r="K58" s="73"/>
      <c r="L58" s="80">
        <v>41945</v>
      </c>
    </row>
    <row r="59" spans="1:12" x14ac:dyDescent="0.3">
      <c r="A59" s="66">
        <f t="shared" si="0"/>
        <v>55</v>
      </c>
      <c r="B59" s="67">
        <v>41946</v>
      </c>
      <c r="C59" s="78" t="s">
        <v>455</v>
      </c>
      <c r="D59" s="76" t="s">
        <v>456</v>
      </c>
      <c r="E59" s="70">
        <v>307063</v>
      </c>
      <c r="F59" s="71">
        <v>46.22</v>
      </c>
      <c r="G59" s="72"/>
      <c r="H59" s="73"/>
      <c r="I59" s="71"/>
      <c r="J59" s="72">
        <v>46.22</v>
      </c>
      <c r="K59" s="73"/>
      <c r="L59" s="80">
        <v>41946</v>
      </c>
    </row>
    <row r="60" spans="1:12" x14ac:dyDescent="0.3">
      <c r="A60" s="66">
        <f t="shared" si="0"/>
        <v>56</v>
      </c>
      <c r="B60" s="67">
        <v>41946</v>
      </c>
      <c r="C60" s="77" t="s">
        <v>480</v>
      </c>
      <c r="D60" s="76" t="s">
        <v>481</v>
      </c>
      <c r="E60" s="70"/>
      <c r="F60" s="71"/>
      <c r="G60" s="72">
        <v>50</v>
      </c>
      <c r="H60" s="73"/>
      <c r="I60" s="71">
        <v>50</v>
      </c>
      <c r="J60" s="72"/>
      <c r="K60" s="73"/>
      <c r="L60" s="80">
        <v>41946</v>
      </c>
    </row>
    <row r="61" spans="1:12" x14ac:dyDescent="0.3">
      <c r="A61" s="66">
        <f t="shared" si="0"/>
        <v>57</v>
      </c>
      <c r="B61" s="67">
        <v>41946</v>
      </c>
      <c r="C61" s="78" t="s">
        <v>455</v>
      </c>
      <c r="D61" s="76" t="s">
        <v>456</v>
      </c>
      <c r="E61" s="70">
        <v>307119</v>
      </c>
      <c r="F61" s="71">
        <v>2884.67</v>
      </c>
      <c r="G61" s="81"/>
      <c r="H61" s="73"/>
      <c r="I61" s="71"/>
      <c r="J61" s="72">
        <v>2884.67</v>
      </c>
      <c r="K61" s="73"/>
      <c r="L61" s="80">
        <v>41946</v>
      </c>
    </row>
    <row r="62" spans="1:12" x14ac:dyDescent="0.3">
      <c r="A62" s="66">
        <f t="shared" si="0"/>
        <v>58</v>
      </c>
      <c r="B62" s="67">
        <v>41947</v>
      </c>
      <c r="C62" s="78" t="s">
        <v>455</v>
      </c>
      <c r="D62" s="76" t="s">
        <v>456</v>
      </c>
      <c r="E62" s="70">
        <v>308943</v>
      </c>
      <c r="F62" s="71">
        <v>424.2</v>
      </c>
      <c r="G62" s="81"/>
      <c r="H62" s="73"/>
      <c r="I62" s="71"/>
      <c r="J62" s="72">
        <v>424.2</v>
      </c>
      <c r="K62" s="73"/>
      <c r="L62" s="80">
        <v>41947</v>
      </c>
    </row>
    <row r="63" spans="1:12" x14ac:dyDescent="0.3">
      <c r="A63" s="66">
        <f t="shared" si="0"/>
        <v>59</v>
      </c>
      <c r="B63" s="67">
        <v>41947</v>
      </c>
      <c r="C63" s="78" t="s">
        <v>455</v>
      </c>
      <c r="D63" s="76" t="s">
        <v>456</v>
      </c>
      <c r="E63" s="70">
        <v>308039</v>
      </c>
      <c r="F63" s="71">
        <v>2607.34</v>
      </c>
      <c r="G63" s="81"/>
      <c r="H63" s="73"/>
      <c r="I63" s="71"/>
      <c r="J63" s="72">
        <v>2607.34</v>
      </c>
      <c r="K63" s="73"/>
      <c r="L63" s="80">
        <v>41947</v>
      </c>
    </row>
    <row r="64" spans="1:12" x14ac:dyDescent="0.3">
      <c r="A64" s="66">
        <f t="shared" si="0"/>
        <v>60</v>
      </c>
      <c r="B64" s="67">
        <v>41947</v>
      </c>
      <c r="C64" s="77" t="s">
        <v>482</v>
      </c>
      <c r="D64" s="76" t="s">
        <v>483</v>
      </c>
      <c r="E64" s="70">
        <v>572739</v>
      </c>
      <c r="F64" s="71"/>
      <c r="G64" s="72">
        <v>9429</v>
      </c>
      <c r="H64" s="73"/>
      <c r="I64" s="71">
        <v>9429</v>
      </c>
      <c r="J64" s="72"/>
      <c r="K64" s="73"/>
      <c r="L64" s="80">
        <v>41951</v>
      </c>
    </row>
    <row r="65" spans="1:12" x14ac:dyDescent="0.3">
      <c r="A65" s="66">
        <f t="shared" si="0"/>
        <v>61</v>
      </c>
      <c r="B65" s="67">
        <v>41947</v>
      </c>
      <c r="C65" s="77" t="s">
        <v>484</v>
      </c>
      <c r="D65" s="76" t="s">
        <v>485</v>
      </c>
      <c r="E65" s="70">
        <v>572740</v>
      </c>
      <c r="F65" s="71"/>
      <c r="G65" s="72">
        <v>1300</v>
      </c>
      <c r="H65" s="73"/>
      <c r="I65" s="71">
        <v>1300</v>
      </c>
      <c r="J65" s="72"/>
      <c r="K65" s="73"/>
      <c r="L65" s="80">
        <v>41958</v>
      </c>
    </row>
    <row r="66" spans="1:12" x14ac:dyDescent="0.3">
      <c r="A66" s="66">
        <f t="shared" si="0"/>
        <v>62</v>
      </c>
      <c r="B66" s="67">
        <v>41947</v>
      </c>
      <c r="C66" s="77" t="s">
        <v>486</v>
      </c>
      <c r="D66" s="76" t="s">
        <v>483</v>
      </c>
      <c r="E66" s="70">
        <v>572741</v>
      </c>
      <c r="F66" s="71"/>
      <c r="G66" s="72">
        <v>3014</v>
      </c>
      <c r="H66" s="73"/>
      <c r="I66" s="71">
        <v>3014</v>
      </c>
      <c r="J66" s="72"/>
      <c r="K66" s="73"/>
      <c r="L66" s="80">
        <v>41953</v>
      </c>
    </row>
    <row r="67" spans="1:12" x14ac:dyDescent="0.3">
      <c r="A67" s="66">
        <f t="shared" si="0"/>
        <v>63</v>
      </c>
      <c r="B67" s="67">
        <v>41947</v>
      </c>
      <c r="C67" s="78" t="s">
        <v>487</v>
      </c>
      <c r="D67" s="76" t="s">
        <v>483</v>
      </c>
      <c r="E67" s="70">
        <v>572742</v>
      </c>
      <c r="F67" s="71"/>
      <c r="G67" s="72">
        <v>1436</v>
      </c>
      <c r="H67" s="73"/>
      <c r="I67" s="71">
        <v>1436</v>
      </c>
      <c r="J67" s="72"/>
      <c r="K67" s="73"/>
      <c r="L67" s="80">
        <v>41954</v>
      </c>
    </row>
    <row r="68" spans="1:12" x14ac:dyDescent="0.3">
      <c r="A68" s="66">
        <f t="shared" si="0"/>
        <v>64</v>
      </c>
      <c r="B68" s="67">
        <v>41947</v>
      </c>
      <c r="C68" s="77" t="s">
        <v>488</v>
      </c>
      <c r="D68" s="76" t="s">
        <v>483</v>
      </c>
      <c r="E68" s="70">
        <v>572744</v>
      </c>
      <c r="F68" s="71"/>
      <c r="G68" s="72">
        <v>2190.1</v>
      </c>
      <c r="H68" s="73"/>
      <c r="I68" s="71">
        <v>2190.1</v>
      </c>
      <c r="J68" s="72"/>
      <c r="K68" s="73"/>
      <c r="L68" s="80">
        <v>41951</v>
      </c>
    </row>
    <row r="69" spans="1:12" x14ac:dyDescent="0.3">
      <c r="A69" s="66">
        <f t="shared" si="0"/>
        <v>65</v>
      </c>
      <c r="B69" s="67">
        <v>41947</v>
      </c>
      <c r="C69" s="77" t="s">
        <v>489</v>
      </c>
      <c r="D69" s="76" t="s">
        <v>483</v>
      </c>
      <c r="E69" s="70">
        <v>572746</v>
      </c>
      <c r="F69" s="71"/>
      <c r="G69" s="72">
        <v>1650</v>
      </c>
      <c r="H69" s="73"/>
      <c r="I69" s="71">
        <v>1650</v>
      </c>
      <c r="J69" s="72"/>
      <c r="K69" s="73"/>
      <c r="L69" s="80">
        <v>41953</v>
      </c>
    </row>
    <row r="70" spans="1:12" x14ac:dyDescent="0.3">
      <c r="A70" s="66">
        <f t="shared" ref="A70:A133" si="1">A69+1</f>
        <v>66</v>
      </c>
      <c r="B70" s="67">
        <v>41948</v>
      </c>
      <c r="C70" s="77" t="s">
        <v>490</v>
      </c>
      <c r="D70" s="76" t="s">
        <v>491</v>
      </c>
      <c r="E70" s="70">
        <v>572747</v>
      </c>
      <c r="F70" s="71"/>
      <c r="G70" s="82">
        <v>25000</v>
      </c>
      <c r="H70" s="73"/>
      <c r="I70" s="71">
        <v>25000</v>
      </c>
      <c r="J70" s="72"/>
      <c r="K70" s="73"/>
      <c r="L70" s="80">
        <v>41951</v>
      </c>
    </row>
    <row r="71" spans="1:12" x14ac:dyDescent="0.3">
      <c r="A71" s="66">
        <f t="shared" si="1"/>
        <v>67</v>
      </c>
      <c r="B71" s="67">
        <v>41948</v>
      </c>
      <c r="C71" s="78" t="s">
        <v>455</v>
      </c>
      <c r="D71" s="76" t="s">
        <v>456</v>
      </c>
      <c r="E71" s="70">
        <v>309826</v>
      </c>
      <c r="F71" s="83">
        <v>886.57</v>
      </c>
      <c r="G71" s="84"/>
      <c r="H71" s="73"/>
      <c r="I71" s="83"/>
      <c r="J71" s="85">
        <v>886.57</v>
      </c>
      <c r="K71" s="73"/>
      <c r="L71" s="80">
        <v>41948</v>
      </c>
    </row>
    <row r="72" spans="1:12" x14ac:dyDescent="0.3">
      <c r="A72" s="66">
        <f t="shared" si="1"/>
        <v>68</v>
      </c>
      <c r="B72" s="67">
        <v>41948</v>
      </c>
      <c r="C72" s="78" t="s">
        <v>455</v>
      </c>
      <c r="D72" s="76" t="s">
        <v>456</v>
      </c>
      <c r="E72" s="70">
        <v>309843</v>
      </c>
      <c r="F72" s="83">
        <v>1612.65</v>
      </c>
      <c r="G72" s="84"/>
      <c r="H72" s="73"/>
      <c r="I72" s="83"/>
      <c r="J72" s="85">
        <v>1612.65</v>
      </c>
      <c r="K72" s="73"/>
      <c r="L72" s="80">
        <v>41948</v>
      </c>
    </row>
    <row r="73" spans="1:12" x14ac:dyDescent="0.3">
      <c r="A73" s="66">
        <f t="shared" si="1"/>
        <v>69</v>
      </c>
      <c r="B73" s="67">
        <v>41948</v>
      </c>
      <c r="C73" s="77" t="s">
        <v>492</v>
      </c>
      <c r="D73" s="77" t="s">
        <v>493</v>
      </c>
      <c r="E73" s="70">
        <v>864</v>
      </c>
      <c r="F73" s="83">
        <v>11393</v>
      </c>
      <c r="G73" s="84"/>
      <c r="H73" s="73"/>
      <c r="I73" s="83"/>
      <c r="J73" s="85">
        <v>11393</v>
      </c>
      <c r="K73" s="73"/>
      <c r="L73" s="80">
        <v>41948</v>
      </c>
    </row>
    <row r="74" spans="1:12" ht="26.4" x14ac:dyDescent="0.3">
      <c r="A74" s="66">
        <f t="shared" si="1"/>
        <v>70</v>
      </c>
      <c r="B74" s="67">
        <v>41948</v>
      </c>
      <c r="C74" s="77" t="s">
        <v>432</v>
      </c>
      <c r="D74" s="76" t="s">
        <v>494</v>
      </c>
      <c r="E74" s="70"/>
      <c r="F74" s="83"/>
      <c r="G74" s="84">
        <v>11393</v>
      </c>
      <c r="H74" s="73"/>
      <c r="I74" s="83">
        <v>11393</v>
      </c>
      <c r="J74" s="85"/>
      <c r="K74" s="73"/>
      <c r="L74" s="80">
        <v>41948</v>
      </c>
    </row>
    <row r="75" spans="1:12" x14ac:dyDescent="0.3">
      <c r="A75" s="66">
        <f t="shared" si="1"/>
        <v>71</v>
      </c>
      <c r="B75" s="67">
        <v>41949</v>
      </c>
      <c r="C75" s="78" t="s">
        <v>455</v>
      </c>
      <c r="D75" s="76" t="s">
        <v>456</v>
      </c>
      <c r="E75" s="70" t="s">
        <v>495</v>
      </c>
      <c r="F75" s="83">
        <v>759.26</v>
      </c>
      <c r="G75" s="84"/>
      <c r="H75" s="73"/>
      <c r="I75" s="83"/>
      <c r="J75" s="85">
        <v>759.26</v>
      </c>
      <c r="K75" s="73"/>
      <c r="L75" s="80">
        <v>41949</v>
      </c>
    </row>
    <row r="76" spans="1:12" x14ac:dyDescent="0.3">
      <c r="A76" s="66">
        <f t="shared" si="1"/>
        <v>72</v>
      </c>
      <c r="B76" s="67">
        <v>41949</v>
      </c>
      <c r="C76" s="78" t="s">
        <v>455</v>
      </c>
      <c r="D76" s="76" t="s">
        <v>456</v>
      </c>
      <c r="E76" s="70" t="s">
        <v>496</v>
      </c>
      <c r="F76" s="83">
        <v>1909.57</v>
      </c>
      <c r="G76" s="84"/>
      <c r="H76" s="73"/>
      <c r="I76" s="83"/>
      <c r="J76" s="85">
        <v>1909.57</v>
      </c>
      <c r="K76" s="73"/>
      <c r="L76" s="80">
        <v>41949</v>
      </c>
    </row>
    <row r="77" spans="1:12" x14ac:dyDescent="0.3">
      <c r="A77" s="66">
        <f t="shared" si="1"/>
        <v>73</v>
      </c>
      <c r="B77" s="67">
        <v>41951</v>
      </c>
      <c r="C77" s="78" t="s">
        <v>455</v>
      </c>
      <c r="D77" s="76" t="s">
        <v>456</v>
      </c>
      <c r="E77" s="70" t="s">
        <v>497</v>
      </c>
      <c r="F77" s="83">
        <v>82.61</v>
      </c>
      <c r="G77" s="84"/>
      <c r="H77" s="73"/>
      <c r="I77" s="83"/>
      <c r="J77" s="85">
        <v>82.61</v>
      </c>
      <c r="K77" s="73"/>
      <c r="L77" s="80">
        <v>41951</v>
      </c>
    </row>
    <row r="78" spans="1:12" x14ac:dyDescent="0.3">
      <c r="A78" s="66">
        <f t="shared" si="1"/>
        <v>74</v>
      </c>
      <c r="B78" s="67">
        <v>41951</v>
      </c>
      <c r="C78" s="78" t="s">
        <v>455</v>
      </c>
      <c r="D78" s="76" t="s">
        <v>456</v>
      </c>
      <c r="E78" s="70" t="s">
        <v>498</v>
      </c>
      <c r="F78" s="83">
        <v>462.24</v>
      </c>
      <c r="G78" s="84"/>
      <c r="H78" s="73"/>
      <c r="I78" s="83"/>
      <c r="J78" s="85">
        <v>462.24</v>
      </c>
      <c r="K78" s="73"/>
      <c r="L78" s="80">
        <v>41951</v>
      </c>
    </row>
    <row r="79" spans="1:12" x14ac:dyDescent="0.3">
      <c r="A79" s="66">
        <f t="shared" si="1"/>
        <v>75</v>
      </c>
      <c r="B79" s="67">
        <v>41951</v>
      </c>
      <c r="C79" s="78" t="s">
        <v>455</v>
      </c>
      <c r="D79" s="76" t="s">
        <v>456</v>
      </c>
      <c r="E79" s="70" t="s">
        <v>499</v>
      </c>
      <c r="F79" s="83">
        <v>2462.2800000000002</v>
      </c>
      <c r="G79" s="84"/>
      <c r="H79" s="73"/>
      <c r="I79" s="83"/>
      <c r="J79" s="85">
        <v>2462.2800000000002</v>
      </c>
      <c r="K79" s="73"/>
      <c r="L79" s="80">
        <v>41951</v>
      </c>
    </row>
    <row r="80" spans="1:12" x14ac:dyDescent="0.3">
      <c r="A80" s="66">
        <f t="shared" si="1"/>
        <v>76</v>
      </c>
      <c r="B80" s="67">
        <v>41951</v>
      </c>
      <c r="C80" s="77" t="s">
        <v>432</v>
      </c>
      <c r="D80" s="76" t="s">
        <v>500</v>
      </c>
      <c r="E80" s="70">
        <v>572748</v>
      </c>
      <c r="F80" s="83"/>
      <c r="G80" s="84">
        <v>1000</v>
      </c>
      <c r="H80" s="73"/>
      <c r="I80" s="83">
        <v>1000</v>
      </c>
      <c r="J80" s="85"/>
      <c r="K80" s="73"/>
      <c r="L80" s="80">
        <v>41951</v>
      </c>
    </row>
    <row r="81" spans="1:12" x14ac:dyDescent="0.3">
      <c r="A81" s="66">
        <f t="shared" si="1"/>
        <v>77</v>
      </c>
      <c r="B81" s="67">
        <v>41951</v>
      </c>
      <c r="C81" s="77" t="s">
        <v>432</v>
      </c>
      <c r="D81" s="76" t="s">
        <v>501</v>
      </c>
      <c r="E81" s="70">
        <v>572749</v>
      </c>
      <c r="F81" s="83"/>
      <c r="G81" s="84">
        <v>5000</v>
      </c>
      <c r="H81" s="73"/>
      <c r="I81" s="83">
        <v>5000</v>
      </c>
      <c r="J81" s="85"/>
      <c r="K81" s="73"/>
      <c r="L81" s="80">
        <v>41951</v>
      </c>
    </row>
    <row r="82" spans="1:12" x14ac:dyDescent="0.3">
      <c r="A82" s="66">
        <f t="shared" si="1"/>
        <v>78</v>
      </c>
      <c r="B82" s="67">
        <v>41951</v>
      </c>
      <c r="C82" s="77" t="s">
        <v>432</v>
      </c>
      <c r="D82" s="76" t="s">
        <v>502</v>
      </c>
      <c r="E82" s="70">
        <v>572750</v>
      </c>
      <c r="F82" s="83"/>
      <c r="G82" s="84">
        <v>500</v>
      </c>
      <c r="H82" s="73"/>
      <c r="I82" s="83">
        <v>500</v>
      </c>
      <c r="J82" s="85"/>
      <c r="K82" s="73"/>
      <c r="L82" s="80">
        <v>41951</v>
      </c>
    </row>
    <row r="83" spans="1:12" x14ac:dyDescent="0.3">
      <c r="A83" s="66">
        <f t="shared" si="1"/>
        <v>79</v>
      </c>
      <c r="B83" s="67">
        <v>41951</v>
      </c>
      <c r="C83" s="78" t="s">
        <v>455</v>
      </c>
      <c r="D83" s="76" t="s">
        <v>456</v>
      </c>
      <c r="E83" s="70" t="s">
        <v>503</v>
      </c>
      <c r="F83" s="83">
        <v>3112.9</v>
      </c>
      <c r="G83" s="84"/>
      <c r="H83" s="73"/>
      <c r="I83" s="83"/>
      <c r="J83" s="85">
        <v>3112.9</v>
      </c>
      <c r="K83" s="73"/>
      <c r="L83" s="80">
        <v>41951</v>
      </c>
    </row>
    <row r="84" spans="1:12" ht="26.4" x14ac:dyDescent="0.3">
      <c r="A84" s="66">
        <f t="shared" si="1"/>
        <v>80</v>
      </c>
      <c r="B84" s="67">
        <v>41951</v>
      </c>
      <c r="C84" s="77" t="s">
        <v>504</v>
      </c>
      <c r="D84" s="76" t="s">
        <v>505</v>
      </c>
      <c r="E84" s="70">
        <v>756881</v>
      </c>
      <c r="F84" s="83"/>
      <c r="G84" s="84">
        <v>2513</v>
      </c>
      <c r="H84" s="73"/>
      <c r="I84" s="83">
        <v>2513</v>
      </c>
      <c r="J84" s="85"/>
      <c r="K84" s="73"/>
      <c r="L84" s="80">
        <v>41956</v>
      </c>
    </row>
    <row r="85" spans="1:12" x14ac:dyDescent="0.3">
      <c r="A85" s="66">
        <f t="shared" si="1"/>
        <v>81</v>
      </c>
      <c r="B85" s="67">
        <v>41952</v>
      </c>
      <c r="C85" s="78" t="s">
        <v>455</v>
      </c>
      <c r="D85" s="76" t="s">
        <v>456</v>
      </c>
      <c r="E85" s="70" t="s">
        <v>506</v>
      </c>
      <c r="F85" s="83">
        <v>472.24</v>
      </c>
      <c r="G85" s="84"/>
      <c r="H85" s="73"/>
      <c r="I85" s="83"/>
      <c r="J85" s="85">
        <v>472.24</v>
      </c>
      <c r="K85" s="73"/>
      <c r="L85" s="80">
        <v>41952</v>
      </c>
    </row>
    <row r="86" spans="1:12" x14ac:dyDescent="0.3">
      <c r="A86" s="66">
        <f t="shared" si="1"/>
        <v>82</v>
      </c>
      <c r="B86" s="67">
        <v>41952</v>
      </c>
      <c r="C86" s="78" t="s">
        <v>455</v>
      </c>
      <c r="D86" s="76" t="s">
        <v>456</v>
      </c>
      <c r="E86" s="70" t="s">
        <v>507</v>
      </c>
      <c r="F86" s="83">
        <v>2093.17</v>
      </c>
      <c r="G86" s="84"/>
      <c r="H86" s="73"/>
      <c r="I86" s="83"/>
      <c r="J86" s="85">
        <v>2093.17</v>
      </c>
      <c r="K86" s="73"/>
      <c r="L86" s="80">
        <v>41952</v>
      </c>
    </row>
    <row r="87" spans="1:12" ht="26.4" x14ac:dyDescent="0.3">
      <c r="A87" s="66">
        <f t="shared" si="1"/>
        <v>83</v>
      </c>
      <c r="B87" s="67">
        <v>41952</v>
      </c>
      <c r="C87" s="77" t="s">
        <v>508</v>
      </c>
      <c r="D87" s="76" t="s">
        <v>509</v>
      </c>
      <c r="E87" s="70">
        <v>756882</v>
      </c>
      <c r="F87" s="83"/>
      <c r="G87" s="84">
        <v>6970</v>
      </c>
      <c r="H87" s="73"/>
      <c r="I87" s="83">
        <v>6970</v>
      </c>
      <c r="J87" s="85"/>
      <c r="K87" s="73"/>
      <c r="L87" s="80">
        <v>41965</v>
      </c>
    </row>
    <row r="88" spans="1:12" ht="26.4" x14ac:dyDescent="0.3">
      <c r="A88" s="66">
        <f t="shared" si="1"/>
        <v>84</v>
      </c>
      <c r="B88" s="67">
        <v>41952</v>
      </c>
      <c r="C88" s="77" t="s">
        <v>510</v>
      </c>
      <c r="D88" s="76" t="s">
        <v>511</v>
      </c>
      <c r="E88" s="70">
        <v>756883</v>
      </c>
      <c r="F88" s="83"/>
      <c r="G88" s="84">
        <v>605</v>
      </c>
      <c r="H88" s="73"/>
      <c r="I88" s="83">
        <v>605</v>
      </c>
      <c r="J88" s="85"/>
      <c r="K88" s="73"/>
      <c r="L88" s="80">
        <v>41955</v>
      </c>
    </row>
    <row r="89" spans="1:12" x14ac:dyDescent="0.3">
      <c r="A89" s="66">
        <f t="shared" si="1"/>
        <v>85</v>
      </c>
      <c r="B89" s="67">
        <v>41952</v>
      </c>
      <c r="C89" s="78" t="s">
        <v>512</v>
      </c>
      <c r="D89" s="76" t="s">
        <v>513</v>
      </c>
      <c r="E89" s="70">
        <v>756885</v>
      </c>
      <c r="F89" s="83"/>
      <c r="G89" s="84">
        <v>20000</v>
      </c>
      <c r="H89" s="73"/>
      <c r="I89" s="83">
        <v>20000</v>
      </c>
      <c r="J89" s="85"/>
      <c r="K89" s="73"/>
      <c r="L89" s="80">
        <v>41955</v>
      </c>
    </row>
    <row r="90" spans="1:12" x14ac:dyDescent="0.3">
      <c r="A90" s="66">
        <f t="shared" si="1"/>
        <v>86</v>
      </c>
      <c r="B90" s="67">
        <v>41953</v>
      </c>
      <c r="C90" s="78" t="s">
        <v>455</v>
      </c>
      <c r="D90" s="76" t="s">
        <v>456</v>
      </c>
      <c r="E90" s="70" t="s">
        <v>514</v>
      </c>
      <c r="F90" s="86">
        <v>1936.82</v>
      </c>
      <c r="G90" s="87"/>
      <c r="H90" s="73"/>
      <c r="I90" s="83"/>
      <c r="J90" s="85">
        <v>1936.82</v>
      </c>
      <c r="K90" s="73"/>
      <c r="L90" s="80">
        <v>41953</v>
      </c>
    </row>
    <row r="91" spans="1:12" x14ac:dyDescent="0.3">
      <c r="A91" s="66">
        <f t="shared" si="1"/>
        <v>87</v>
      </c>
      <c r="B91" s="67">
        <v>41953</v>
      </c>
      <c r="C91" s="78" t="s">
        <v>455</v>
      </c>
      <c r="D91" s="76" t="s">
        <v>456</v>
      </c>
      <c r="E91" s="70" t="s">
        <v>515</v>
      </c>
      <c r="F91" s="86">
        <v>3881.56</v>
      </c>
      <c r="G91" s="87"/>
      <c r="H91" s="73"/>
      <c r="I91" s="83"/>
      <c r="J91" s="85">
        <v>3881.56</v>
      </c>
      <c r="K91" s="73"/>
      <c r="L91" s="80">
        <v>41953</v>
      </c>
    </row>
    <row r="92" spans="1:12" x14ac:dyDescent="0.3">
      <c r="A92" s="66">
        <f t="shared" si="1"/>
        <v>88</v>
      </c>
      <c r="B92" s="67">
        <v>41954</v>
      </c>
      <c r="C92" s="78" t="s">
        <v>455</v>
      </c>
      <c r="D92" s="76" t="s">
        <v>456</v>
      </c>
      <c r="E92" s="70" t="s">
        <v>516</v>
      </c>
      <c r="F92" s="86">
        <v>2037.45</v>
      </c>
      <c r="G92" s="87"/>
      <c r="H92" s="73"/>
      <c r="I92" s="83"/>
      <c r="J92" s="85">
        <v>2037.45</v>
      </c>
      <c r="K92" s="73"/>
      <c r="L92" s="80">
        <v>41954</v>
      </c>
    </row>
    <row r="93" spans="1:12" x14ac:dyDescent="0.3">
      <c r="A93" s="66">
        <f t="shared" si="1"/>
        <v>89</v>
      </c>
      <c r="B93" s="67">
        <v>41954</v>
      </c>
      <c r="C93" s="78" t="s">
        <v>455</v>
      </c>
      <c r="D93" s="76" t="s">
        <v>456</v>
      </c>
      <c r="E93" s="70" t="s">
        <v>517</v>
      </c>
      <c r="F93" s="86">
        <v>3477.06</v>
      </c>
      <c r="G93" s="87"/>
      <c r="H93" s="73"/>
      <c r="I93" s="83"/>
      <c r="J93" s="85">
        <v>3477.06</v>
      </c>
      <c r="K93" s="73"/>
      <c r="L93" s="80">
        <v>41954</v>
      </c>
    </row>
    <row r="94" spans="1:12" x14ac:dyDescent="0.3">
      <c r="A94" s="66">
        <f t="shared" si="1"/>
        <v>90</v>
      </c>
      <c r="B94" s="67">
        <v>41954</v>
      </c>
      <c r="C94" s="78" t="s">
        <v>455</v>
      </c>
      <c r="D94" s="76" t="s">
        <v>456</v>
      </c>
      <c r="E94" s="70" t="s">
        <v>518</v>
      </c>
      <c r="F94" s="86">
        <v>121.68</v>
      </c>
      <c r="G94" s="87"/>
      <c r="H94" s="73"/>
      <c r="I94" s="83"/>
      <c r="J94" s="85">
        <v>121.68</v>
      </c>
      <c r="K94" s="73"/>
      <c r="L94" s="80">
        <v>41954</v>
      </c>
    </row>
    <row r="95" spans="1:12" x14ac:dyDescent="0.3">
      <c r="A95" s="66">
        <f t="shared" si="1"/>
        <v>91</v>
      </c>
      <c r="B95" s="67">
        <v>41955</v>
      </c>
      <c r="C95" s="78" t="s">
        <v>455</v>
      </c>
      <c r="D95" s="76" t="s">
        <v>456</v>
      </c>
      <c r="E95" s="70" t="s">
        <v>519</v>
      </c>
      <c r="F95" s="86">
        <v>2305.12</v>
      </c>
      <c r="G95" s="87"/>
      <c r="H95" s="73"/>
      <c r="I95" s="83"/>
      <c r="J95" s="85">
        <v>2305.12</v>
      </c>
      <c r="K95" s="73"/>
      <c r="L95" s="80">
        <v>41955</v>
      </c>
    </row>
    <row r="96" spans="1:12" x14ac:dyDescent="0.3">
      <c r="A96" s="66">
        <f t="shared" si="1"/>
        <v>92</v>
      </c>
      <c r="B96" s="67">
        <v>41955</v>
      </c>
      <c r="C96" s="78" t="s">
        <v>455</v>
      </c>
      <c r="D96" s="76" t="s">
        <v>456</v>
      </c>
      <c r="E96" s="70" t="s">
        <v>520</v>
      </c>
      <c r="F96" s="86">
        <v>5525.06</v>
      </c>
      <c r="G96" s="87"/>
      <c r="H96" s="73"/>
      <c r="I96" s="83"/>
      <c r="J96" s="85">
        <v>5525.06</v>
      </c>
      <c r="K96" s="73"/>
      <c r="L96" s="80">
        <v>41955</v>
      </c>
    </row>
    <row r="97" spans="1:12" x14ac:dyDescent="0.3">
      <c r="A97" s="66">
        <f t="shared" si="1"/>
        <v>93</v>
      </c>
      <c r="B97" s="67">
        <v>41955</v>
      </c>
      <c r="C97" s="77" t="s">
        <v>521</v>
      </c>
      <c r="D97" s="76" t="s">
        <v>522</v>
      </c>
      <c r="E97" s="70">
        <v>756886</v>
      </c>
      <c r="F97" s="86"/>
      <c r="G97" s="84">
        <v>20000</v>
      </c>
      <c r="H97" s="73"/>
      <c r="I97" s="83">
        <v>20000</v>
      </c>
      <c r="J97" s="85"/>
      <c r="K97" s="73"/>
      <c r="L97" s="80">
        <v>41956</v>
      </c>
    </row>
    <row r="98" spans="1:12" x14ac:dyDescent="0.3">
      <c r="A98" s="66">
        <f t="shared" si="1"/>
        <v>94</v>
      </c>
      <c r="B98" s="67">
        <v>41956</v>
      </c>
      <c r="C98" s="78" t="s">
        <v>455</v>
      </c>
      <c r="D98" s="76" t="s">
        <v>456</v>
      </c>
      <c r="E98" s="70" t="s">
        <v>523</v>
      </c>
      <c r="F98" s="86">
        <v>4409.8100000000004</v>
      </c>
      <c r="G98" s="84"/>
      <c r="H98" s="73"/>
      <c r="I98" s="83"/>
      <c r="J98" s="85">
        <v>4409.8100000000004</v>
      </c>
      <c r="K98" s="73"/>
      <c r="L98" s="80">
        <v>41956</v>
      </c>
    </row>
    <row r="99" spans="1:12" x14ac:dyDescent="0.3">
      <c r="A99" s="66">
        <f t="shared" si="1"/>
        <v>95</v>
      </c>
      <c r="B99" s="67">
        <v>41958</v>
      </c>
      <c r="C99" s="78" t="s">
        <v>455</v>
      </c>
      <c r="D99" s="76" t="s">
        <v>456</v>
      </c>
      <c r="E99" s="70" t="s">
        <v>524</v>
      </c>
      <c r="F99" s="86">
        <v>2090.59</v>
      </c>
      <c r="G99" s="84"/>
      <c r="H99" s="73"/>
      <c r="I99" s="83"/>
      <c r="J99" s="88">
        <v>2090.59</v>
      </c>
      <c r="K99" s="73"/>
      <c r="L99" s="80">
        <v>41958</v>
      </c>
    </row>
    <row r="100" spans="1:12" x14ac:dyDescent="0.3">
      <c r="A100" s="66">
        <f t="shared" si="1"/>
        <v>96</v>
      </c>
      <c r="B100" s="67">
        <v>41958</v>
      </c>
      <c r="C100" s="78" t="s">
        <v>455</v>
      </c>
      <c r="D100" s="76" t="s">
        <v>456</v>
      </c>
      <c r="E100" s="70" t="s">
        <v>525</v>
      </c>
      <c r="F100" s="86">
        <v>281.35000000000002</v>
      </c>
      <c r="G100" s="84"/>
      <c r="H100" s="73"/>
      <c r="I100" s="83"/>
      <c r="J100" s="88">
        <v>281.35000000000002</v>
      </c>
      <c r="K100" s="73"/>
      <c r="L100" s="80">
        <v>41958</v>
      </c>
    </row>
    <row r="101" spans="1:12" x14ac:dyDescent="0.3">
      <c r="A101" s="66">
        <f t="shared" si="1"/>
        <v>97</v>
      </c>
      <c r="B101" s="67">
        <v>41958</v>
      </c>
      <c r="C101" s="78" t="s">
        <v>455</v>
      </c>
      <c r="D101" s="76" t="s">
        <v>456</v>
      </c>
      <c r="E101" s="70" t="s">
        <v>526</v>
      </c>
      <c r="F101" s="86">
        <v>379.03</v>
      </c>
      <c r="G101" s="84"/>
      <c r="H101" s="73"/>
      <c r="I101" s="83"/>
      <c r="J101" s="88">
        <v>379.03</v>
      </c>
      <c r="K101" s="73"/>
      <c r="L101" s="80">
        <v>41958</v>
      </c>
    </row>
    <row r="102" spans="1:12" x14ac:dyDescent="0.3">
      <c r="A102" s="66">
        <f t="shared" si="1"/>
        <v>98</v>
      </c>
      <c r="B102" s="67">
        <v>41958</v>
      </c>
      <c r="C102" s="78" t="s">
        <v>455</v>
      </c>
      <c r="D102" s="76" t="s">
        <v>456</v>
      </c>
      <c r="E102" s="70" t="s">
        <v>527</v>
      </c>
      <c r="F102" s="86">
        <v>2169.6999999999998</v>
      </c>
      <c r="G102" s="84"/>
      <c r="H102" s="73"/>
      <c r="I102" s="83"/>
      <c r="J102" s="88">
        <v>2169.6999999999998</v>
      </c>
      <c r="K102" s="73"/>
      <c r="L102" s="80">
        <v>41958</v>
      </c>
    </row>
    <row r="103" spans="1:12" x14ac:dyDescent="0.3">
      <c r="A103" s="66">
        <f t="shared" si="1"/>
        <v>99</v>
      </c>
      <c r="B103" s="67">
        <v>41958</v>
      </c>
      <c r="C103" s="78" t="s">
        <v>455</v>
      </c>
      <c r="D103" s="76" t="s">
        <v>456</v>
      </c>
      <c r="E103" s="70" t="s">
        <v>528</v>
      </c>
      <c r="F103" s="86">
        <v>2789.05</v>
      </c>
      <c r="G103" s="84"/>
      <c r="H103" s="73"/>
      <c r="I103" s="83"/>
      <c r="J103" s="88">
        <v>2789.05</v>
      </c>
      <c r="K103" s="73"/>
      <c r="L103" s="80">
        <v>41958</v>
      </c>
    </row>
    <row r="104" spans="1:12" x14ac:dyDescent="0.3">
      <c r="A104" s="66">
        <f t="shared" si="1"/>
        <v>100</v>
      </c>
      <c r="B104" s="67">
        <v>41959</v>
      </c>
      <c r="C104" s="78" t="s">
        <v>455</v>
      </c>
      <c r="D104" s="76" t="s">
        <v>456</v>
      </c>
      <c r="E104" s="70" t="s">
        <v>529</v>
      </c>
      <c r="F104" s="86">
        <v>640.26</v>
      </c>
      <c r="G104" s="84"/>
      <c r="H104" s="73"/>
      <c r="I104" s="83"/>
      <c r="J104" s="88">
        <v>640.26</v>
      </c>
      <c r="K104" s="73"/>
      <c r="L104" s="80">
        <v>41959</v>
      </c>
    </row>
    <row r="105" spans="1:12" x14ac:dyDescent="0.3">
      <c r="A105" s="66">
        <f t="shared" si="1"/>
        <v>101</v>
      </c>
      <c r="B105" s="67">
        <v>41959</v>
      </c>
      <c r="C105" s="78" t="s">
        <v>455</v>
      </c>
      <c r="D105" s="76" t="s">
        <v>456</v>
      </c>
      <c r="E105" s="70" t="s">
        <v>530</v>
      </c>
      <c r="F105" s="86">
        <v>1279.77</v>
      </c>
      <c r="G105" s="84"/>
      <c r="H105" s="73"/>
      <c r="I105" s="83"/>
      <c r="J105" s="88">
        <v>1279.77</v>
      </c>
      <c r="K105" s="73"/>
      <c r="L105" s="80">
        <v>41959</v>
      </c>
    </row>
    <row r="106" spans="1:12" x14ac:dyDescent="0.3">
      <c r="A106" s="66">
        <f t="shared" si="1"/>
        <v>102</v>
      </c>
      <c r="B106" s="67">
        <v>41960</v>
      </c>
      <c r="C106" s="78" t="s">
        <v>455</v>
      </c>
      <c r="D106" s="76" t="s">
        <v>456</v>
      </c>
      <c r="E106" s="70" t="s">
        <v>531</v>
      </c>
      <c r="F106" s="86">
        <v>908.12</v>
      </c>
      <c r="G106" s="84"/>
      <c r="H106" s="73"/>
      <c r="I106" s="83"/>
      <c r="J106" s="88">
        <v>908.12</v>
      </c>
      <c r="K106" s="73"/>
      <c r="L106" s="80">
        <v>41960</v>
      </c>
    </row>
    <row r="107" spans="1:12" x14ac:dyDescent="0.3">
      <c r="A107" s="66">
        <f t="shared" si="1"/>
        <v>103</v>
      </c>
      <c r="B107" s="67">
        <v>41960</v>
      </c>
      <c r="C107" s="78" t="s">
        <v>455</v>
      </c>
      <c r="D107" s="76" t="s">
        <v>456</v>
      </c>
      <c r="E107" s="70" t="s">
        <v>532</v>
      </c>
      <c r="F107" s="86">
        <v>2698.57</v>
      </c>
      <c r="G107" s="84"/>
      <c r="H107" s="73"/>
      <c r="I107" s="83"/>
      <c r="J107" s="88">
        <v>2698.57</v>
      </c>
      <c r="K107" s="73"/>
      <c r="L107" s="80">
        <v>41960</v>
      </c>
    </row>
    <row r="108" spans="1:12" x14ac:dyDescent="0.3">
      <c r="A108" s="66">
        <f t="shared" si="1"/>
        <v>104</v>
      </c>
      <c r="B108" s="67">
        <v>41961</v>
      </c>
      <c r="C108" s="78" t="s">
        <v>455</v>
      </c>
      <c r="D108" s="76" t="s">
        <v>456</v>
      </c>
      <c r="E108" s="70" t="s">
        <v>533</v>
      </c>
      <c r="F108" s="86">
        <v>3502.76</v>
      </c>
      <c r="G108" s="84"/>
      <c r="H108" s="73"/>
      <c r="I108" s="83"/>
      <c r="J108" s="88">
        <v>3502.76</v>
      </c>
      <c r="K108" s="73"/>
      <c r="L108" s="80">
        <v>41961</v>
      </c>
    </row>
    <row r="109" spans="1:12" x14ac:dyDescent="0.3">
      <c r="A109" s="66">
        <f t="shared" si="1"/>
        <v>105</v>
      </c>
      <c r="B109" s="67">
        <v>41961</v>
      </c>
      <c r="C109" s="78" t="s">
        <v>455</v>
      </c>
      <c r="D109" s="76" t="s">
        <v>456</v>
      </c>
      <c r="E109" s="70" t="s">
        <v>534</v>
      </c>
      <c r="F109" s="86">
        <v>3731.11</v>
      </c>
      <c r="G109" s="84"/>
      <c r="H109" s="73"/>
      <c r="I109" s="83"/>
      <c r="J109" s="88">
        <v>3731.11</v>
      </c>
      <c r="K109" s="73"/>
      <c r="L109" s="80">
        <v>41961</v>
      </c>
    </row>
    <row r="110" spans="1:12" ht="26.4" x14ac:dyDescent="0.3">
      <c r="A110" s="66">
        <f t="shared" si="1"/>
        <v>106</v>
      </c>
      <c r="B110" s="67">
        <v>41962</v>
      </c>
      <c r="C110" s="77" t="s">
        <v>535</v>
      </c>
      <c r="D110" s="76" t="s">
        <v>536</v>
      </c>
      <c r="E110" s="70">
        <v>756889</v>
      </c>
      <c r="F110" s="86"/>
      <c r="G110" s="84">
        <v>1900</v>
      </c>
      <c r="H110" s="73"/>
      <c r="I110" s="83">
        <v>1900</v>
      </c>
      <c r="J110" s="88"/>
      <c r="K110" s="73"/>
      <c r="L110" s="80">
        <v>41963</v>
      </c>
    </row>
    <row r="111" spans="1:12" ht="26.4" x14ac:dyDescent="0.3">
      <c r="A111" s="66">
        <f t="shared" si="1"/>
        <v>107</v>
      </c>
      <c r="B111" s="67">
        <v>41962</v>
      </c>
      <c r="C111" s="77" t="s">
        <v>432</v>
      </c>
      <c r="D111" s="76" t="s">
        <v>537</v>
      </c>
      <c r="E111" s="70">
        <v>756890</v>
      </c>
      <c r="F111" s="86"/>
      <c r="G111" s="84">
        <v>720</v>
      </c>
      <c r="H111" s="73"/>
      <c r="I111" s="83">
        <v>720</v>
      </c>
      <c r="J111" s="88"/>
      <c r="K111" s="73"/>
      <c r="L111" s="80">
        <v>41962</v>
      </c>
    </row>
    <row r="112" spans="1:12" x14ac:dyDescent="0.3">
      <c r="A112" s="66">
        <f t="shared" si="1"/>
        <v>108</v>
      </c>
      <c r="B112" s="67">
        <v>41962</v>
      </c>
      <c r="C112" s="77" t="s">
        <v>469</v>
      </c>
      <c r="D112" s="76" t="s">
        <v>538</v>
      </c>
      <c r="E112" s="70">
        <v>756891</v>
      </c>
      <c r="F112" s="86"/>
      <c r="G112" s="84">
        <v>700</v>
      </c>
      <c r="H112" s="73"/>
      <c r="I112" s="83">
        <v>700</v>
      </c>
      <c r="J112" s="88"/>
      <c r="K112" s="73"/>
      <c r="L112" s="80">
        <v>41962</v>
      </c>
    </row>
    <row r="113" spans="1:12" ht="26.4" x14ac:dyDescent="0.3">
      <c r="A113" s="66">
        <f t="shared" si="1"/>
        <v>109</v>
      </c>
      <c r="B113" s="67">
        <v>41962</v>
      </c>
      <c r="C113" s="77" t="s">
        <v>539</v>
      </c>
      <c r="D113" s="76" t="s">
        <v>540</v>
      </c>
      <c r="E113" s="70">
        <v>756892</v>
      </c>
      <c r="F113" s="86"/>
      <c r="G113" s="84">
        <v>6300</v>
      </c>
      <c r="H113" s="73"/>
      <c r="I113" s="83">
        <v>6300</v>
      </c>
      <c r="J113" s="88"/>
      <c r="K113" s="73"/>
      <c r="L113" s="80">
        <v>41965</v>
      </c>
    </row>
    <row r="114" spans="1:12" x14ac:dyDescent="0.3">
      <c r="A114" s="66">
        <f t="shared" si="1"/>
        <v>110</v>
      </c>
      <c r="B114" s="67">
        <v>41962</v>
      </c>
      <c r="C114" s="78" t="s">
        <v>455</v>
      </c>
      <c r="D114" s="76" t="s">
        <v>456</v>
      </c>
      <c r="E114" s="70" t="s">
        <v>541</v>
      </c>
      <c r="F114" s="86">
        <v>2229.8200000000002</v>
      </c>
      <c r="G114" s="84"/>
      <c r="H114" s="73"/>
      <c r="I114" s="83"/>
      <c r="J114" s="88">
        <v>2229.8200000000002</v>
      </c>
      <c r="K114" s="73"/>
      <c r="L114" s="80">
        <v>41962</v>
      </c>
    </row>
    <row r="115" spans="1:12" x14ac:dyDescent="0.3">
      <c r="A115" s="66">
        <f t="shared" si="1"/>
        <v>111</v>
      </c>
      <c r="B115" s="67">
        <v>41962</v>
      </c>
      <c r="C115" s="78" t="s">
        <v>455</v>
      </c>
      <c r="D115" s="76" t="s">
        <v>456</v>
      </c>
      <c r="E115" s="70" t="s">
        <v>542</v>
      </c>
      <c r="F115" s="86">
        <v>5142.18</v>
      </c>
      <c r="G115" s="84"/>
      <c r="H115" s="73"/>
      <c r="I115" s="83"/>
      <c r="J115" s="88">
        <v>5142.18</v>
      </c>
      <c r="K115" s="73"/>
      <c r="L115" s="80">
        <v>41962</v>
      </c>
    </row>
    <row r="116" spans="1:12" x14ac:dyDescent="0.3">
      <c r="A116" s="66">
        <f t="shared" si="1"/>
        <v>112</v>
      </c>
      <c r="B116" s="67">
        <v>41963</v>
      </c>
      <c r="C116" s="78" t="s">
        <v>455</v>
      </c>
      <c r="D116" s="76" t="s">
        <v>456</v>
      </c>
      <c r="E116" s="70" t="s">
        <v>543</v>
      </c>
      <c r="F116" s="86">
        <v>5041.3500000000004</v>
      </c>
      <c r="G116" s="84"/>
      <c r="H116" s="73"/>
      <c r="I116" s="83"/>
      <c r="J116" s="88">
        <v>5041.3500000000004</v>
      </c>
      <c r="K116" s="73"/>
      <c r="L116" s="80">
        <v>41963</v>
      </c>
    </row>
    <row r="117" spans="1:12" x14ac:dyDescent="0.3">
      <c r="A117" s="66">
        <f t="shared" si="1"/>
        <v>113</v>
      </c>
      <c r="B117" s="67">
        <v>41963</v>
      </c>
      <c r="C117" s="78" t="s">
        <v>455</v>
      </c>
      <c r="D117" s="76" t="s">
        <v>456</v>
      </c>
      <c r="E117" s="70" t="s">
        <v>544</v>
      </c>
      <c r="F117" s="86">
        <v>3149.55</v>
      </c>
      <c r="G117" s="84"/>
      <c r="H117" s="73"/>
      <c r="I117" s="83"/>
      <c r="J117" s="88">
        <v>3149.55</v>
      </c>
      <c r="K117" s="73"/>
      <c r="L117" s="80">
        <v>41963</v>
      </c>
    </row>
    <row r="118" spans="1:12" x14ac:dyDescent="0.3">
      <c r="A118" s="66">
        <f t="shared" si="1"/>
        <v>114</v>
      </c>
      <c r="B118" s="67">
        <v>41965</v>
      </c>
      <c r="C118" s="78" t="s">
        <v>455</v>
      </c>
      <c r="D118" s="76" t="s">
        <v>456</v>
      </c>
      <c r="E118" s="70" t="s">
        <v>545</v>
      </c>
      <c r="F118" s="86">
        <v>1421.89</v>
      </c>
      <c r="G118" s="84"/>
      <c r="H118" s="73"/>
      <c r="I118" s="83"/>
      <c r="J118" s="88">
        <v>1421.89</v>
      </c>
      <c r="K118" s="73"/>
      <c r="L118" s="80">
        <v>41965</v>
      </c>
    </row>
    <row r="119" spans="1:12" x14ac:dyDescent="0.3">
      <c r="A119" s="66">
        <f t="shared" si="1"/>
        <v>115</v>
      </c>
      <c r="B119" s="67">
        <v>41965</v>
      </c>
      <c r="C119" s="78" t="s">
        <v>455</v>
      </c>
      <c r="D119" s="76" t="s">
        <v>456</v>
      </c>
      <c r="E119" s="70" t="s">
        <v>546</v>
      </c>
      <c r="F119" s="86">
        <v>3955.6</v>
      </c>
      <c r="G119" s="84"/>
      <c r="H119" s="73"/>
      <c r="I119" s="83"/>
      <c r="J119" s="88">
        <v>3955.6</v>
      </c>
      <c r="K119" s="73"/>
      <c r="L119" s="80">
        <v>41965</v>
      </c>
    </row>
    <row r="120" spans="1:12" x14ac:dyDescent="0.3">
      <c r="A120" s="66">
        <f t="shared" si="1"/>
        <v>116</v>
      </c>
      <c r="B120" s="67">
        <v>41965</v>
      </c>
      <c r="C120" s="78" t="s">
        <v>455</v>
      </c>
      <c r="D120" s="76" t="s">
        <v>456</v>
      </c>
      <c r="E120" s="70" t="s">
        <v>547</v>
      </c>
      <c r="F120" s="86">
        <v>6276.69</v>
      </c>
      <c r="G120" s="84"/>
      <c r="H120" s="73"/>
      <c r="I120" s="83"/>
      <c r="J120" s="88">
        <v>6276.69</v>
      </c>
      <c r="K120" s="73"/>
      <c r="L120" s="80">
        <v>41965</v>
      </c>
    </row>
    <row r="121" spans="1:12" x14ac:dyDescent="0.3">
      <c r="A121" s="66">
        <f t="shared" si="1"/>
        <v>117</v>
      </c>
      <c r="B121" s="67">
        <v>41965</v>
      </c>
      <c r="C121" s="78" t="s">
        <v>455</v>
      </c>
      <c r="D121" s="76" t="s">
        <v>456</v>
      </c>
      <c r="E121" s="70" t="s">
        <v>548</v>
      </c>
      <c r="F121" s="86">
        <v>6432.19</v>
      </c>
      <c r="G121" s="84"/>
      <c r="H121" s="73"/>
      <c r="I121" s="83"/>
      <c r="J121" s="88">
        <v>6432.19</v>
      </c>
      <c r="K121" s="73"/>
      <c r="L121" s="80">
        <v>41965</v>
      </c>
    </row>
    <row r="122" spans="1:12" x14ac:dyDescent="0.3">
      <c r="A122" s="66">
        <f t="shared" si="1"/>
        <v>118</v>
      </c>
      <c r="B122" s="67">
        <v>41966</v>
      </c>
      <c r="C122" s="78" t="s">
        <v>455</v>
      </c>
      <c r="D122" s="76" t="s">
        <v>456</v>
      </c>
      <c r="E122" s="70" t="s">
        <v>549</v>
      </c>
      <c r="F122" s="86">
        <v>145.56</v>
      </c>
      <c r="G122" s="84"/>
      <c r="H122" s="73"/>
      <c r="I122" s="83"/>
      <c r="J122" s="88">
        <v>145.56</v>
      </c>
      <c r="K122" s="73"/>
      <c r="L122" s="80">
        <v>41966</v>
      </c>
    </row>
    <row r="123" spans="1:12" x14ac:dyDescent="0.3">
      <c r="A123" s="66">
        <f t="shared" si="1"/>
        <v>119</v>
      </c>
      <c r="B123" s="67">
        <v>41966</v>
      </c>
      <c r="C123" s="78" t="s">
        <v>455</v>
      </c>
      <c r="D123" s="76" t="s">
        <v>456</v>
      </c>
      <c r="E123" s="70" t="s">
        <v>550</v>
      </c>
      <c r="F123" s="86">
        <v>548.88</v>
      </c>
      <c r="G123" s="84"/>
      <c r="H123" s="73"/>
      <c r="I123" s="83"/>
      <c r="J123" s="88">
        <v>548.88</v>
      </c>
      <c r="K123" s="73"/>
      <c r="L123" s="80">
        <v>41966</v>
      </c>
    </row>
    <row r="124" spans="1:12" x14ac:dyDescent="0.3">
      <c r="A124" s="66">
        <f t="shared" si="1"/>
        <v>120</v>
      </c>
      <c r="B124" s="67">
        <v>41966</v>
      </c>
      <c r="C124" s="77" t="s">
        <v>432</v>
      </c>
      <c r="D124" s="76" t="s">
        <v>551</v>
      </c>
      <c r="E124" s="70">
        <v>756893</v>
      </c>
      <c r="F124" s="86"/>
      <c r="G124" s="84">
        <v>2092</v>
      </c>
      <c r="H124" s="73"/>
      <c r="I124" s="83">
        <v>2092</v>
      </c>
      <c r="J124" s="88"/>
      <c r="K124" s="73"/>
      <c r="L124" s="80">
        <v>41968</v>
      </c>
    </row>
    <row r="125" spans="1:12" x14ac:dyDescent="0.3">
      <c r="A125" s="66">
        <f t="shared" si="1"/>
        <v>121</v>
      </c>
      <c r="B125" s="67">
        <v>41966</v>
      </c>
      <c r="C125" s="77" t="s">
        <v>552</v>
      </c>
      <c r="D125" s="76" t="s">
        <v>553</v>
      </c>
      <c r="E125" s="70">
        <v>756894</v>
      </c>
      <c r="F125" s="86"/>
      <c r="G125" s="84">
        <v>1381</v>
      </c>
      <c r="H125" s="73"/>
      <c r="I125" s="83">
        <v>1381</v>
      </c>
      <c r="J125" s="88"/>
      <c r="K125" s="73"/>
      <c r="L125" s="80">
        <v>41968</v>
      </c>
    </row>
    <row r="126" spans="1:12" ht="26.4" x14ac:dyDescent="0.3">
      <c r="A126" s="66">
        <f t="shared" si="1"/>
        <v>122</v>
      </c>
      <c r="B126" s="67">
        <v>41966</v>
      </c>
      <c r="C126" s="77" t="s">
        <v>554</v>
      </c>
      <c r="D126" s="76" t="s">
        <v>555</v>
      </c>
      <c r="E126" s="70">
        <v>756896</v>
      </c>
      <c r="F126" s="86"/>
      <c r="G126" s="84">
        <v>11223.14</v>
      </c>
      <c r="H126" s="73"/>
      <c r="I126" s="83">
        <v>11223.14</v>
      </c>
      <c r="J126" s="88"/>
      <c r="K126" s="73"/>
      <c r="L126" s="80">
        <v>41972</v>
      </c>
    </row>
    <row r="127" spans="1:12" ht="26.4" x14ac:dyDescent="0.3">
      <c r="A127" s="66">
        <f t="shared" si="1"/>
        <v>123</v>
      </c>
      <c r="B127" s="67">
        <v>41966</v>
      </c>
      <c r="C127" s="77" t="s">
        <v>427</v>
      </c>
      <c r="D127" s="76" t="s">
        <v>555</v>
      </c>
      <c r="E127" s="70">
        <v>756897</v>
      </c>
      <c r="F127" s="86"/>
      <c r="G127" s="84">
        <v>20612.66</v>
      </c>
      <c r="H127" s="73"/>
      <c r="I127" s="83">
        <v>20612.66</v>
      </c>
      <c r="J127" s="88"/>
      <c r="K127" s="73"/>
      <c r="L127" s="80">
        <v>41972</v>
      </c>
    </row>
    <row r="128" spans="1:12" x14ac:dyDescent="0.3">
      <c r="A128" s="66">
        <f t="shared" si="1"/>
        <v>124</v>
      </c>
      <c r="B128" s="67">
        <v>41966</v>
      </c>
      <c r="C128" s="77" t="s">
        <v>556</v>
      </c>
      <c r="D128" s="76" t="s">
        <v>557</v>
      </c>
      <c r="E128" s="70">
        <v>756898</v>
      </c>
      <c r="F128" s="86"/>
      <c r="G128" s="84">
        <v>2335.7199999999998</v>
      </c>
      <c r="H128" s="73"/>
      <c r="I128" s="83">
        <v>2335.7199999999998</v>
      </c>
      <c r="J128" s="88"/>
      <c r="K128" s="73"/>
      <c r="L128" s="80">
        <v>41973</v>
      </c>
    </row>
    <row r="129" spans="1:12" x14ac:dyDescent="0.3">
      <c r="A129" s="66">
        <f t="shared" si="1"/>
        <v>125</v>
      </c>
      <c r="B129" s="67">
        <v>41966</v>
      </c>
      <c r="C129" s="77" t="s">
        <v>558</v>
      </c>
      <c r="D129" s="76" t="s">
        <v>559</v>
      </c>
      <c r="E129" s="70">
        <v>756899</v>
      </c>
      <c r="F129" s="86"/>
      <c r="G129" s="84">
        <v>3065</v>
      </c>
      <c r="H129" s="73"/>
      <c r="I129" s="83">
        <v>3065</v>
      </c>
      <c r="J129" s="88"/>
      <c r="K129" s="73"/>
      <c r="L129" s="80">
        <v>41972</v>
      </c>
    </row>
    <row r="130" spans="1:12" x14ac:dyDescent="0.3">
      <c r="A130" s="66">
        <f t="shared" si="1"/>
        <v>126</v>
      </c>
      <c r="B130" s="67">
        <v>41966</v>
      </c>
      <c r="C130" s="77" t="s">
        <v>560</v>
      </c>
      <c r="D130" s="76" t="s">
        <v>561</v>
      </c>
      <c r="E130" s="70">
        <v>756900</v>
      </c>
      <c r="F130" s="86">
        <v>300</v>
      </c>
      <c r="G130" s="84">
        <v>300</v>
      </c>
      <c r="H130" s="73"/>
      <c r="I130" s="83"/>
      <c r="J130" s="88"/>
      <c r="K130" s="73"/>
      <c r="L130" s="80"/>
    </row>
    <row r="131" spans="1:12" x14ac:dyDescent="0.3">
      <c r="A131" s="66">
        <f t="shared" si="1"/>
        <v>127</v>
      </c>
      <c r="B131" s="67">
        <v>41967</v>
      </c>
      <c r="C131" s="78" t="s">
        <v>455</v>
      </c>
      <c r="D131" s="76" t="s">
        <v>456</v>
      </c>
      <c r="E131" s="70" t="s">
        <v>562</v>
      </c>
      <c r="F131" s="86">
        <v>317.12</v>
      </c>
      <c r="G131" s="84"/>
      <c r="H131" s="73"/>
      <c r="I131" s="83"/>
      <c r="J131" s="88">
        <v>317.12</v>
      </c>
      <c r="K131" s="73"/>
      <c r="L131" s="80">
        <v>41967</v>
      </c>
    </row>
    <row r="132" spans="1:12" x14ac:dyDescent="0.3">
      <c r="A132" s="66">
        <f t="shared" si="1"/>
        <v>128</v>
      </c>
      <c r="B132" s="67">
        <v>41967</v>
      </c>
      <c r="C132" s="78" t="s">
        <v>455</v>
      </c>
      <c r="D132" s="76" t="s">
        <v>456</v>
      </c>
      <c r="E132" s="70" t="s">
        <v>563</v>
      </c>
      <c r="F132" s="86">
        <v>742.91</v>
      </c>
      <c r="G132" s="84"/>
      <c r="H132" s="73"/>
      <c r="I132" s="83"/>
      <c r="J132" s="88">
        <v>742.91</v>
      </c>
      <c r="K132" s="73"/>
      <c r="L132" s="80">
        <v>41967</v>
      </c>
    </row>
    <row r="133" spans="1:12" x14ac:dyDescent="0.3">
      <c r="A133" s="66">
        <f t="shared" si="1"/>
        <v>129</v>
      </c>
      <c r="B133" s="67">
        <v>41967</v>
      </c>
      <c r="C133" s="77" t="s">
        <v>432</v>
      </c>
      <c r="D133" s="76" t="s">
        <v>564</v>
      </c>
      <c r="E133" s="70" t="s">
        <v>565</v>
      </c>
      <c r="F133" s="86"/>
      <c r="G133" s="84">
        <v>50</v>
      </c>
      <c r="H133" s="73"/>
      <c r="I133" s="83">
        <v>50</v>
      </c>
      <c r="J133" s="88"/>
      <c r="K133" s="73"/>
      <c r="L133" s="80">
        <v>41967</v>
      </c>
    </row>
    <row r="134" spans="1:12" ht="26.4" x14ac:dyDescent="0.3">
      <c r="A134" s="66">
        <f t="shared" ref="A134:A197" si="2">A133+1</f>
        <v>130</v>
      </c>
      <c r="B134" s="67">
        <v>41967</v>
      </c>
      <c r="C134" s="77" t="s">
        <v>432</v>
      </c>
      <c r="D134" s="76" t="s">
        <v>566</v>
      </c>
      <c r="E134" s="70">
        <v>756901</v>
      </c>
      <c r="F134" s="86"/>
      <c r="G134" s="84">
        <v>1927</v>
      </c>
      <c r="H134" s="73"/>
      <c r="I134" s="83">
        <v>1927</v>
      </c>
      <c r="J134" s="88"/>
      <c r="K134" s="73"/>
      <c r="L134" s="80">
        <v>41968</v>
      </c>
    </row>
    <row r="135" spans="1:12" x14ac:dyDescent="0.3">
      <c r="A135" s="66">
        <f t="shared" si="2"/>
        <v>131</v>
      </c>
      <c r="B135" s="67">
        <v>41968</v>
      </c>
      <c r="C135" s="78" t="s">
        <v>455</v>
      </c>
      <c r="D135" s="76" t="s">
        <v>456</v>
      </c>
      <c r="E135" s="70" t="s">
        <v>567</v>
      </c>
      <c r="F135" s="86">
        <v>547.88</v>
      </c>
      <c r="G135" s="84"/>
      <c r="H135" s="73"/>
      <c r="I135" s="83"/>
      <c r="J135" s="88">
        <v>547.88</v>
      </c>
      <c r="K135" s="73"/>
      <c r="L135" s="80">
        <v>41968</v>
      </c>
    </row>
    <row r="136" spans="1:12" x14ac:dyDescent="0.3">
      <c r="A136" s="66">
        <f t="shared" si="2"/>
        <v>132</v>
      </c>
      <c r="B136" s="67">
        <v>41968</v>
      </c>
      <c r="C136" s="78" t="s">
        <v>455</v>
      </c>
      <c r="D136" s="76" t="s">
        <v>456</v>
      </c>
      <c r="E136" s="70" t="s">
        <v>568</v>
      </c>
      <c r="F136" s="86">
        <v>1514.81</v>
      </c>
      <c r="G136" s="84"/>
      <c r="H136" s="73"/>
      <c r="I136" s="83"/>
      <c r="J136" s="88">
        <v>1514.81</v>
      </c>
      <c r="K136" s="73"/>
      <c r="L136" s="80">
        <v>41968</v>
      </c>
    </row>
    <row r="137" spans="1:12" s="94" customFormat="1" x14ac:dyDescent="0.3">
      <c r="A137" s="66">
        <f t="shared" si="2"/>
        <v>133</v>
      </c>
      <c r="B137" s="89">
        <v>41969</v>
      </c>
      <c r="C137" s="78" t="s">
        <v>455</v>
      </c>
      <c r="D137" s="76" t="s">
        <v>456</v>
      </c>
      <c r="E137" s="90" t="s">
        <v>569</v>
      </c>
      <c r="F137" s="86">
        <v>543.83000000000004</v>
      </c>
      <c r="G137" s="91"/>
      <c r="H137" s="73"/>
      <c r="I137" s="92"/>
      <c r="J137" s="91">
        <v>543.83000000000004</v>
      </c>
      <c r="K137" s="73"/>
      <c r="L137" s="93">
        <v>41969</v>
      </c>
    </row>
    <row r="138" spans="1:12" s="94" customFormat="1" x14ac:dyDescent="0.3">
      <c r="A138" s="66">
        <f t="shared" si="2"/>
        <v>134</v>
      </c>
      <c r="B138" s="89">
        <v>41969</v>
      </c>
      <c r="C138" s="78" t="s">
        <v>455</v>
      </c>
      <c r="D138" s="76" t="s">
        <v>456</v>
      </c>
      <c r="E138" s="90" t="s">
        <v>570</v>
      </c>
      <c r="F138" s="92">
        <v>3365.8</v>
      </c>
      <c r="G138" s="91"/>
      <c r="H138" s="73"/>
      <c r="I138" s="92"/>
      <c r="J138" s="91">
        <v>3365.8</v>
      </c>
      <c r="K138" s="73"/>
      <c r="L138" s="93">
        <v>41969</v>
      </c>
    </row>
    <row r="139" spans="1:12" s="94" customFormat="1" x14ac:dyDescent="0.3">
      <c r="A139" s="66">
        <f t="shared" si="2"/>
        <v>135</v>
      </c>
      <c r="B139" s="89">
        <v>41970</v>
      </c>
      <c r="C139" s="78" t="s">
        <v>455</v>
      </c>
      <c r="D139" s="76" t="s">
        <v>456</v>
      </c>
      <c r="E139" s="90" t="s">
        <v>571</v>
      </c>
      <c r="F139" s="92">
        <v>1036.1500000000001</v>
      </c>
      <c r="G139" s="91"/>
      <c r="H139" s="73"/>
      <c r="I139" s="92"/>
      <c r="J139" s="91">
        <v>1036.1500000000001</v>
      </c>
      <c r="K139" s="73"/>
      <c r="L139" s="93">
        <v>41970</v>
      </c>
    </row>
    <row r="140" spans="1:12" s="94" customFormat="1" x14ac:dyDescent="0.3">
      <c r="A140" s="66">
        <f t="shared" si="2"/>
        <v>136</v>
      </c>
      <c r="B140" s="89">
        <v>41970</v>
      </c>
      <c r="C140" s="78" t="s">
        <v>455</v>
      </c>
      <c r="D140" s="76" t="s">
        <v>456</v>
      </c>
      <c r="E140" s="90" t="s">
        <v>572</v>
      </c>
      <c r="F140" s="92">
        <v>3259.74</v>
      </c>
      <c r="G140" s="91"/>
      <c r="H140" s="73"/>
      <c r="I140" s="92"/>
      <c r="J140" s="91">
        <v>3259.74</v>
      </c>
      <c r="K140" s="73"/>
      <c r="L140" s="93">
        <v>41970</v>
      </c>
    </row>
    <row r="141" spans="1:12" s="94" customFormat="1" x14ac:dyDescent="0.3">
      <c r="A141" s="66">
        <f t="shared" si="2"/>
        <v>137</v>
      </c>
      <c r="B141" s="89">
        <v>41970</v>
      </c>
      <c r="C141" s="77" t="s">
        <v>573</v>
      </c>
      <c r="D141" s="76" t="s">
        <v>574</v>
      </c>
      <c r="E141" s="90">
        <v>756906</v>
      </c>
      <c r="F141" s="92"/>
      <c r="G141" s="91">
        <v>1200</v>
      </c>
      <c r="H141" s="73"/>
      <c r="I141" s="92">
        <v>1200</v>
      </c>
      <c r="J141" s="91"/>
      <c r="K141" s="73"/>
      <c r="L141" s="93">
        <v>41973</v>
      </c>
    </row>
    <row r="142" spans="1:12" s="94" customFormat="1" x14ac:dyDescent="0.3">
      <c r="A142" s="66">
        <f t="shared" si="2"/>
        <v>138</v>
      </c>
      <c r="B142" s="89">
        <v>41970</v>
      </c>
      <c r="C142" s="77" t="s">
        <v>575</v>
      </c>
      <c r="D142" s="76" t="s">
        <v>574</v>
      </c>
      <c r="E142" s="90">
        <v>756904</v>
      </c>
      <c r="F142" s="92"/>
      <c r="G142" s="91">
        <v>500</v>
      </c>
      <c r="H142" s="73"/>
      <c r="I142" s="92">
        <v>500</v>
      </c>
      <c r="J142" s="91"/>
      <c r="K142" s="73"/>
      <c r="L142" s="93">
        <v>41972</v>
      </c>
    </row>
    <row r="143" spans="1:12" s="94" customFormat="1" x14ac:dyDescent="0.3">
      <c r="A143" s="66">
        <f t="shared" si="2"/>
        <v>139</v>
      </c>
      <c r="B143" s="89">
        <v>41970</v>
      </c>
      <c r="C143" s="77" t="s">
        <v>576</v>
      </c>
      <c r="D143" s="76" t="s">
        <v>574</v>
      </c>
      <c r="E143" s="90">
        <v>756908</v>
      </c>
      <c r="F143" s="92"/>
      <c r="G143" s="91">
        <v>1500</v>
      </c>
      <c r="H143" s="73"/>
      <c r="I143" s="92">
        <v>1500</v>
      </c>
      <c r="J143" s="91"/>
      <c r="K143" s="73"/>
      <c r="L143" s="93">
        <v>41973</v>
      </c>
    </row>
    <row r="144" spans="1:12" s="94" customFormat="1" x14ac:dyDescent="0.3">
      <c r="A144" s="66">
        <f t="shared" si="2"/>
        <v>140</v>
      </c>
      <c r="B144" s="89">
        <v>41972</v>
      </c>
      <c r="C144" s="78" t="s">
        <v>455</v>
      </c>
      <c r="D144" s="76" t="s">
        <v>456</v>
      </c>
      <c r="E144" s="90" t="s">
        <v>577</v>
      </c>
      <c r="F144" s="92">
        <v>1042.08</v>
      </c>
      <c r="G144" s="91"/>
      <c r="H144" s="73"/>
      <c r="I144" s="92"/>
      <c r="J144" s="91">
        <v>1042.08</v>
      </c>
      <c r="K144" s="73"/>
      <c r="L144" s="93">
        <v>41972</v>
      </c>
    </row>
    <row r="145" spans="1:12" s="94" customFormat="1" x14ac:dyDescent="0.3">
      <c r="A145" s="66">
        <f t="shared" si="2"/>
        <v>141</v>
      </c>
      <c r="B145" s="89">
        <v>41972</v>
      </c>
      <c r="C145" s="78" t="s">
        <v>455</v>
      </c>
      <c r="D145" s="76" t="s">
        <v>456</v>
      </c>
      <c r="E145" s="90" t="s">
        <v>578</v>
      </c>
      <c r="F145" s="92">
        <v>2468.21</v>
      </c>
      <c r="G145" s="91"/>
      <c r="H145" s="73"/>
      <c r="I145" s="92"/>
      <c r="J145" s="91">
        <v>2468.21</v>
      </c>
      <c r="K145" s="73"/>
      <c r="L145" s="93">
        <v>41972</v>
      </c>
    </row>
    <row r="146" spans="1:12" s="94" customFormat="1" x14ac:dyDescent="0.3">
      <c r="A146" s="66">
        <f t="shared" si="2"/>
        <v>142</v>
      </c>
      <c r="B146" s="89">
        <v>41972</v>
      </c>
      <c r="C146" s="78" t="s">
        <v>455</v>
      </c>
      <c r="D146" s="76" t="s">
        <v>456</v>
      </c>
      <c r="E146" s="90" t="s">
        <v>579</v>
      </c>
      <c r="F146" s="92">
        <v>3075.56</v>
      </c>
      <c r="G146" s="91"/>
      <c r="H146" s="73"/>
      <c r="I146" s="92"/>
      <c r="J146" s="91">
        <v>3075.56</v>
      </c>
      <c r="K146" s="73"/>
      <c r="L146" s="93">
        <v>41972</v>
      </c>
    </row>
    <row r="147" spans="1:12" s="94" customFormat="1" x14ac:dyDescent="0.3">
      <c r="A147" s="66">
        <f t="shared" si="2"/>
        <v>143</v>
      </c>
      <c r="B147" s="89">
        <v>41972</v>
      </c>
      <c r="C147" s="78" t="s">
        <v>455</v>
      </c>
      <c r="D147" s="76" t="s">
        <v>456</v>
      </c>
      <c r="E147" s="90" t="s">
        <v>580</v>
      </c>
      <c r="F147" s="92">
        <v>2322.16</v>
      </c>
      <c r="G147" s="91"/>
      <c r="H147" s="73"/>
      <c r="I147" s="92"/>
      <c r="J147" s="91">
        <v>2322.16</v>
      </c>
      <c r="K147" s="73"/>
      <c r="L147" s="93">
        <v>41972</v>
      </c>
    </row>
    <row r="148" spans="1:12" s="94" customFormat="1" x14ac:dyDescent="0.3">
      <c r="A148" s="66">
        <f t="shared" si="2"/>
        <v>144</v>
      </c>
      <c r="B148" s="89">
        <v>41973</v>
      </c>
      <c r="C148" s="78" t="s">
        <v>455</v>
      </c>
      <c r="D148" s="76" t="s">
        <v>456</v>
      </c>
      <c r="E148" s="90" t="s">
        <v>581</v>
      </c>
      <c r="F148" s="92">
        <v>972.21</v>
      </c>
      <c r="G148" s="91"/>
      <c r="H148" s="73"/>
      <c r="I148" s="92"/>
      <c r="J148" s="91">
        <v>972.21</v>
      </c>
      <c r="K148" s="73"/>
      <c r="L148" s="93">
        <v>41973</v>
      </c>
    </row>
    <row r="149" spans="1:12" s="94" customFormat="1" x14ac:dyDescent="0.3">
      <c r="A149" s="66">
        <f t="shared" si="2"/>
        <v>145</v>
      </c>
      <c r="B149" s="89">
        <v>41973</v>
      </c>
      <c r="C149" s="78" t="s">
        <v>455</v>
      </c>
      <c r="D149" s="76" t="s">
        <v>456</v>
      </c>
      <c r="E149" s="90" t="s">
        <v>582</v>
      </c>
      <c r="F149" s="92">
        <v>3190.76</v>
      </c>
      <c r="G149" s="91"/>
      <c r="H149" s="73"/>
      <c r="I149" s="92"/>
      <c r="J149" s="91">
        <v>3190.76</v>
      </c>
      <c r="K149" s="73"/>
      <c r="L149" s="93">
        <v>41973</v>
      </c>
    </row>
    <row r="150" spans="1:12" x14ac:dyDescent="0.3">
      <c r="A150" s="66">
        <f t="shared" si="2"/>
        <v>146</v>
      </c>
      <c r="B150" s="67">
        <v>41973</v>
      </c>
      <c r="C150" s="77" t="s">
        <v>583</v>
      </c>
      <c r="D150" s="76" t="s">
        <v>584</v>
      </c>
      <c r="E150" s="95">
        <v>756909</v>
      </c>
      <c r="F150" s="96"/>
      <c r="G150" s="84">
        <v>2000</v>
      </c>
      <c r="H150" s="73"/>
      <c r="I150" s="83">
        <v>2000</v>
      </c>
      <c r="J150" s="85"/>
      <c r="K150" s="73"/>
      <c r="L150" s="80">
        <v>41976</v>
      </c>
    </row>
    <row r="151" spans="1:12" x14ac:dyDescent="0.3">
      <c r="A151" s="66">
        <f t="shared" si="2"/>
        <v>147</v>
      </c>
      <c r="B151" s="67">
        <v>41973</v>
      </c>
      <c r="C151" s="77" t="s">
        <v>466</v>
      </c>
      <c r="D151" s="76" t="s">
        <v>584</v>
      </c>
      <c r="E151" s="95">
        <v>756910</v>
      </c>
      <c r="F151" s="86"/>
      <c r="G151" s="82">
        <v>6000</v>
      </c>
      <c r="H151" s="73"/>
      <c r="I151" s="83">
        <v>6000</v>
      </c>
      <c r="J151" s="85"/>
      <c r="K151" s="73"/>
      <c r="L151" s="80">
        <v>41976</v>
      </c>
    </row>
    <row r="152" spans="1:12" x14ac:dyDescent="0.3">
      <c r="A152" s="66">
        <f t="shared" si="2"/>
        <v>148</v>
      </c>
      <c r="B152" s="67">
        <v>41973</v>
      </c>
      <c r="C152" s="97" t="s">
        <v>585</v>
      </c>
      <c r="D152" s="76" t="s">
        <v>584</v>
      </c>
      <c r="E152" s="95">
        <v>756911</v>
      </c>
      <c r="F152" s="86"/>
      <c r="G152" s="82">
        <v>2300</v>
      </c>
      <c r="H152" s="73"/>
      <c r="I152" s="83">
        <v>2300</v>
      </c>
      <c r="J152" s="85"/>
      <c r="K152" s="73"/>
      <c r="L152" s="80">
        <v>41977</v>
      </c>
    </row>
    <row r="153" spans="1:12" x14ac:dyDescent="0.3">
      <c r="A153" s="66">
        <f t="shared" si="2"/>
        <v>149</v>
      </c>
      <c r="B153" s="67">
        <v>41973</v>
      </c>
      <c r="C153" s="97" t="s">
        <v>468</v>
      </c>
      <c r="D153" s="76" t="s">
        <v>584</v>
      </c>
      <c r="E153" s="95">
        <v>756912</v>
      </c>
      <c r="F153" s="86"/>
      <c r="G153" s="82">
        <v>2000</v>
      </c>
      <c r="H153" s="73"/>
      <c r="I153" s="83">
        <v>2000</v>
      </c>
      <c r="J153" s="85"/>
      <c r="K153" s="73"/>
      <c r="L153" s="80">
        <v>41979</v>
      </c>
    </row>
    <row r="154" spans="1:12" x14ac:dyDescent="0.3">
      <c r="A154" s="66">
        <f t="shared" si="2"/>
        <v>150</v>
      </c>
      <c r="B154" s="67">
        <v>41973</v>
      </c>
      <c r="C154" s="97" t="s">
        <v>469</v>
      </c>
      <c r="D154" s="76" t="s">
        <v>584</v>
      </c>
      <c r="E154" s="95">
        <v>756913</v>
      </c>
      <c r="F154" s="98"/>
      <c r="G154" s="82">
        <v>4500</v>
      </c>
      <c r="H154" s="73"/>
      <c r="I154" s="71">
        <v>4500</v>
      </c>
      <c r="J154" s="72"/>
      <c r="K154" s="73"/>
      <c r="L154" s="80">
        <v>41977</v>
      </c>
    </row>
    <row r="155" spans="1:12" x14ac:dyDescent="0.3">
      <c r="A155" s="66">
        <f t="shared" si="2"/>
        <v>151</v>
      </c>
      <c r="B155" s="67">
        <v>41973</v>
      </c>
      <c r="C155" s="77" t="s">
        <v>470</v>
      </c>
      <c r="D155" s="76" t="s">
        <v>584</v>
      </c>
      <c r="E155" s="95">
        <v>756914</v>
      </c>
      <c r="F155" s="83"/>
      <c r="G155" s="85">
        <v>1640</v>
      </c>
      <c r="H155" s="73"/>
      <c r="I155" s="83">
        <v>1640</v>
      </c>
      <c r="J155" s="85"/>
      <c r="K155" s="73"/>
      <c r="L155" s="80">
        <v>42019</v>
      </c>
    </row>
    <row r="156" spans="1:12" x14ac:dyDescent="0.3">
      <c r="A156" s="66">
        <f t="shared" si="2"/>
        <v>152</v>
      </c>
      <c r="B156" s="67">
        <v>41973</v>
      </c>
      <c r="C156" s="77" t="s">
        <v>471</v>
      </c>
      <c r="D156" s="76" t="s">
        <v>584</v>
      </c>
      <c r="E156" s="95">
        <v>756915</v>
      </c>
      <c r="F156" s="83"/>
      <c r="G156" s="85">
        <v>900</v>
      </c>
      <c r="H156" s="73"/>
      <c r="I156" s="83">
        <v>900</v>
      </c>
      <c r="J156" s="85"/>
      <c r="K156" s="73"/>
      <c r="L156" s="80">
        <v>41990</v>
      </c>
    </row>
    <row r="157" spans="1:12" x14ac:dyDescent="0.3">
      <c r="A157" s="66">
        <f t="shared" si="2"/>
        <v>153</v>
      </c>
      <c r="B157" s="67">
        <v>41973</v>
      </c>
      <c r="C157" s="77" t="s">
        <v>472</v>
      </c>
      <c r="D157" s="76" t="s">
        <v>584</v>
      </c>
      <c r="E157" s="95">
        <v>756916</v>
      </c>
      <c r="F157" s="71"/>
      <c r="G157" s="72">
        <v>900</v>
      </c>
      <c r="H157" s="73"/>
      <c r="I157" s="71">
        <v>900</v>
      </c>
      <c r="J157" s="72"/>
      <c r="K157" s="73"/>
      <c r="L157" s="80">
        <v>41993</v>
      </c>
    </row>
    <row r="158" spans="1:12" x14ac:dyDescent="0.3">
      <c r="A158" s="66">
        <f t="shared" si="2"/>
        <v>154</v>
      </c>
      <c r="B158" s="67">
        <v>41973</v>
      </c>
      <c r="C158" s="77" t="s">
        <v>473</v>
      </c>
      <c r="D158" s="76" t="s">
        <v>584</v>
      </c>
      <c r="E158" s="95">
        <v>756917</v>
      </c>
      <c r="F158" s="83"/>
      <c r="G158" s="82">
        <v>900</v>
      </c>
      <c r="H158" s="73"/>
      <c r="I158" s="83">
        <v>900</v>
      </c>
      <c r="J158" s="85"/>
      <c r="K158" s="73"/>
      <c r="L158" s="80">
        <v>41993</v>
      </c>
    </row>
    <row r="159" spans="1:12" x14ac:dyDescent="0.3">
      <c r="A159" s="66">
        <f t="shared" si="2"/>
        <v>155</v>
      </c>
      <c r="B159" s="67">
        <v>41973</v>
      </c>
      <c r="C159" s="77" t="s">
        <v>474</v>
      </c>
      <c r="D159" s="76" t="s">
        <v>584</v>
      </c>
      <c r="E159" s="95">
        <v>756918</v>
      </c>
      <c r="F159" s="99"/>
      <c r="G159" s="84">
        <v>900</v>
      </c>
      <c r="H159" s="73"/>
      <c r="I159" s="83">
        <v>900</v>
      </c>
      <c r="J159" s="85"/>
      <c r="K159" s="73"/>
      <c r="L159" s="80">
        <v>41990</v>
      </c>
    </row>
    <row r="160" spans="1:12" x14ac:dyDescent="0.3">
      <c r="A160" s="66">
        <f t="shared" si="2"/>
        <v>156</v>
      </c>
      <c r="B160" s="67">
        <v>41973</v>
      </c>
      <c r="C160" s="77" t="s">
        <v>475</v>
      </c>
      <c r="D160" s="76" t="s">
        <v>584</v>
      </c>
      <c r="E160" s="95">
        <v>756919</v>
      </c>
      <c r="F160" s="83"/>
      <c r="G160" s="85">
        <v>900</v>
      </c>
      <c r="H160" s="73"/>
      <c r="I160" s="83">
        <v>900</v>
      </c>
      <c r="J160" s="85"/>
      <c r="K160" s="73"/>
      <c r="L160" s="80">
        <v>41993</v>
      </c>
    </row>
    <row r="161" spans="1:12" x14ac:dyDescent="0.3">
      <c r="A161" s="66">
        <f t="shared" si="2"/>
        <v>157</v>
      </c>
      <c r="B161" s="67">
        <v>41973</v>
      </c>
      <c r="C161" s="77" t="s">
        <v>477</v>
      </c>
      <c r="D161" s="76" t="s">
        <v>584</v>
      </c>
      <c r="E161" s="95">
        <v>756921</v>
      </c>
      <c r="F161" s="83"/>
      <c r="G161" s="85">
        <v>2000</v>
      </c>
      <c r="H161" s="73"/>
      <c r="I161" s="83">
        <v>2000</v>
      </c>
      <c r="J161" s="85"/>
      <c r="K161" s="73"/>
      <c r="L161" s="80">
        <v>41977</v>
      </c>
    </row>
    <row r="162" spans="1:12" x14ac:dyDescent="0.3">
      <c r="A162" s="66">
        <f t="shared" si="2"/>
        <v>158</v>
      </c>
      <c r="B162" s="67">
        <v>41973</v>
      </c>
      <c r="C162" s="78" t="s">
        <v>478</v>
      </c>
      <c r="D162" s="76" t="s">
        <v>584</v>
      </c>
      <c r="E162" s="95">
        <v>756922</v>
      </c>
      <c r="F162" s="83"/>
      <c r="G162" s="85">
        <v>2000</v>
      </c>
      <c r="H162" s="73"/>
      <c r="I162" s="83">
        <v>2000</v>
      </c>
      <c r="J162" s="85"/>
      <c r="K162" s="73"/>
      <c r="L162" s="80">
        <v>41976</v>
      </c>
    </row>
    <row r="163" spans="1:12" x14ac:dyDescent="0.3">
      <c r="A163" s="66">
        <f t="shared" si="2"/>
        <v>159</v>
      </c>
      <c r="B163" s="67">
        <v>41973</v>
      </c>
      <c r="C163" s="97" t="s">
        <v>479</v>
      </c>
      <c r="D163" s="76" t="s">
        <v>584</v>
      </c>
      <c r="E163" s="95">
        <v>756923</v>
      </c>
      <c r="F163" s="98"/>
      <c r="G163" s="82">
        <v>1600</v>
      </c>
      <c r="H163" s="73"/>
      <c r="I163" s="83">
        <v>1600</v>
      </c>
      <c r="J163" s="85"/>
      <c r="K163" s="73"/>
      <c r="L163" s="80">
        <v>41974</v>
      </c>
    </row>
    <row r="164" spans="1:12" x14ac:dyDescent="0.3">
      <c r="A164" s="66">
        <f t="shared" si="2"/>
        <v>160</v>
      </c>
      <c r="B164" s="67">
        <v>41973</v>
      </c>
      <c r="C164" s="77" t="s">
        <v>586</v>
      </c>
      <c r="D164" s="76" t="s">
        <v>584</v>
      </c>
      <c r="E164" s="95">
        <v>756924</v>
      </c>
      <c r="F164" s="83"/>
      <c r="G164" s="85">
        <v>3016</v>
      </c>
      <c r="H164" s="73"/>
      <c r="I164" s="83">
        <v>3016</v>
      </c>
      <c r="J164" s="85"/>
      <c r="K164" s="73"/>
      <c r="L164" s="80">
        <v>41974</v>
      </c>
    </row>
    <row r="165" spans="1:12" x14ac:dyDescent="0.3">
      <c r="A165" s="66">
        <f t="shared" si="2"/>
        <v>161</v>
      </c>
      <c r="B165" s="67">
        <v>41973</v>
      </c>
      <c r="C165" s="77" t="s">
        <v>587</v>
      </c>
      <c r="D165" s="76" t="s">
        <v>584</v>
      </c>
      <c r="E165" s="95">
        <v>756925</v>
      </c>
      <c r="F165" s="83"/>
      <c r="G165" s="85">
        <v>1345</v>
      </c>
      <c r="H165" s="73"/>
      <c r="I165" s="83">
        <v>1345</v>
      </c>
      <c r="J165" s="85"/>
      <c r="K165" s="73"/>
      <c r="L165" s="80">
        <v>41913</v>
      </c>
    </row>
    <row r="166" spans="1:12" x14ac:dyDescent="0.3">
      <c r="A166" s="66">
        <f t="shared" si="2"/>
        <v>162</v>
      </c>
      <c r="B166" s="67">
        <v>41973</v>
      </c>
      <c r="C166" s="77" t="s">
        <v>588</v>
      </c>
      <c r="D166" s="76" t="s">
        <v>584</v>
      </c>
      <c r="E166" s="95">
        <v>756926</v>
      </c>
      <c r="F166" s="83"/>
      <c r="G166" s="85">
        <v>960</v>
      </c>
      <c r="H166" s="73"/>
      <c r="I166" s="83">
        <v>960</v>
      </c>
      <c r="J166" s="85"/>
      <c r="K166" s="73"/>
      <c r="L166" s="80">
        <v>41980</v>
      </c>
    </row>
    <row r="167" spans="1:12" x14ac:dyDescent="0.3">
      <c r="A167" s="66">
        <f t="shared" si="2"/>
        <v>163</v>
      </c>
      <c r="B167" s="67">
        <v>41973</v>
      </c>
      <c r="C167" s="77" t="s">
        <v>589</v>
      </c>
      <c r="D167" s="76" t="s">
        <v>584</v>
      </c>
      <c r="E167" s="95">
        <v>756927</v>
      </c>
      <c r="F167" s="83"/>
      <c r="G167" s="85">
        <v>4400</v>
      </c>
      <c r="H167" s="73"/>
      <c r="I167" s="83">
        <v>4400</v>
      </c>
      <c r="J167" s="85"/>
      <c r="K167" s="73"/>
      <c r="L167" s="80">
        <v>41986</v>
      </c>
    </row>
    <row r="168" spans="1:12" x14ac:dyDescent="0.3">
      <c r="A168" s="66">
        <f t="shared" si="2"/>
        <v>164</v>
      </c>
      <c r="B168" s="67">
        <v>41973</v>
      </c>
      <c r="C168" s="77" t="s">
        <v>590</v>
      </c>
      <c r="D168" s="76" t="s">
        <v>584</v>
      </c>
      <c r="E168" s="95">
        <v>756928</v>
      </c>
      <c r="F168" s="83"/>
      <c r="G168" s="84">
        <v>5867</v>
      </c>
      <c r="H168" s="73"/>
      <c r="I168" s="83">
        <v>5867</v>
      </c>
      <c r="J168" s="85"/>
      <c r="K168" s="73"/>
      <c r="L168" s="80">
        <v>41979</v>
      </c>
    </row>
    <row r="169" spans="1:12" x14ac:dyDescent="0.3">
      <c r="A169" s="66">
        <f t="shared" si="2"/>
        <v>165</v>
      </c>
      <c r="B169" s="67">
        <v>41974</v>
      </c>
      <c r="C169" s="78" t="s">
        <v>455</v>
      </c>
      <c r="D169" s="76" t="s">
        <v>456</v>
      </c>
      <c r="E169" s="95" t="s">
        <v>591</v>
      </c>
      <c r="F169" s="83">
        <v>3520.39</v>
      </c>
      <c r="G169" s="84"/>
      <c r="H169" s="73"/>
      <c r="I169" s="83"/>
      <c r="J169" s="85">
        <v>3520.39</v>
      </c>
      <c r="K169" s="73"/>
      <c r="L169" s="80">
        <v>41974</v>
      </c>
    </row>
    <row r="170" spans="1:12" x14ac:dyDescent="0.3">
      <c r="A170" s="66">
        <f t="shared" si="2"/>
        <v>166</v>
      </c>
      <c r="B170" s="67">
        <v>41974</v>
      </c>
      <c r="C170" s="78" t="s">
        <v>455</v>
      </c>
      <c r="D170" s="76" t="s">
        <v>456</v>
      </c>
      <c r="E170" s="95" t="s">
        <v>592</v>
      </c>
      <c r="F170" s="83">
        <v>1439.53</v>
      </c>
      <c r="G170" s="84"/>
      <c r="H170" s="73"/>
      <c r="I170" s="83"/>
      <c r="J170" s="85">
        <v>1439.53</v>
      </c>
      <c r="K170" s="73"/>
      <c r="L170" s="80">
        <v>41974</v>
      </c>
    </row>
    <row r="171" spans="1:12" x14ac:dyDescent="0.3">
      <c r="A171" s="66">
        <f t="shared" si="2"/>
        <v>167</v>
      </c>
      <c r="B171" s="67">
        <v>41976</v>
      </c>
      <c r="C171" s="78" t="s">
        <v>455</v>
      </c>
      <c r="D171" s="76" t="s">
        <v>456</v>
      </c>
      <c r="E171" s="95" t="s">
        <v>593</v>
      </c>
      <c r="F171" s="83">
        <v>1731.88</v>
      </c>
      <c r="G171" s="84"/>
      <c r="H171" s="73"/>
      <c r="I171" s="83"/>
      <c r="J171" s="85">
        <v>1731.88</v>
      </c>
      <c r="K171" s="73"/>
      <c r="L171" s="80">
        <v>41976</v>
      </c>
    </row>
    <row r="172" spans="1:12" x14ac:dyDescent="0.3">
      <c r="A172" s="66">
        <f t="shared" si="2"/>
        <v>168</v>
      </c>
      <c r="B172" s="67">
        <v>41976</v>
      </c>
      <c r="C172" s="78" t="s">
        <v>455</v>
      </c>
      <c r="D172" s="76" t="s">
        <v>456</v>
      </c>
      <c r="E172" s="95" t="s">
        <v>594</v>
      </c>
      <c r="F172" s="83">
        <v>2900.88</v>
      </c>
      <c r="G172" s="84"/>
      <c r="H172" s="73"/>
      <c r="I172" s="83"/>
      <c r="J172" s="85">
        <v>2900.88</v>
      </c>
      <c r="K172" s="73"/>
      <c r="L172" s="80">
        <v>41976</v>
      </c>
    </row>
    <row r="173" spans="1:12" x14ac:dyDescent="0.3">
      <c r="A173" s="66">
        <f t="shared" si="2"/>
        <v>169</v>
      </c>
      <c r="B173" s="67">
        <v>41976</v>
      </c>
      <c r="C173" s="78" t="s">
        <v>455</v>
      </c>
      <c r="D173" s="76" t="s">
        <v>456</v>
      </c>
      <c r="E173" s="95" t="s">
        <v>595</v>
      </c>
      <c r="F173" s="83">
        <v>183.77</v>
      </c>
      <c r="G173" s="84"/>
      <c r="H173" s="73"/>
      <c r="I173" s="83"/>
      <c r="J173" s="85">
        <v>183.77</v>
      </c>
      <c r="K173" s="73"/>
      <c r="L173" s="80">
        <v>41976</v>
      </c>
    </row>
    <row r="174" spans="1:12" x14ac:dyDescent="0.3">
      <c r="A174" s="66">
        <f t="shared" si="2"/>
        <v>170</v>
      </c>
      <c r="B174" s="67">
        <v>41976</v>
      </c>
      <c r="C174" s="78" t="s">
        <v>455</v>
      </c>
      <c r="D174" s="76" t="s">
        <v>456</v>
      </c>
      <c r="E174" s="95" t="s">
        <v>596</v>
      </c>
      <c r="F174" s="83">
        <v>172.83</v>
      </c>
      <c r="G174" s="84"/>
      <c r="H174" s="73"/>
      <c r="I174" s="83"/>
      <c r="J174" s="85">
        <v>172.83</v>
      </c>
      <c r="K174" s="73"/>
      <c r="L174" s="80">
        <v>41976</v>
      </c>
    </row>
    <row r="175" spans="1:12" x14ac:dyDescent="0.3">
      <c r="A175" s="66">
        <f t="shared" si="2"/>
        <v>171</v>
      </c>
      <c r="B175" s="67">
        <v>41977</v>
      </c>
      <c r="C175" s="78" t="s">
        <v>455</v>
      </c>
      <c r="D175" s="76" t="s">
        <v>456</v>
      </c>
      <c r="E175" s="95" t="s">
        <v>597</v>
      </c>
      <c r="F175" s="71">
        <v>2137.08</v>
      </c>
      <c r="G175" s="82"/>
      <c r="H175" s="73"/>
      <c r="I175" s="71"/>
      <c r="J175" s="72">
        <v>2137.08</v>
      </c>
      <c r="K175" s="73"/>
      <c r="L175" s="80">
        <v>41977</v>
      </c>
    </row>
    <row r="176" spans="1:12" x14ac:dyDescent="0.3">
      <c r="A176" s="66">
        <f t="shared" si="2"/>
        <v>172</v>
      </c>
      <c r="B176" s="67">
        <v>41977</v>
      </c>
      <c r="C176" s="78" t="s">
        <v>455</v>
      </c>
      <c r="D176" s="76" t="s">
        <v>456</v>
      </c>
      <c r="E176" s="95" t="s">
        <v>598</v>
      </c>
      <c r="F176" s="83">
        <v>438.39</v>
      </c>
      <c r="G176" s="84"/>
      <c r="H176" s="73"/>
      <c r="I176" s="83"/>
      <c r="J176" s="85">
        <v>438.39</v>
      </c>
      <c r="K176" s="73"/>
      <c r="L176" s="80">
        <v>41977</v>
      </c>
    </row>
    <row r="177" spans="1:12" x14ac:dyDescent="0.3">
      <c r="A177" s="66">
        <f t="shared" si="2"/>
        <v>173</v>
      </c>
      <c r="B177" s="67">
        <v>41979</v>
      </c>
      <c r="C177" s="78" t="s">
        <v>455</v>
      </c>
      <c r="D177" s="76" t="s">
        <v>456</v>
      </c>
      <c r="E177" s="95" t="s">
        <v>599</v>
      </c>
      <c r="F177" s="83">
        <v>708.53</v>
      </c>
      <c r="G177" s="84"/>
      <c r="H177" s="73"/>
      <c r="I177" s="83"/>
      <c r="J177" s="85">
        <v>708.53</v>
      </c>
      <c r="K177" s="73"/>
      <c r="L177" s="80">
        <v>41979</v>
      </c>
    </row>
    <row r="178" spans="1:12" x14ac:dyDescent="0.3">
      <c r="A178" s="66">
        <f t="shared" si="2"/>
        <v>174</v>
      </c>
      <c r="B178" s="67">
        <v>41979</v>
      </c>
      <c r="C178" s="78" t="s">
        <v>455</v>
      </c>
      <c r="D178" s="76" t="s">
        <v>456</v>
      </c>
      <c r="E178" s="95" t="s">
        <v>600</v>
      </c>
      <c r="F178" s="83">
        <v>1786.62</v>
      </c>
      <c r="G178" s="84"/>
      <c r="H178" s="73"/>
      <c r="I178" s="83"/>
      <c r="J178" s="85">
        <v>1786.62</v>
      </c>
      <c r="K178" s="73"/>
      <c r="L178" s="80">
        <v>41979</v>
      </c>
    </row>
    <row r="179" spans="1:12" x14ac:dyDescent="0.3">
      <c r="A179" s="66">
        <f t="shared" si="2"/>
        <v>175</v>
      </c>
      <c r="B179" s="67">
        <v>41979</v>
      </c>
      <c r="C179" s="78" t="s">
        <v>455</v>
      </c>
      <c r="D179" s="76" t="s">
        <v>456</v>
      </c>
      <c r="E179" s="95" t="s">
        <v>601</v>
      </c>
      <c r="F179" s="83">
        <v>2283.84</v>
      </c>
      <c r="G179" s="84"/>
      <c r="H179" s="73"/>
      <c r="I179" s="83"/>
      <c r="J179" s="85">
        <v>2283.84</v>
      </c>
      <c r="K179" s="73"/>
      <c r="L179" s="80">
        <v>41979</v>
      </c>
    </row>
    <row r="180" spans="1:12" x14ac:dyDescent="0.3">
      <c r="A180" s="66">
        <f t="shared" si="2"/>
        <v>176</v>
      </c>
      <c r="B180" s="67">
        <v>41979</v>
      </c>
      <c r="C180" s="78" t="s">
        <v>455</v>
      </c>
      <c r="D180" s="76" t="s">
        <v>456</v>
      </c>
      <c r="E180" s="95" t="s">
        <v>602</v>
      </c>
      <c r="F180" s="83">
        <v>2583.8000000000002</v>
      </c>
      <c r="G180" s="84"/>
      <c r="H180" s="73"/>
      <c r="I180" s="83"/>
      <c r="J180" s="85">
        <v>2583.8000000000002</v>
      </c>
      <c r="K180" s="73"/>
      <c r="L180" s="80">
        <v>41979</v>
      </c>
    </row>
    <row r="181" spans="1:12" x14ac:dyDescent="0.3">
      <c r="A181" s="66">
        <f t="shared" si="2"/>
        <v>177</v>
      </c>
      <c r="B181" s="67">
        <v>41979</v>
      </c>
      <c r="C181" s="100" t="s">
        <v>603</v>
      </c>
      <c r="D181" s="101" t="s">
        <v>604</v>
      </c>
      <c r="E181" s="95">
        <v>865</v>
      </c>
      <c r="F181" s="71">
        <v>11393</v>
      </c>
      <c r="G181" s="82"/>
      <c r="H181" s="73"/>
      <c r="I181" s="71"/>
      <c r="J181" s="72">
        <v>11393</v>
      </c>
      <c r="K181" s="73"/>
      <c r="L181" s="80">
        <v>41979</v>
      </c>
    </row>
    <row r="182" spans="1:12" x14ac:dyDescent="0.3">
      <c r="A182" s="66">
        <f t="shared" si="2"/>
        <v>178</v>
      </c>
      <c r="B182" s="67">
        <v>41979</v>
      </c>
      <c r="C182" s="100" t="s">
        <v>432</v>
      </c>
      <c r="D182" s="76" t="s">
        <v>605</v>
      </c>
      <c r="E182" s="95"/>
      <c r="F182" s="83"/>
      <c r="G182" s="84">
        <v>11393</v>
      </c>
      <c r="H182" s="73"/>
      <c r="I182" s="83">
        <v>11393</v>
      </c>
      <c r="J182" s="85"/>
      <c r="K182" s="73"/>
      <c r="L182" s="80">
        <v>41979</v>
      </c>
    </row>
    <row r="183" spans="1:12" x14ac:dyDescent="0.3">
      <c r="A183" s="66">
        <f t="shared" si="2"/>
        <v>179</v>
      </c>
      <c r="B183" s="67">
        <v>41980</v>
      </c>
      <c r="C183" s="78" t="s">
        <v>455</v>
      </c>
      <c r="D183" s="76" t="s">
        <v>456</v>
      </c>
      <c r="E183" s="95" t="s">
        <v>606</v>
      </c>
      <c r="F183" s="83">
        <v>653.59</v>
      </c>
      <c r="G183" s="84"/>
      <c r="H183" s="73"/>
      <c r="I183" s="83"/>
      <c r="J183" s="85">
        <v>653.59</v>
      </c>
      <c r="K183" s="73"/>
      <c r="L183" s="80">
        <v>41980</v>
      </c>
    </row>
    <row r="184" spans="1:12" x14ac:dyDescent="0.3">
      <c r="A184" s="66">
        <f t="shared" si="2"/>
        <v>180</v>
      </c>
      <c r="B184" s="67">
        <v>41980</v>
      </c>
      <c r="C184" s="78" t="s">
        <v>455</v>
      </c>
      <c r="D184" s="76" t="s">
        <v>456</v>
      </c>
      <c r="E184" s="95" t="s">
        <v>607</v>
      </c>
      <c r="F184" s="83">
        <v>2217.7199999999998</v>
      </c>
      <c r="G184" s="84"/>
      <c r="H184" s="73"/>
      <c r="I184" s="83"/>
      <c r="J184" s="85">
        <v>2217.7199999999998</v>
      </c>
      <c r="K184" s="73"/>
      <c r="L184" s="80">
        <v>41980</v>
      </c>
    </row>
    <row r="185" spans="1:12" x14ac:dyDescent="0.3">
      <c r="A185" s="66">
        <f t="shared" si="2"/>
        <v>181</v>
      </c>
      <c r="B185" s="67">
        <v>41980</v>
      </c>
      <c r="C185" s="78" t="s">
        <v>455</v>
      </c>
      <c r="D185" s="76" t="s">
        <v>456</v>
      </c>
      <c r="E185" s="95" t="s">
        <v>608</v>
      </c>
      <c r="F185" s="83">
        <v>183.5</v>
      </c>
      <c r="G185" s="84"/>
      <c r="H185" s="73"/>
      <c r="I185" s="83"/>
      <c r="J185" s="85">
        <v>183.5</v>
      </c>
      <c r="K185" s="73"/>
      <c r="L185" s="80">
        <v>41980</v>
      </c>
    </row>
    <row r="186" spans="1:12" x14ac:dyDescent="0.3">
      <c r="A186" s="66">
        <f t="shared" si="2"/>
        <v>182</v>
      </c>
      <c r="B186" s="67">
        <v>41980</v>
      </c>
      <c r="C186" s="100" t="s">
        <v>432</v>
      </c>
      <c r="D186" s="76" t="s">
        <v>609</v>
      </c>
      <c r="E186" s="95">
        <v>756929</v>
      </c>
      <c r="F186" s="83"/>
      <c r="G186" s="84">
        <v>387</v>
      </c>
      <c r="H186" s="73"/>
      <c r="I186" s="83">
        <v>387</v>
      </c>
      <c r="J186" s="85"/>
      <c r="K186" s="73"/>
      <c r="L186" s="80">
        <v>41981</v>
      </c>
    </row>
    <row r="187" spans="1:12" x14ac:dyDescent="0.3">
      <c r="A187" s="66">
        <f t="shared" si="2"/>
        <v>183</v>
      </c>
      <c r="B187" s="67">
        <v>41980</v>
      </c>
      <c r="C187" s="77" t="s">
        <v>610</v>
      </c>
      <c r="D187" s="76" t="s">
        <v>611</v>
      </c>
      <c r="E187" s="95">
        <v>756930</v>
      </c>
      <c r="F187" s="83"/>
      <c r="G187" s="82">
        <v>200</v>
      </c>
      <c r="H187" s="73"/>
      <c r="I187" s="83">
        <v>200</v>
      </c>
      <c r="J187" s="85"/>
      <c r="K187" s="73"/>
      <c r="L187" s="80">
        <v>41982</v>
      </c>
    </row>
    <row r="188" spans="1:12" x14ac:dyDescent="0.3">
      <c r="A188" s="66">
        <f t="shared" si="2"/>
        <v>184</v>
      </c>
      <c r="B188" s="67">
        <v>41980</v>
      </c>
      <c r="C188" s="100" t="s">
        <v>432</v>
      </c>
      <c r="D188" s="76" t="s">
        <v>609</v>
      </c>
      <c r="E188" s="95">
        <v>873336</v>
      </c>
      <c r="F188" s="83"/>
      <c r="G188" s="84">
        <v>180</v>
      </c>
      <c r="H188" s="73"/>
      <c r="I188" s="83">
        <v>180</v>
      </c>
      <c r="J188" s="85"/>
      <c r="K188" s="73"/>
      <c r="L188" s="80">
        <v>41981</v>
      </c>
    </row>
    <row r="189" spans="1:12" x14ac:dyDescent="0.3">
      <c r="A189" s="66">
        <f t="shared" si="2"/>
        <v>185</v>
      </c>
      <c r="B189" s="67">
        <v>41981</v>
      </c>
      <c r="C189" s="78" t="s">
        <v>455</v>
      </c>
      <c r="D189" s="76" t="s">
        <v>456</v>
      </c>
      <c r="E189" s="95" t="s">
        <v>612</v>
      </c>
      <c r="F189" s="83">
        <v>660.27</v>
      </c>
      <c r="G189" s="84"/>
      <c r="H189" s="73"/>
      <c r="I189" s="83"/>
      <c r="J189" s="85">
        <v>660.27</v>
      </c>
      <c r="K189" s="73"/>
      <c r="L189" s="80">
        <v>41981</v>
      </c>
    </row>
    <row r="190" spans="1:12" x14ac:dyDescent="0.3">
      <c r="A190" s="66">
        <f t="shared" si="2"/>
        <v>186</v>
      </c>
      <c r="B190" s="67">
        <v>41981</v>
      </c>
      <c r="C190" s="78" t="s">
        <v>455</v>
      </c>
      <c r="D190" s="76" t="s">
        <v>456</v>
      </c>
      <c r="E190" s="95" t="s">
        <v>613</v>
      </c>
      <c r="F190" s="83">
        <v>2640.39</v>
      </c>
      <c r="G190" s="84"/>
      <c r="H190" s="73"/>
      <c r="I190" s="83"/>
      <c r="J190" s="85">
        <v>2640.39</v>
      </c>
      <c r="K190" s="73"/>
      <c r="L190" s="80">
        <v>41981</v>
      </c>
    </row>
    <row r="191" spans="1:12" x14ac:dyDescent="0.3">
      <c r="A191" s="66">
        <f t="shared" si="2"/>
        <v>187</v>
      </c>
      <c r="B191" s="67">
        <v>41982</v>
      </c>
      <c r="C191" s="77" t="s">
        <v>432</v>
      </c>
      <c r="D191" s="76" t="s">
        <v>614</v>
      </c>
      <c r="E191" s="95" t="s">
        <v>565</v>
      </c>
      <c r="F191" s="71"/>
      <c r="G191" s="82">
        <v>50</v>
      </c>
      <c r="H191" s="73"/>
      <c r="I191" s="71">
        <v>50</v>
      </c>
      <c r="J191" s="72"/>
      <c r="K191" s="73"/>
      <c r="L191" s="80">
        <v>41982</v>
      </c>
    </row>
    <row r="192" spans="1:12" x14ac:dyDescent="0.3">
      <c r="A192" s="66">
        <f t="shared" si="2"/>
        <v>188</v>
      </c>
      <c r="B192" s="67">
        <v>41982</v>
      </c>
      <c r="C192" s="100" t="s">
        <v>432</v>
      </c>
      <c r="D192" s="102" t="s">
        <v>551</v>
      </c>
      <c r="E192" s="95">
        <v>873337</v>
      </c>
      <c r="F192" s="99"/>
      <c r="G192" s="82">
        <v>2375</v>
      </c>
      <c r="H192" s="73"/>
      <c r="I192" s="71">
        <v>2375</v>
      </c>
      <c r="J192" s="72"/>
      <c r="K192" s="73"/>
      <c r="L192" s="80">
        <v>41983</v>
      </c>
    </row>
    <row r="193" spans="1:12" x14ac:dyDescent="0.3">
      <c r="A193" s="66">
        <f t="shared" si="2"/>
        <v>189</v>
      </c>
      <c r="B193" s="67">
        <v>41982</v>
      </c>
      <c r="C193" s="78" t="s">
        <v>455</v>
      </c>
      <c r="D193" s="76" t="s">
        <v>456</v>
      </c>
      <c r="E193" s="70" t="s">
        <v>615</v>
      </c>
      <c r="F193" s="98">
        <v>915.46</v>
      </c>
      <c r="G193" s="82"/>
      <c r="H193" s="73"/>
      <c r="I193" s="83"/>
      <c r="J193" s="85">
        <v>915.46</v>
      </c>
      <c r="K193" s="73"/>
      <c r="L193" s="80">
        <v>41982</v>
      </c>
    </row>
    <row r="194" spans="1:12" x14ac:dyDescent="0.3">
      <c r="A194" s="66">
        <f t="shared" si="2"/>
        <v>190</v>
      </c>
      <c r="B194" s="67">
        <v>41982</v>
      </c>
      <c r="C194" s="78" t="s">
        <v>455</v>
      </c>
      <c r="D194" s="76" t="s">
        <v>456</v>
      </c>
      <c r="E194" s="70" t="s">
        <v>616</v>
      </c>
      <c r="F194" s="83">
        <v>2055.94</v>
      </c>
      <c r="G194" s="84"/>
      <c r="H194" s="73"/>
      <c r="I194" s="83"/>
      <c r="J194" s="85">
        <v>2055.94</v>
      </c>
      <c r="K194" s="73"/>
      <c r="L194" s="80">
        <v>41982</v>
      </c>
    </row>
    <row r="195" spans="1:12" x14ac:dyDescent="0.3">
      <c r="A195" s="66">
        <f t="shared" si="2"/>
        <v>191</v>
      </c>
      <c r="B195" s="67">
        <v>41983</v>
      </c>
      <c r="C195" s="78" t="s">
        <v>455</v>
      </c>
      <c r="D195" s="76" t="s">
        <v>456</v>
      </c>
      <c r="E195" s="70" t="s">
        <v>617</v>
      </c>
      <c r="F195" s="83">
        <v>1726.22</v>
      </c>
      <c r="G195" s="84"/>
      <c r="H195" s="73"/>
      <c r="I195" s="83"/>
      <c r="J195" s="85">
        <v>1726.22</v>
      </c>
      <c r="K195" s="73"/>
      <c r="L195" s="80">
        <v>41983</v>
      </c>
    </row>
    <row r="196" spans="1:12" x14ac:dyDescent="0.3">
      <c r="A196" s="66">
        <f t="shared" si="2"/>
        <v>192</v>
      </c>
      <c r="B196" s="67">
        <v>41983</v>
      </c>
      <c r="C196" s="78" t="s">
        <v>455</v>
      </c>
      <c r="D196" s="76" t="s">
        <v>456</v>
      </c>
      <c r="E196" s="70" t="s">
        <v>618</v>
      </c>
      <c r="F196" s="83">
        <v>3080.35</v>
      </c>
      <c r="G196" s="84"/>
      <c r="H196" s="73"/>
      <c r="I196" s="83"/>
      <c r="J196" s="85">
        <v>3080.35</v>
      </c>
      <c r="K196" s="73"/>
      <c r="L196" s="80">
        <v>41983</v>
      </c>
    </row>
    <row r="197" spans="1:12" x14ac:dyDescent="0.3">
      <c r="A197" s="66">
        <f t="shared" si="2"/>
        <v>193</v>
      </c>
      <c r="B197" s="67">
        <v>41984</v>
      </c>
      <c r="C197" s="77" t="s">
        <v>477</v>
      </c>
      <c r="D197" s="76" t="s">
        <v>619</v>
      </c>
      <c r="E197" s="70">
        <v>873340</v>
      </c>
      <c r="F197" s="83"/>
      <c r="G197" s="82">
        <v>1200</v>
      </c>
      <c r="H197" s="73"/>
      <c r="I197" s="83">
        <v>1200</v>
      </c>
      <c r="J197" s="85"/>
      <c r="K197" s="73"/>
      <c r="L197" s="80">
        <v>41987</v>
      </c>
    </row>
    <row r="198" spans="1:12" x14ac:dyDescent="0.3">
      <c r="A198" s="66">
        <f t="shared" ref="A198:A261" si="3">A197+1</f>
        <v>194</v>
      </c>
      <c r="B198" s="67">
        <v>41984</v>
      </c>
      <c r="C198" s="78" t="s">
        <v>455</v>
      </c>
      <c r="D198" s="76" t="s">
        <v>456</v>
      </c>
      <c r="E198" s="70" t="s">
        <v>620</v>
      </c>
      <c r="F198" s="83">
        <v>957.49</v>
      </c>
      <c r="G198" s="84"/>
      <c r="H198" s="73"/>
      <c r="I198" s="83"/>
      <c r="J198" s="85">
        <v>957.49</v>
      </c>
      <c r="K198" s="73"/>
      <c r="L198" s="80">
        <v>41984</v>
      </c>
    </row>
    <row r="199" spans="1:12" x14ac:dyDescent="0.3">
      <c r="A199" s="66">
        <f t="shared" si="3"/>
        <v>195</v>
      </c>
      <c r="B199" s="67">
        <v>41984</v>
      </c>
      <c r="C199" s="78" t="s">
        <v>455</v>
      </c>
      <c r="D199" s="76" t="s">
        <v>456</v>
      </c>
      <c r="E199" s="70" t="s">
        <v>621</v>
      </c>
      <c r="F199" s="83">
        <v>4567.87</v>
      </c>
      <c r="G199" s="84"/>
      <c r="H199" s="73"/>
      <c r="I199" s="83"/>
      <c r="J199" s="85">
        <v>4567.87</v>
      </c>
      <c r="K199" s="73"/>
      <c r="L199" s="80">
        <v>41984</v>
      </c>
    </row>
    <row r="200" spans="1:12" x14ac:dyDescent="0.3">
      <c r="A200" s="66">
        <f t="shared" si="3"/>
        <v>196</v>
      </c>
      <c r="B200" s="67">
        <v>41986</v>
      </c>
      <c r="C200" s="77" t="s">
        <v>622</v>
      </c>
      <c r="D200" s="76" t="s">
        <v>623</v>
      </c>
      <c r="E200" s="103">
        <v>873342</v>
      </c>
      <c r="F200" s="83"/>
      <c r="G200" s="84">
        <v>900</v>
      </c>
      <c r="H200" s="73"/>
      <c r="I200" s="83">
        <v>900</v>
      </c>
      <c r="J200" s="85"/>
      <c r="K200" s="73"/>
      <c r="L200" s="80">
        <v>41987</v>
      </c>
    </row>
    <row r="201" spans="1:12" x14ac:dyDescent="0.3">
      <c r="A201" s="66">
        <f t="shared" si="3"/>
        <v>197</v>
      </c>
      <c r="B201" s="67">
        <v>41986</v>
      </c>
      <c r="C201" s="77" t="s">
        <v>477</v>
      </c>
      <c r="D201" s="76" t="s">
        <v>623</v>
      </c>
      <c r="E201" s="70">
        <v>873344</v>
      </c>
      <c r="F201" s="83"/>
      <c r="G201" s="84">
        <v>1000</v>
      </c>
      <c r="H201" s="73"/>
      <c r="I201" s="83">
        <v>1000</v>
      </c>
      <c r="J201" s="85"/>
      <c r="K201" s="73"/>
      <c r="L201" s="80">
        <v>41987</v>
      </c>
    </row>
    <row r="202" spans="1:12" x14ac:dyDescent="0.3">
      <c r="A202" s="66">
        <f t="shared" si="3"/>
        <v>198</v>
      </c>
      <c r="B202" s="67">
        <v>41986</v>
      </c>
      <c r="C202" s="77" t="s">
        <v>624</v>
      </c>
      <c r="D202" s="76" t="s">
        <v>623</v>
      </c>
      <c r="E202" s="70">
        <v>873345</v>
      </c>
      <c r="F202" s="83"/>
      <c r="G202" s="84">
        <v>300</v>
      </c>
      <c r="H202" s="73"/>
      <c r="I202" s="83">
        <v>300</v>
      </c>
      <c r="J202" s="85"/>
      <c r="K202" s="73"/>
      <c r="L202" s="80">
        <v>41990</v>
      </c>
    </row>
    <row r="203" spans="1:12" x14ac:dyDescent="0.3">
      <c r="A203" s="66">
        <f t="shared" si="3"/>
        <v>199</v>
      </c>
      <c r="B203" s="67">
        <v>41986</v>
      </c>
      <c r="C203" s="97" t="s">
        <v>625</v>
      </c>
      <c r="D203" s="76" t="s">
        <v>623</v>
      </c>
      <c r="E203" s="95">
        <v>873346</v>
      </c>
      <c r="F203" s="92"/>
      <c r="G203" s="104">
        <v>200</v>
      </c>
      <c r="H203" s="73"/>
      <c r="I203" s="83">
        <v>200</v>
      </c>
      <c r="J203" s="85"/>
      <c r="K203" s="73"/>
      <c r="L203" s="80">
        <v>41991</v>
      </c>
    </row>
    <row r="204" spans="1:12" x14ac:dyDescent="0.3">
      <c r="A204" s="66">
        <f t="shared" si="3"/>
        <v>200</v>
      </c>
      <c r="B204" s="67">
        <v>41986</v>
      </c>
      <c r="C204" s="78" t="s">
        <v>455</v>
      </c>
      <c r="D204" s="76" t="s">
        <v>456</v>
      </c>
      <c r="E204" s="95" t="s">
        <v>626</v>
      </c>
      <c r="F204" s="83">
        <v>676.41</v>
      </c>
      <c r="G204" s="82"/>
      <c r="H204" s="73"/>
      <c r="I204" s="83"/>
      <c r="J204" s="85">
        <v>676.41</v>
      </c>
      <c r="K204" s="73"/>
      <c r="L204" s="80">
        <v>41986</v>
      </c>
    </row>
    <row r="205" spans="1:12" x14ac:dyDescent="0.3">
      <c r="A205" s="66">
        <f t="shared" si="3"/>
        <v>201</v>
      </c>
      <c r="B205" s="67">
        <v>41986</v>
      </c>
      <c r="C205" s="78" t="s">
        <v>455</v>
      </c>
      <c r="D205" s="76" t="s">
        <v>456</v>
      </c>
      <c r="E205" s="95" t="s">
        <v>627</v>
      </c>
      <c r="F205" s="83">
        <v>407.77</v>
      </c>
      <c r="G205" s="84"/>
      <c r="H205" s="73"/>
      <c r="I205" s="83"/>
      <c r="J205" s="85">
        <v>407.77</v>
      </c>
      <c r="K205" s="73"/>
      <c r="L205" s="80">
        <v>41986</v>
      </c>
    </row>
    <row r="206" spans="1:12" x14ac:dyDescent="0.3">
      <c r="A206" s="66">
        <f t="shared" si="3"/>
        <v>202</v>
      </c>
      <c r="B206" s="67">
        <v>41986</v>
      </c>
      <c r="C206" s="78" t="s">
        <v>455</v>
      </c>
      <c r="D206" s="76" t="s">
        <v>456</v>
      </c>
      <c r="E206" s="95" t="s">
        <v>628</v>
      </c>
      <c r="F206" s="83">
        <v>3276.31</v>
      </c>
      <c r="G206" s="84"/>
      <c r="H206" s="73"/>
      <c r="I206" s="86"/>
      <c r="J206" s="85">
        <v>3276.31</v>
      </c>
      <c r="K206" s="73"/>
      <c r="L206" s="80">
        <v>41986</v>
      </c>
    </row>
    <row r="207" spans="1:12" x14ac:dyDescent="0.3">
      <c r="A207" s="66">
        <f t="shared" si="3"/>
        <v>203</v>
      </c>
      <c r="B207" s="67">
        <v>41986</v>
      </c>
      <c r="C207" s="78" t="s">
        <v>455</v>
      </c>
      <c r="D207" s="76" t="s">
        <v>456</v>
      </c>
      <c r="E207" s="95" t="s">
        <v>629</v>
      </c>
      <c r="F207" s="83">
        <v>1647.69</v>
      </c>
      <c r="G207" s="84"/>
      <c r="H207" s="73"/>
      <c r="I207" s="86"/>
      <c r="J207" s="85">
        <v>1647.69</v>
      </c>
      <c r="K207" s="73"/>
      <c r="L207" s="80">
        <v>41986</v>
      </c>
    </row>
    <row r="208" spans="1:12" x14ac:dyDescent="0.3">
      <c r="A208" s="66">
        <f t="shared" si="3"/>
        <v>204</v>
      </c>
      <c r="B208" s="67">
        <v>41987</v>
      </c>
      <c r="C208" s="78" t="s">
        <v>452</v>
      </c>
      <c r="D208" s="76" t="s">
        <v>630</v>
      </c>
      <c r="E208" s="70">
        <v>873348</v>
      </c>
      <c r="F208" s="83"/>
      <c r="G208" s="84">
        <v>10000</v>
      </c>
      <c r="H208" s="73"/>
      <c r="I208" s="86">
        <v>10000</v>
      </c>
      <c r="J208" s="85"/>
      <c r="K208" s="73"/>
      <c r="L208" s="80">
        <v>41988</v>
      </c>
    </row>
    <row r="209" spans="1:12" x14ac:dyDescent="0.3">
      <c r="A209" s="66">
        <f t="shared" si="3"/>
        <v>205</v>
      </c>
      <c r="B209" s="67">
        <v>41987</v>
      </c>
      <c r="C209" s="78" t="s">
        <v>455</v>
      </c>
      <c r="D209" s="76" t="s">
        <v>456</v>
      </c>
      <c r="E209" s="70" t="s">
        <v>631</v>
      </c>
      <c r="F209" s="83">
        <v>1671.03</v>
      </c>
      <c r="G209" s="84"/>
      <c r="H209" s="73"/>
      <c r="I209" s="86"/>
      <c r="J209" s="85">
        <v>1671.03</v>
      </c>
      <c r="K209" s="73"/>
      <c r="L209" s="80">
        <v>41987</v>
      </c>
    </row>
    <row r="210" spans="1:12" x14ac:dyDescent="0.3">
      <c r="A210" s="66">
        <f t="shared" si="3"/>
        <v>206</v>
      </c>
      <c r="B210" s="67">
        <v>41987</v>
      </c>
      <c r="C210" s="78" t="s">
        <v>455</v>
      </c>
      <c r="D210" s="76" t="s">
        <v>456</v>
      </c>
      <c r="E210" s="70" t="s">
        <v>632</v>
      </c>
      <c r="F210" s="83">
        <v>91.47</v>
      </c>
      <c r="G210" s="84"/>
      <c r="H210" s="73"/>
      <c r="I210" s="86"/>
      <c r="J210" s="85">
        <v>91.47</v>
      </c>
      <c r="K210" s="73"/>
      <c r="L210" s="80">
        <v>41987</v>
      </c>
    </row>
    <row r="211" spans="1:12" x14ac:dyDescent="0.3">
      <c r="A211" s="66">
        <f t="shared" si="3"/>
        <v>207</v>
      </c>
      <c r="B211" s="67">
        <v>41988</v>
      </c>
      <c r="C211" s="77" t="s">
        <v>633</v>
      </c>
      <c r="D211" s="76" t="s">
        <v>634</v>
      </c>
      <c r="E211" s="70">
        <v>873349</v>
      </c>
      <c r="F211" s="71"/>
      <c r="G211" s="82">
        <v>1418</v>
      </c>
      <c r="H211" s="73"/>
      <c r="I211" s="98">
        <v>1418</v>
      </c>
      <c r="J211" s="85"/>
      <c r="K211" s="73"/>
      <c r="L211" s="80">
        <v>41994</v>
      </c>
    </row>
    <row r="212" spans="1:12" x14ac:dyDescent="0.3">
      <c r="A212" s="66">
        <f t="shared" si="3"/>
        <v>208</v>
      </c>
      <c r="B212" s="67">
        <v>41988</v>
      </c>
      <c r="C212" s="100" t="s">
        <v>432</v>
      </c>
      <c r="D212" s="101" t="s">
        <v>635</v>
      </c>
      <c r="E212" s="70">
        <v>873350</v>
      </c>
      <c r="F212" s="71"/>
      <c r="G212" s="82">
        <v>190</v>
      </c>
      <c r="H212" s="73"/>
      <c r="I212" s="98">
        <v>190</v>
      </c>
      <c r="J212" s="85"/>
      <c r="K212" s="73"/>
      <c r="L212" s="80">
        <v>41990</v>
      </c>
    </row>
    <row r="213" spans="1:12" x14ac:dyDescent="0.3">
      <c r="A213" s="66">
        <f t="shared" si="3"/>
        <v>209</v>
      </c>
      <c r="B213" s="67">
        <v>41988</v>
      </c>
      <c r="C213" s="100" t="s">
        <v>432</v>
      </c>
      <c r="D213" s="101" t="s">
        <v>635</v>
      </c>
      <c r="E213" s="70">
        <v>873351</v>
      </c>
      <c r="F213" s="83"/>
      <c r="G213" s="84">
        <v>260</v>
      </c>
      <c r="H213" s="73"/>
      <c r="I213" s="86">
        <v>260</v>
      </c>
      <c r="J213" s="85"/>
      <c r="K213" s="73"/>
      <c r="L213" s="80">
        <v>41990</v>
      </c>
    </row>
    <row r="214" spans="1:12" x14ac:dyDescent="0.3">
      <c r="A214" s="66">
        <f t="shared" si="3"/>
        <v>210</v>
      </c>
      <c r="B214" s="67">
        <v>41988</v>
      </c>
      <c r="C214" s="100" t="s">
        <v>432</v>
      </c>
      <c r="D214" s="76" t="s">
        <v>636</v>
      </c>
      <c r="E214" s="70">
        <v>873352</v>
      </c>
      <c r="F214" s="83"/>
      <c r="G214" s="84">
        <v>1060</v>
      </c>
      <c r="H214" s="73"/>
      <c r="I214" s="86">
        <v>1060</v>
      </c>
      <c r="J214" s="84"/>
      <c r="K214" s="73"/>
      <c r="L214" s="80">
        <v>42030</v>
      </c>
    </row>
    <row r="215" spans="1:12" x14ac:dyDescent="0.3">
      <c r="A215" s="66">
        <f t="shared" si="3"/>
        <v>211</v>
      </c>
      <c r="B215" s="67">
        <v>41988</v>
      </c>
      <c r="C215" s="100" t="s">
        <v>432</v>
      </c>
      <c r="D215" s="76" t="s">
        <v>636</v>
      </c>
      <c r="E215" s="70">
        <v>873353</v>
      </c>
      <c r="F215" s="86"/>
      <c r="G215" s="84">
        <v>1060</v>
      </c>
      <c r="H215" s="73"/>
      <c r="I215" s="86">
        <v>1060</v>
      </c>
      <c r="J215" s="84"/>
      <c r="K215" s="73"/>
      <c r="L215" s="80">
        <v>42030</v>
      </c>
    </row>
    <row r="216" spans="1:12" x14ac:dyDescent="0.3">
      <c r="A216" s="66">
        <f t="shared" si="3"/>
        <v>212</v>
      </c>
      <c r="B216" s="67">
        <v>41988</v>
      </c>
      <c r="C216" s="100" t="s">
        <v>432</v>
      </c>
      <c r="D216" s="76" t="s">
        <v>637</v>
      </c>
      <c r="E216" s="70">
        <v>873354</v>
      </c>
      <c r="F216" s="86"/>
      <c r="G216" s="84">
        <v>880</v>
      </c>
      <c r="H216" s="73"/>
      <c r="I216" s="86">
        <v>880</v>
      </c>
      <c r="J216" s="84"/>
      <c r="K216" s="73"/>
      <c r="L216" s="80">
        <v>42029</v>
      </c>
    </row>
    <row r="217" spans="1:12" x14ac:dyDescent="0.3">
      <c r="A217" s="66">
        <f t="shared" si="3"/>
        <v>213</v>
      </c>
      <c r="B217" s="67">
        <v>41988</v>
      </c>
      <c r="C217" s="78" t="s">
        <v>455</v>
      </c>
      <c r="D217" s="76" t="s">
        <v>456</v>
      </c>
      <c r="E217" s="70" t="s">
        <v>638</v>
      </c>
      <c r="F217" s="83">
        <v>270.39999999999998</v>
      </c>
      <c r="G217" s="82"/>
      <c r="H217" s="73"/>
      <c r="I217" s="98"/>
      <c r="J217" s="82">
        <v>270.39999999999998</v>
      </c>
      <c r="K217" s="73"/>
      <c r="L217" s="80">
        <v>41988</v>
      </c>
    </row>
    <row r="218" spans="1:12" x14ac:dyDescent="0.3">
      <c r="A218" s="66">
        <f t="shared" si="3"/>
        <v>214</v>
      </c>
      <c r="B218" s="67">
        <v>41988</v>
      </c>
      <c r="C218" s="78" t="s">
        <v>455</v>
      </c>
      <c r="D218" s="76" t="s">
        <v>456</v>
      </c>
      <c r="E218" s="70" t="s">
        <v>639</v>
      </c>
      <c r="F218" s="83">
        <v>1905.56</v>
      </c>
      <c r="G218" s="84"/>
      <c r="H218" s="73"/>
      <c r="I218" s="86"/>
      <c r="J218" s="84">
        <v>1905.56</v>
      </c>
      <c r="K218" s="73"/>
      <c r="L218" s="80">
        <v>41988</v>
      </c>
    </row>
    <row r="219" spans="1:12" x14ac:dyDescent="0.3">
      <c r="A219" s="66">
        <f t="shared" si="3"/>
        <v>215</v>
      </c>
      <c r="B219" s="67">
        <v>41989</v>
      </c>
      <c r="C219" s="77" t="s">
        <v>640</v>
      </c>
      <c r="D219" s="76" t="s">
        <v>641</v>
      </c>
      <c r="E219" s="70">
        <v>873355</v>
      </c>
      <c r="F219" s="83"/>
      <c r="G219" s="84">
        <v>6900</v>
      </c>
      <c r="H219" s="73"/>
      <c r="I219" s="86">
        <v>6900</v>
      </c>
      <c r="J219" s="84"/>
      <c r="K219" s="73"/>
      <c r="L219" s="80">
        <v>41997</v>
      </c>
    </row>
    <row r="220" spans="1:12" x14ac:dyDescent="0.3">
      <c r="A220" s="66">
        <f t="shared" si="3"/>
        <v>216</v>
      </c>
      <c r="B220" s="67">
        <v>41989</v>
      </c>
      <c r="C220" s="77" t="s">
        <v>642</v>
      </c>
      <c r="D220" s="76" t="s">
        <v>643</v>
      </c>
      <c r="E220" s="70">
        <v>873357</v>
      </c>
      <c r="F220" s="83"/>
      <c r="G220" s="84">
        <v>744</v>
      </c>
      <c r="H220" s="73"/>
      <c r="I220" s="86">
        <v>744</v>
      </c>
      <c r="J220" s="84"/>
      <c r="K220" s="73"/>
      <c r="L220" s="80">
        <v>42030</v>
      </c>
    </row>
    <row r="221" spans="1:12" x14ac:dyDescent="0.3">
      <c r="A221" s="66">
        <f t="shared" si="3"/>
        <v>217</v>
      </c>
      <c r="B221" s="67">
        <v>41989</v>
      </c>
      <c r="C221" s="77" t="s">
        <v>642</v>
      </c>
      <c r="D221" s="76" t="s">
        <v>644</v>
      </c>
      <c r="E221" s="70">
        <v>873358</v>
      </c>
      <c r="F221" s="83"/>
      <c r="G221" s="84">
        <v>3099</v>
      </c>
      <c r="H221" s="73"/>
      <c r="I221" s="86">
        <v>3099</v>
      </c>
      <c r="J221" s="84"/>
      <c r="K221" s="73"/>
      <c r="L221" s="80">
        <v>42030</v>
      </c>
    </row>
    <row r="222" spans="1:12" x14ac:dyDescent="0.3">
      <c r="A222" s="66">
        <f t="shared" si="3"/>
        <v>218</v>
      </c>
      <c r="B222" s="67">
        <v>41989</v>
      </c>
      <c r="C222" s="77" t="s">
        <v>508</v>
      </c>
      <c r="D222" s="76" t="s">
        <v>645</v>
      </c>
      <c r="E222" s="70">
        <v>873359</v>
      </c>
      <c r="F222" s="83"/>
      <c r="G222" s="84">
        <v>11271</v>
      </c>
      <c r="H222" s="73"/>
      <c r="I222" s="86">
        <v>11271</v>
      </c>
      <c r="J222" s="84"/>
      <c r="K222" s="73"/>
      <c r="L222" s="80">
        <v>41996</v>
      </c>
    </row>
    <row r="223" spans="1:12" x14ac:dyDescent="0.3">
      <c r="A223" s="66">
        <f t="shared" si="3"/>
        <v>219</v>
      </c>
      <c r="B223" s="67">
        <v>41989</v>
      </c>
      <c r="C223" s="77" t="s">
        <v>521</v>
      </c>
      <c r="D223" s="76" t="s">
        <v>646</v>
      </c>
      <c r="E223" s="70">
        <v>873360</v>
      </c>
      <c r="F223" s="83"/>
      <c r="G223" s="84">
        <v>3437.5</v>
      </c>
      <c r="H223" s="73"/>
      <c r="I223" s="86">
        <v>3437.5</v>
      </c>
      <c r="J223" s="84"/>
      <c r="K223" s="73"/>
      <c r="L223" s="80">
        <v>41990</v>
      </c>
    </row>
    <row r="224" spans="1:12" x14ac:dyDescent="0.3">
      <c r="A224" s="66">
        <f t="shared" si="3"/>
        <v>220</v>
      </c>
      <c r="B224" s="67">
        <v>41990</v>
      </c>
      <c r="C224" s="78" t="s">
        <v>455</v>
      </c>
      <c r="D224" s="76" t="s">
        <v>456</v>
      </c>
      <c r="E224" s="70" t="s">
        <v>647</v>
      </c>
      <c r="F224" s="83">
        <v>93.03</v>
      </c>
      <c r="G224" s="82"/>
      <c r="H224" s="73"/>
      <c r="I224" s="86"/>
      <c r="J224" s="84">
        <v>93.03</v>
      </c>
      <c r="K224" s="73"/>
      <c r="L224" s="80">
        <v>41990</v>
      </c>
    </row>
    <row r="225" spans="1:12" x14ac:dyDescent="0.3">
      <c r="A225" s="66">
        <f t="shared" si="3"/>
        <v>221</v>
      </c>
      <c r="B225" s="67">
        <v>41990</v>
      </c>
      <c r="C225" s="78" t="s">
        <v>455</v>
      </c>
      <c r="D225" s="76" t="s">
        <v>456</v>
      </c>
      <c r="E225" s="70" t="s">
        <v>648</v>
      </c>
      <c r="F225" s="83">
        <v>1143.33</v>
      </c>
      <c r="G225" s="82"/>
      <c r="H225" s="73"/>
      <c r="I225" s="86"/>
      <c r="J225" s="84">
        <v>1143.33</v>
      </c>
      <c r="K225" s="73"/>
      <c r="L225" s="80">
        <v>41990</v>
      </c>
    </row>
    <row r="226" spans="1:12" x14ac:dyDescent="0.3">
      <c r="A226" s="66">
        <f t="shared" si="3"/>
        <v>222</v>
      </c>
      <c r="B226" s="67">
        <v>41990</v>
      </c>
      <c r="C226" s="100" t="s">
        <v>432</v>
      </c>
      <c r="D226" s="101" t="s">
        <v>649</v>
      </c>
      <c r="E226" s="70">
        <v>873361</v>
      </c>
      <c r="F226" s="71"/>
      <c r="G226" s="82">
        <v>900</v>
      </c>
      <c r="H226" s="73"/>
      <c r="I226" s="98">
        <v>900</v>
      </c>
      <c r="J226" s="82"/>
      <c r="K226" s="73"/>
      <c r="L226" s="80">
        <v>41994</v>
      </c>
    </row>
    <row r="227" spans="1:12" x14ac:dyDescent="0.3">
      <c r="A227" s="66">
        <f t="shared" si="3"/>
        <v>223</v>
      </c>
      <c r="B227" s="67">
        <v>41990</v>
      </c>
      <c r="C227" s="78" t="s">
        <v>455</v>
      </c>
      <c r="D227" s="76" t="s">
        <v>456</v>
      </c>
      <c r="E227" s="70" t="s">
        <v>650</v>
      </c>
      <c r="F227" s="83">
        <v>380.66</v>
      </c>
      <c r="G227" s="84"/>
      <c r="H227" s="73"/>
      <c r="I227" s="86"/>
      <c r="J227" s="84">
        <v>380.66</v>
      </c>
      <c r="K227" s="73"/>
      <c r="L227" s="80">
        <v>41990</v>
      </c>
    </row>
    <row r="228" spans="1:12" x14ac:dyDescent="0.3">
      <c r="A228" s="66">
        <f t="shared" si="3"/>
        <v>224</v>
      </c>
      <c r="B228" s="67">
        <v>41990</v>
      </c>
      <c r="C228" s="78" t="s">
        <v>455</v>
      </c>
      <c r="D228" s="76" t="s">
        <v>456</v>
      </c>
      <c r="E228" s="70" t="s">
        <v>651</v>
      </c>
      <c r="F228" s="71">
        <v>1727.96</v>
      </c>
      <c r="G228" s="84"/>
      <c r="H228" s="73"/>
      <c r="I228" s="86"/>
      <c r="J228" s="84">
        <v>1727.96</v>
      </c>
      <c r="K228" s="73"/>
      <c r="L228" s="80">
        <v>41990</v>
      </c>
    </row>
    <row r="229" spans="1:12" x14ac:dyDescent="0.3">
      <c r="A229" s="66">
        <f t="shared" si="3"/>
        <v>225</v>
      </c>
      <c r="B229" s="67">
        <v>41991</v>
      </c>
      <c r="C229" s="78" t="s">
        <v>455</v>
      </c>
      <c r="D229" s="76" t="s">
        <v>456</v>
      </c>
      <c r="E229" s="70" t="s">
        <v>652</v>
      </c>
      <c r="F229" s="105">
        <v>53.76</v>
      </c>
      <c r="G229" s="84"/>
      <c r="H229" s="73"/>
      <c r="I229" s="86"/>
      <c r="J229" s="84">
        <v>53.76</v>
      </c>
      <c r="K229" s="73"/>
      <c r="L229" s="80">
        <v>41991</v>
      </c>
    </row>
    <row r="230" spans="1:12" x14ac:dyDescent="0.3">
      <c r="A230" s="66">
        <f t="shared" si="3"/>
        <v>226</v>
      </c>
      <c r="B230" s="67">
        <v>41991</v>
      </c>
      <c r="C230" s="78" t="s">
        <v>455</v>
      </c>
      <c r="D230" s="76" t="s">
        <v>456</v>
      </c>
      <c r="E230" s="70" t="s">
        <v>653</v>
      </c>
      <c r="F230" s="106">
        <v>1969.52</v>
      </c>
      <c r="G230" s="84"/>
      <c r="H230" s="73"/>
      <c r="I230" s="86"/>
      <c r="J230" s="84">
        <v>1969.52</v>
      </c>
      <c r="K230" s="73"/>
      <c r="L230" s="80">
        <v>41991</v>
      </c>
    </row>
    <row r="231" spans="1:12" x14ac:dyDescent="0.3">
      <c r="A231" s="66">
        <f t="shared" si="3"/>
        <v>227</v>
      </c>
      <c r="B231" s="67">
        <v>41991</v>
      </c>
      <c r="C231" s="100" t="s">
        <v>432</v>
      </c>
      <c r="D231" s="76" t="s">
        <v>654</v>
      </c>
      <c r="E231" s="70">
        <v>873362</v>
      </c>
      <c r="F231" s="83"/>
      <c r="G231" s="84">
        <v>1000</v>
      </c>
      <c r="H231" s="73"/>
      <c r="I231" s="86">
        <v>1000</v>
      </c>
      <c r="J231" s="84"/>
      <c r="K231" s="73"/>
      <c r="L231" s="80">
        <v>41994</v>
      </c>
    </row>
    <row r="232" spans="1:12" x14ac:dyDescent="0.3">
      <c r="A232" s="66">
        <f t="shared" si="3"/>
        <v>228</v>
      </c>
      <c r="B232" s="67">
        <v>41993</v>
      </c>
      <c r="C232" s="100" t="s">
        <v>432</v>
      </c>
      <c r="D232" s="76" t="s">
        <v>655</v>
      </c>
      <c r="E232" s="70">
        <v>873363</v>
      </c>
      <c r="F232" s="83"/>
      <c r="G232" s="84">
        <v>375</v>
      </c>
      <c r="H232" s="73"/>
      <c r="I232" s="86">
        <v>375</v>
      </c>
      <c r="J232" s="84"/>
      <c r="K232" s="73"/>
      <c r="L232" s="80">
        <v>41994</v>
      </c>
    </row>
    <row r="233" spans="1:12" x14ac:dyDescent="0.3">
      <c r="A233" s="66">
        <f t="shared" si="3"/>
        <v>229</v>
      </c>
      <c r="B233" s="67">
        <v>41993</v>
      </c>
      <c r="C233" s="78" t="s">
        <v>455</v>
      </c>
      <c r="D233" s="76" t="s">
        <v>456</v>
      </c>
      <c r="E233" s="70" t="s">
        <v>656</v>
      </c>
      <c r="F233" s="83">
        <v>280.54000000000002</v>
      </c>
      <c r="G233" s="84"/>
      <c r="H233" s="73"/>
      <c r="I233" s="86"/>
      <c r="J233" s="84">
        <v>280.54000000000002</v>
      </c>
      <c r="K233" s="73"/>
      <c r="L233" s="80">
        <v>41993</v>
      </c>
    </row>
    <row r="234" spans="1:12" x14ac:dyDescent="0.3">
      <c r="A234" s="66">
        <f t="shared" si="3"/>
        <v>230</v>
      </c>
      <c r="B234" s="67">
        <v>41993</v>
      </c>
      <c r="C234" s="78" t="s">
        <v>455</v>
      </c>
      <c r="D234" s="76" t="s">
        <v>456</v>
      </c>
      <c r="E234" s="70" t="s">
        <v>657</v>
      </c>
      <c r="F234" s="83">
        <v>117.04</v>
      </c>
      <c r="G234" s="84"/>
      <c r="H234" s="73"/>
      <c r="I234" s="86"/>
      <c r="J234" s="84">
        <v>117.04</v>
      </c>
      <c r="K234" s="73"/>
      <c r="L234" s="80">
        <v>41993</v>
      </c>
    </row>
    <row r="235" spans="1:12" x14ac:dyDescent="0.3">
      <c r="A235" s="66">
        <f t="shared" si="3"/>
        <v>231</v>
      </c>
      <c r="B235" s="67">
        <v>41993</v>
      </c>
      <c r="C235" s="78" t="s">
        <v>455</v>
      </c>
      <c r="D235" s="76" t="s">
        <v>456</v>
      </c>
      <c r="E235" s="70" t="s">
        <v>658</v>
      </c>
      <c r="F235" s="71">
        <v>1654.61</v>
      </c>
      <c r="G235" s="82"/>
      <c r="H235" s="73"/>
      <c r="I235" s="98"/>
      <c r="J235" s="84">
        <v>1654.61</v>
      </c>
      <c r="K235" s="73"/>
      <c r="L235" s="80">
        <v>41993</v>
      </c>
    </row>
    <row r="236" spans="1:12" x14ac:dyDescent="0.3">
      <c r="A236" s="66">
        <f t="shared" si="3"/>
        <v>232</v>
      </c>
      <c r="B236" s="67">
        <v>41993</v>
      </c>
      <c r="C236" s="78" t="s">
        <v>455</v>
      </c>
      <c r="D236" s="76" t="s">
        <v>456</v>
      </c>
      <c r="E236" s="70" t="s">
        <v>659</v>
      </c>
      <c r="F236" s="83">
        <v>4427.8500000000004</v>
      </c>
      <c r="G236" s="84"/>
      <c r="H236" s="73"/>
      <c r="I236" s="86"/>
      <c r="J236" s="84">
        <v>4427.8500000000004</v>
      </c>
      <c r="K236" s="73"/>
      <c r="L236" s="80">
        <v>41993</v>
      </c>
    </row>
    <row r="237" spans="1:12" x14ac:dyDescent="0.3">
      <c r="A237" s="66">
        <f t="shared" si="3"/>
        <v>233</v>
      </c>
      <c r="B237" s="67">
        <v>41994</v>
      </c>
      <c r="C237" s="78" t="s">
        <v>455</v>
      </c>
      <c r="D237" s="76" t="s">
        <v>456</v>
      </c>
      <c r="E237" s="70" t="s">
        <v>660</v>
      </c>
      <c r="F237" s="83">
        <v>187.85</v>
      </c>
      <c r="G237" s="84"/>
      <c r="H237" s="73"/>
      <c r="I237" s="86"/>
      <c r="J237" s="84">
        <v>187.85</v>
      </c>
      <c r="K237" s="73"/>
      <c r="L237" s="80">
        <v>41994</v>
      </c>
    </row>
    <row r="238" spans="1:12" x14ac:dyDescent="0.3">
      <c r="A238" s="66">
        <f t="shared" si="3"/>
        <v>234</v>
      </c>
      <c r="B238" s="67">
        <v>41994</v>
      </c>
      <c r="C238" s="78" t="s">
        <v>455</v>
      </c>
      <c r="D238" s="76" t="s">
        <v>456</v>
      </c>
      <c r="E238" s="70" t="s">
        <v>661</v>
      </c>
      <c r="F238" s="71">
        <v>2905.52</v>
      </c>
      <c r="G238" s="82"/>
      <c r="H238" s="73"/>
      <c r="I238" s="98"/>
      <c r="J238" s="84">
        <v>2905.52</v>
      </c>
      <c r="K238" s="73"/>
      <c r="L238" s="80">
        <v>41994</v>
      </c>
    </row>
    <row r="239" spans="1:12" x14ac:dyDescent="0.3">
      <c r="A239" s="66">
        <f t="shared" si="3"/>
        <v>235</v>
      </c>
      <c r="B239" s="67">
        <v>41995</v>
      </c>
      <c r="C239" s="78" t="s">
        <v>455</v>
      </c>
      <c r="D239" s="76" t="s">
        <v>456</v>
      </c>
      <c r="E239" s="70" t="s">
        <v>662</v>
      </c>
      <c r="F239" s="83">
        <v>2892.38</v>
      </c>
      <c r="G239" s="84"/>
      <c r="H239" s="73"/>
      <c r="I239" s="86"/>
      <c r="J239" s="84">
        <v>2892.38</v>
      </c>
      <c r="K239" s="73"/>
      <c r="L239" s="80">
        <v>41995</v>
      </c>
    </row>
    <row r="240" spans="1:12" x14ac:dyDescent="0.3">
      <c r="A240" s="66">
        <f t="shared" si="3"/>
        <v>236</v>
      </c>
      <c r="B240" s="67">
        <v>41995</v>
      </c>
      <c r="C240" s="78" t="s">
        <v>455</v>
      </c>
      <c r="D240" s="76" t="s">
        <v>456</v>
      </c>
      <c r="E240" s="70" t="s">
        <v>663</v>
      </c>
      <c r="F240" s="83">
        <v>134.88999999999999</v>
      </c>
      <c r="G240" s="84"/>
      <c r="H240" s="73"/>
      <c r="I240" s="86"/>
      <c r="J240" s="84">
        <v>134.88999999999999</v>
      </c>
      <c r="K240" s="73"/>
      <c r="L240" s="80">
        <v>41995</v>
      </c>
    </row>
    <row r="241" spans="1:12" s="94" customFormat="1" ht="24" x14ac:dyDescent="0.3">
      <c r="A241" s="66">
        <f t="shared" si="3"/>
        <v>237</v>
      </c>
      <c r="B241" s="89">
        <v>41996</v>
      </c>
      <c r="C241" s="107" t="s">
        <v>664</v>
      </c>
      <c r="D241" s="102" t="s">
        <v>665</v>
      </c>
      <c r="E241" s="90">
        <v>873364</v>
      </c>
      <c r="F241" s="92"/>
      <c r="G241" s="91">
        <v>500</v>
      </c>
      <c r="H241" s="73"/>
      <c r="I241" s="92">
        <v>500</v>
      </c>
      <c r="J241" s="91"/>
      <c r="K241" s="73"/>
      <c r="L241" s="93">
        <v>41997</v>
      </c>
    </row>
    <row r="242" spans="1:12" s="94" customFormat="1" x14ac:dyDescent="0.3">
      <c r="A242" s="66">
        <f t="shared" si="3"/>
        <v>238</v>
      </c>
      <c r="B242" s="89">
        <v>41996</v>
      </c>
      <c r="C242" s="78" t="s">
        <v>455</v>
      </c>
      <c r="D242" s="76" t="s">
        <v>456</v>
      </c>
      <c r="E242" s="90" t="s">
        <v>666</v>
      </c>
      <c r="F242" s="92">
        <v>1442.74</v>
      </c>
      <c r="G242" s="91"/>
      <c r="H242" s="73"/>
      <c r="I242" s="92"/>
      <c r="J242" s="91">
        <v>1442.74</v>
      </c>
      <c r="K242" s="73"/>
      <c r="L242" s="93">
        <v>41997</v>
      </c>
    </row>
    <row r="243" spans="1:12" s="94" customFormat="1" x14ac:dyDescent="0.3">
      <c r="A243" s="66">
        <f t="shared" si="3"/>
        <v>239</v>
      </c>
      <c r="B243" s="89">
        <v>41996</v>
      </c>
      <c r="C243" s="78" t="s">
        <v>455</v>
      </c>
      <c r="D243" s="76" t="s">
        <v>456</v>
      </c>
      <c r="E243" s="90" t="s">
        <v>667</v>
      </c>
      <c r="F243" s="92">
        <v>146.62</v>
      </c>
      <c r="G243" s="91"/>
      <c r="H243" s="73"/>
      <c r="I243" s="92"/>
      <c r="J243" s="91">
        <v>146.62</v>
      </c>
      <c r="K243" s="73"/>
      <c r="L243" s="93">
        <v>41663</v>
      </c>
    </row>
    <row r="244" spans="1:12" x14ac:dyDescent="0.3">
      <c r="A244" s="66">
        <f t="shared" si="3"/>
        <v>240</v>
      </c>
      <c r="B244" s="67">
        <v>41997</v>
      </c>
      <c r="C244" s="100" t="s">
        <v>432</v>
      </c>
      <c r="D244" s="108" t="s">
        <v>668</v>
      </c>
      <c r="E244" s="70">
        <v>873365</v>
      </c>
      <c r="F244" s="83"/>
      <c r="G244" s="84">
        <v>1000</v>
      </c>
      <c r="H244" s="73"/>
      <c r="I244" s="86">
        <v>1000</v>
      </c>
      <c r="J244" s="84"/>
      <c r="K244" s="73"/>
      <c r="L244" s="80">
        <v>41998</v>
      </c>
    </row>
    <row r="245" spans="1:12" x14ac:dyDescent="0.3">
      <c r="A245" s="66">
        <f t="shared" si="3"/>
        <v>241</v>
      </c>
      <c r="B245" s="67">
        <v>41997</v>
      </c>
      <c r="C245" s="78" t="s">
        <v>455</v>
      </c>
      <c r="D245" s="76" t="s">
        <v>456</v>
      </c>
      <c r="E245" s="70" t="s">
        <v>669</v>
      </c>
      <c r="F245" s="83">
        <v>79.66</v>
      </c>
      <c r="G245" s="84"/>
      <c r="H245" s="73"/>
      <c r="I245" s="86"/>
      <c r="J245" s="84">
        <v>79.66</v>
      </c>
      <c r="K245" s="73"/>
      <c r="L245" s="80">
        <v>41997</v>
      </c>
    </row>
    <row r="246" spans="1:12" x14ac:dyDescent="0.3">
      <c r="A246" s="66">
        <f t="shared" si="3"/>
        <v>242</v>
      </c>
      <c r="B246" s="67">
        <v>41997</v>
      </c>
      <c r="C246" s="78" t="s">
        <v>455</v>
      </c>
      <c r="D246" s="76" t="s">
        <v>456</v>
      </c>
      <c r="E246" s="70" t="s">
        <v>670</v>
      </c>
      <c r="F246" s="83">
        <v>1411.9</v>
      </c>
      <c r="G246" s="84"/>
      <c r="H246" s="73"/>
      <c r="I246" s="86"/>
      <c r="J246" s="84">
        <v>1411.9</v>
      </c>
      <c r="K246" s="73"/>
      <c r="L246" s="80">
        <v>41997</v>
      </c>
    </row>
    <row r="247" spans="1:12" x14ac:dyDescent="0.3">
      <c r="A247" s="66">
        <f t="shared" si="3"/>
        <v>243</v>
      </c>
      <c r="B247" s="67">
        <v>41998</v>
      </c>
      <c r="C247" s="78" t="s">
        <v>455</v>
      </c>
      <c r="D247" s="76" t="s">
        <v>456</v>
      </c>
      <c r="E247" s="70" t="s">
        <v>671</v>
      </c>
      <c r="F247" s="83">
        <v>390.33</v>
      </c>
      <c r="G247" s="84"/>
      <c r="H247" s="73"/>
      <c r="I247" s="86"/>
      <c r="J247" s="84">
        <v>390.33</v>
      </c>
      <c r="K247" s="73"/>
      <c r="L247" s="80">
        <v>41998</v>
      </c>
    </row>
    <row r="248" spans="1:12" x14ac:dyDescent="0.3">
      <c r="A248" s="66">
        <f t="shared" si="3"/>
        <v>244</v>
      </c>
      <c r="B248" s="67">
        <v>41998</v>
      </c>
      <c r="C248" s="78" t="s">
        <v>455</v>
      </c>
      <c r="D248" s="76" t="s">
        <v>456</v>
      </c>
      <c r="E248" s="70" t="s">
        <v>672</v>
      </c>
      <c r="F248" s="83">
        <v>1869.08</v>
      </c>
      <c r="G248" s="84"/>
      <c r="H248" s="73"/>
      <c r="I248" s="86"/>
      <c r="J248" s="83">
        <v>1869.08</v>
      </c>
      <c r="K248" s="73"/>
      <c r="L248" s="80">
        <v>41998</v>
      </c>
    </row>
    <row r="249" spans="1:12" x14ac:dyDescent="0.3">
      <c r="A249" s="66">
        <f t="shared" si="3"/>
        <v>245</v>
      </c>
      <c r="B249" s="67">
        <v>42000</v>
      </c>
      <c r="C249" s="78" t="s">
        <v>455</v>
      </c>
      <c r="D249" s="76" t="s">
        <v>456</v>
      </c>
      <c r="E249" s="70" t="s">
        <v>673</v>
      </c>
      <c r="F249" s="83">
        <v>1321.27</v>
      </c>
      <c r="G249" s="88"/>
      <c r="H249" s="73"/>
      <c r="I249" s="86"/>
      <c r="J249" s="83">
        <v>1321.27</v>
      </c>
      <c r="K249" s="73"/>
      <c r="L249" s="80">
        <v>42365</v>
      </c>
    </row>
    <row r="250" spans="1:12" x14ac:dyDescent="0.3">
      <c r="A250" s="66">
        <f t="shared" si="3"/>
        <v>246</v>
      </c>
      <c r="B250" s="67">
        <v>42000</v>
      </c>
      <c r="C250" s="78" t="s">
        <v>455</v>
      </c>
      <c r="D250" s="76" t="s">
        <v>456</v>
      </c>
      <c r="E250" s="70" t="s">
        <v>674</v>
      </c>
      <c r="F250" s="83">
        <v>1707.81</v>
      </c>
      <c r="G250" s="88"/>
      <c r="H250" s="73"/>
      <c r="I250" s="86"/>
      <c r="J250" s="83">
        <v>1707.81</v>
      </c>
      <c r="K250" s="73"/>
      <c r="L250" s="80">
        <v>42365</v>
      </c>
    </row>
    <row r="251" spans="1:12" x14ac:dyDescent="0.3">
      <c r="A251" s="66">
        <f t="shared" si="3"/>
        <v>247</v>
      </c>
      <c r="B251" s="67">
        <v>42001</v>
      </c>
      <c r="C251" s="78" t="s">
        <v>455</v>
      </c>
      <c r="D251" s="76" t="s">
        <v>456</v>
      </c>
      <c r="E251" s="70" t="s">
        <v>675</v>
      </c>
      <c r="F251" s="83">
        <v>1218.8</v>
      </c>
      <c r="G251" s="88"/>
      <c r="H251" s="73"/>
      <c r="I251" s="86"/>
      <c r="J251" s="83">
        <v>1218.8</v>
      </c>
      <c r="K251" s="73"/>
      <c r="L251" s="80">
        <v>42366</v>
      </c>
    </row>
    <row r="252" spans="1:12" x14ac:dyDescent="0.3">
      <c r="A252" s="66">
        <f t="shared" si="3"/>
        <v>248</v>
      </c>
      <c r="B252" s="67">
        <v>42002</v>
      </c>
      <c r="C252" s="78" t="s">
        <v>455</v>
      </c>
      <c r="D252" s="76" t="s">
        <v>456</v>
      </c>
      <c r="E252" s="70" t="s">
        <v>676</v>
      </c>
      <c r="F252" s="83">
        <v>1086.1099999999999</v>
      </c>
      <c r="G252" s="88"/>
      <c r="H252" s="73"/>
      <c r="I252" s="86"/>
      <c r="J252" s="83">
        <v>1086.1099999999999</v>
      </c>
      <c r="K252" s="73"/>
      <c r="L252" s="80">
        <v>42367</v>
      </c>
    </row>
    <row r="253" spans="1:12" x14ac:dyDescent="0.3">
      <c r="A253" s="66">
        <f t="shared" si="3"/>
        <v>249</v>
      </c>
      <c r="B253" s="67">
        <v>42002</v>
      </c>
      <c r="C253" s="78" t="s">
        <v>455</v>
      </c>
      <c r="D253" s="76" t="s">
        <v>456</v>
      </c>
      <c r="E253" s="70" t="s">
        <v>677</v>
      </c>
      <c r="F253" s="83">
        <v>2053.85</v>
      </c>
      <c r="G253" s="88"/>
      <c r="H253" s="73"/>
      <c r="I253" s="86"/>
      <c r="J253" s="83">
        <v>2053.85</v>
      </c>
      <c r="K253" s="73"/>
      <c r="L253" s="80">
        <v>42367</v>
      </c>
    </row>
    <row r="254" spans="1:12" x14ac:dyDescent="0.3">
      <c r="A254" s="66">
        <f t="shared" si="3"/>
        <v>250</v>
      </c>
      <c r="B254" s="67">
        <v>42002</v>
      </c>
      <c r="C254" s="100" t="s">
        <v>432</v>
      </c>
      <c r="D254" s="76" t="s">
        <v>678</v>
      </c>
      <c r="E254" s="70">
        <v>873366</v>
      </c>
      <c r="F254" s="83"/>
      <c r="G254" s="83">
        <v>430</v>
      </c>
      <c r="H254" s="73"/>
      <c r="I254" s="86">
        <v>430</v>
      </c>
      <c r="J254" s="84"/>
      <c r="K254" s="73"/>
      <c r="L254" s="80">
        <v>42369</v>
      </c>
    </row>
    <row r="255" spans="1:12" x14ac:dyDescent="0.3">
      <c r="A255" s="66">
        <f t="shared" si="3"/>
        <v>251</v>
      </c>
      <c r="B255" s="67">
        <v>42003</v>
      </c>
      <c r="C255" s="78" t="s">
        <v>455</v>
      </c>
      <c r="D255" s="76" t="s">
        <v>456</v>
      </c>
      <c r="E255" s="70" t="s">
        <v>679</v>
      </c>
      <c r="F255" s="83">
        <v>757.41</v>
      </c>
      <c r="G255" s="83"/>
      <c r="H255" s="73"/>
      <c r="I255" s="86"/>
      <c r="J255" s="83">
        <v>757.41</v>
      </c>
      <c r="K255" s="73"/>
      <c r="L255" s="80">
        <v>42368</v>
      </c>
    </row>
    <row r="256" spans="1:12" x14ac:dyDescent="0.3">
      <c r="A256" s="66">
        <f t="shared" si="3"/>
        <v>252</v>
      </c>
      <c r="B256" s="67">
        <v>42003</v>
      </c>
      <c r="C256" s="78" t="s">
        <v>455</v>
      </c>
      <c r="D256" s="76" t="s">
        <v>456</v>
      </c>
      <c r="E256" s="70" t="s">
        <v>680</v>
      </c>
      <c r="F256" s="83">
        <v>400.42</v>
      </c>
      <c r="G256" s="83"/>
      <c r="H256" s="73"/>
      <c r="I256" s="86"/>
      <c r="J256" s="83">
        <v>400.42</v>
      </c>
      <c r="K256" s="73"/>
      <c r="L256" s="80">
        <v>42368</v>
      </c>
    </row>
    <row r="257" spans="1:12" x14ac:dyDescent="0.3">
      <c r="A257" s="66">
        <f t="shared" si="3"/>
        <v>253</v>
      </c>
      <c r="B257" s="67">
        <v>42003</v>
      </c>
      <c r="C257" s="77" t="s">
        <v>539</v>
      </c>
      <c r="D257" s="76" t="s">
        <v>681</v>
      </c>
      <c r="E257" s="70">
        <v>873367</v>
      </c>
      <c r="F257" s="83"/>
      <c r="G257" s="83">
        <v>677</v>
      </c>
      <c r="H257" s="73"/>
      <c r="I257" s="86">
        <v>677</v>
      </c>
      <c r="J257" s="84"/>
      <c r="K257" s="73"/>
      <c r="L257" s="80">
        <v>42010</v>
      </c>
    </row>
    <row r="258" spans="1:12" x14ac:dyDescent="0.3">
      <c r="A258" s="66">
        <f t="shared" si="3"/>
        <v>254</v>
      </c>
      <c r="B258" s="67">
        <v>42003</v>
      </c>
      <c r="C258" s="77" t="s">
        <v>682</v>
      </c>
      <c r="D258" s="76" t="s">
        <v>681</v>
      </c>
      <c r="E258" s="70">
        <v>873368</v>
      </c>
      <c r="F258" s="83"/>
      <c r="G258" s="83">
        <v>2000</v>
      </c>
      <c r="H258" s="73"/>
      <c r="I258" s="86">
        <v>2000</v>
      </c>
      <c r="J258" s="84"/>
      <c r="K258" s="73"/>
      <c r="L258" s="80">
        <v>42009</v>
      </c>
    </row>
    <row r="259" spans="1:12" x14ac:dyDescent="0.3">
      <c r="A259" s="66">
        <f t="shared" si="3"/>
        <v>255</v>
      </c>
      <c r="B259" s="67">
        <v>42003</v>
      </c>
      <c r="C259" s="77" t="s">
        <v>466</v>
      </c>
      <c r="D259" s="76" t="s">
        <v>681</v>
      </c>
      <c r="E259" s="70">
        <v>873369</v>
      </c>
      <c r="F259" s="83"/>
      <c r="G259" s="83">
        <v>6000</v>
      </c>
      <c r="H259" s="73"/>
      <c r="I259" s="86">
        <v>6000</v>
      </c>
      <c r="J259" s="84"/>
      <c r="K259" s="73"/>
      <c r="L259" s="80">
        <v>42009</v>
      </c>
    </row>
    <row r="260" spans="1:12" x14ac:dyDescent="0.3">
      <c r="A260" s="66">
        <f t="shared" si="3"/>
        <v>256</v>
      </c>
      <c r="B260" s="67">
        <v>42003</v>
      </c>
      <c r="C260" s="78" t="s">
        <v>467</v>
      </c>
      <c r="D260" s="76" t="s">
        <v>681</v>
      </c>
      <c r="E260" s="70">
        <v>873370</v>
      </c>
      <c r="F260" s="83"/>
      <c r="G260" s="83">
        <v>3190</v>
      </c>
      <c r="H260" s="73"/>
      <c r="I260" s="86">
        <v>3190</v>
      </c>
      <c r="J260" s="84"/>
      <c r="K260" s="73"/>
      <c r="L260" s="80">
        <v>42004</v>
      </c>
    </row>
    <row r="261" spans="1:12" x14ac:dyDescent="0.3">
      <c r="A261" s="66">
        <f t="shared" si="3"/>
        <v>257</v>
      </c>
      <c r="B261" s="67">
        <v>42003</v>
      </c>
      <c r="C261" s="77" t="s">
        <v>469</v>
      </c>
      <c r="D261" s="76" t="s">
        <v>681</v>
      </c>
      <c r="E261" s="70">
        <v>873371</v>
      </c>
      <c r="F261" s="83"/>
      <c r="G261" s="83">
        <v>4482</v>
      </c>
      <c r="H261" s="73"/>
      <c r="I261" s="86">
        <v>4482</v>
      </c>
      <c r="J261" s="84"/>
      <c r="K261" s="73"/>
      <c r="L261" s="80">
        <v>42009</v>
      </c>
    </row>
    <row r="262" spans="1:12" x14ac:dyDescent="0.3">
      <c r="A262" s="66">
        <f t="shared" ref="A262:A325" si="4">A261+1</f>
        <v>258</v>
      </c>
      <c r="B262" s="67">
        <v>42003</v>
      </c>
      <c r="C262" s="77" t="s">
        <v>471</v>
      </c>
      <c r="D262" s="76" t="s">
        <v>681</v>
      </c>
      <c r="E262" s="70">
        <v>873372</v>
      </c>
      <c r="F262" s="83"/>
      <c r="G262" s="83">
        <v>162</v>
      </c>
      <c r="H262" s="73"/>
      <c r="I262" s="86">
        <v>162</v>
      </c>
      <c r="J262" s="84"/>
      <c r="K262" s="73"/>
      <c r="L262" s="80">
        <v>42015</v>
      </c>
    </row>
    <row r="263" spans="1:12" x14ac:dyDescent="0.3">
      <c r="A263" s="66">
        <f t="shared" si="4"/>
        <v>259</v>
      </c>
      <c r="B263" s="67">
        <v>42003</v>
      </c>
      <c r="C263" s="77" t="s">
        <v>472</v>
      </c>
      <c r="D263" s="76" t="s">
        <v>681</v>
      </c>
      <c r="E263" s="70">
        <v>873373</v>
      </c>
      <c r="F263" s="83"/>
      <c r="G263" s="83">
        <v>150</v>
      </c>
      <c r="H263" s="73"/>
      <c r="I263" s="86">
        <v>150</v>
      </c>
      <c r="J263" s="84"/>
      <c r="K263" s="73"/>
      <c r="L263" s="80">
        <v>42042</v>
      </c>
    </row>
    <row r="264" spans="1:12" x14ac:dyDescent="0.3">
      <c r="A264" s="66">
        <f t="shared" si="4"/>
        <v>260</v>
      </c>
      <c r="B264" s="67">
        <v>42003</v>
      </c>
      <c r="C264" s="77" t="s">
        <v>473</v>
      </c>
      <c r="D264" s="76" t="s">
        <v>681</v>
      </c>
      <c r="E264" s="70">
        <v>873374</v>
      </c>
      <c r="F264" s="83"/>
      <c r="G264" s="83">
        <v>150</v>
      </c>
      <c r="H264" s="73"/>
      <c r="I264" s="86">
        <v>150</v>
      </c>
      <c r="J264" s="84"/>
      <c r="K264" s="73"/>
      <c r="L264" s="80">
        <v>42015</v>
      </c>
    </row>
    <row r="265" spans="1:12" x14ac:dyDescent="0.3">
      <c r="A265" s="66">
        <f t="shared" si="4"/>
        <v>261</v>
      </c>
      <c r="B265" s="67">
        <v>42003</v>
      </c>
      <c r="C265" s="77" t="s">
        <v>474</v>
      </c>
      <c r="D265" s="76" t="s">
        <v>681</v>
      </c>
      <c r="E265" s="70">
        <v>873375</v>
      </c>
      <c r="F265" s="83"/>
      <c r="G265" s="83">
        <v>150</v>
      </c>
      <c r="H265" s="73"/>
      <c r="I265" s="86">
        <v>150</v>
      </c>
      <c r="J265" s="84"/>
      <c r="K265" s="73"/>
      <c r="L265" s="80">
        <v>42042</v>
      </c>
    </row>
    <row r="266" spans="1:12" x14ac:dyDescent="0.3">
      <c r="A266" s="66">
        <f t="shared" si="4"/>
        <v>262</v>
      </c>
      <c r="B266" s="67">
        <v>42003</v>
      </c>
      <c r="C266" s="77" t="s">
        <v>475</v>
      </c>
      <c r="D266" s="76" t="s">
        <v>681</v>
      </c>
      <c r="E266" s="70">
        <v>873376</v>
      </c>
      <c r="F266" s="83"/>
      <c r="G266" s="83">
        <v>162</v>
      </c>
      <c r="H266" s="73"/>
      <c r="I266" s="86">
        <v>162</v>
      </c>
      <c r="J266" s="84"/>
      <c r="K266" s="73"/>
      <c r="L266" s="80">
        <v>42015</v>
      </c>
    </row>
    <row r="267" spans="1:12" x14ac:dyDescent="0.3">
      <c r="A267" s="66">
        <f t="shared" si="4"/>
        <v>263</v>
      </c>
      <c r="B267" s="67">
        <v>42003</v>
      </c>
      <c r="C267" s="78" t="s">
        <v>478</v>
      </c>
      <c r="D267" s="76" t="s">
        <v>681</v>
      </c>
      <c r="E267" s="70">
        <v>873378</v>
      </c>
      <c r="F267" s="83"/>
      <c r="G267" s="83">
        <v>1935</v>
      </c>
      <c r="H267" s="73"/>
      <c r="I267" s="86">
        <v>1935</v>
      </c>
      <c r="J267" s="84"/>
      <c r="K267" s="73"/>
      <c r="L267" s="80">
        <v>42009</v>
      </c>
    </row>
    <row r="268" spans="1:12" x14ac:dyDescent="0.3">
      <c r="A268" s="66">
        <f t="shared" si="4"/>
        <v>264</v>
      </c>
      <c r="B268" s="67">
        <v>42003</v>
      </c>
      <c r="C268" s="78" t="s">
        <v>479</v>
      </c>
      <c r="D268" s="76" t="s">
        <v>681</v>
      </c>
      <c r="E268" s="70">
        <v>873379</v>
      </c>
      <c r="F268" s="83"/>
      <c r="G268" s="83">
        <v>1587</v>
      </c>
      <c r="H268" s="73"/>
      <c r="I268" s="86">
        <v>1587</v>
      </c>
      <c r="J268" s="84"/>
      <c r="K268" s="73"/>
      <c r="L268" s="80">
        <v>42011</v>
      </c>
    </row>
    <row r="269" spans="1:12" x14ac:dyDescent="0.3">
      <c r="A269" s="66">
        <f t="shared" si="4"/>
        <v>265</v>
      </c>
      <c r="B269" s="67">
        <v>42003</v>
      </c>
      <c r="C269" s="77" t="s">
        <v>683</v>
      </c>
      <c r="D269" s="76" t="s">
        <v>681</v>
      </c>
      <c r="E269" s="70">
        <v>873381</v>
      </c>
      <c r="F269" s="83"/>
      <c r="G269" s="83">
        <v>1343</v>
      </c>
      <c r="H269" s="73"/>
      <c r="I269" s="86">
        <v>1343</v>
      </c>
      <c r="J269" s="84"/>
      <c r="K269" s="73"/>
      <c r="L269" s="80">
        <v>42010</v>
      </c>
    </row>
    <row r="270" spans="1:12" x14ac:dyDescent="0.3">
      <c r="A270" s="66">
        <f t="shared" si="4"/>
        <v>266</v>
      </c>
      <c r="B270" s="67">
        <v>42003</v>
      </c>
      <c r="C270" s="77" t="s">
        <v>588</v>
      </c>
      <c r="D270" s="76" t="s">
        <v>681</v>
      </c>
      <c r="E270" s="70">
        <v>873382</v>
      </c>
      <c r="F270" s="83"/>
      <c r="G270" s="83">
        <v>888</v>
      </c>
      <c r="H270" s="73"/>
      <c r="I270" s="86">
        <v>888</v>
      </c>
      <c r="J270" s="84"/>
      <c r="K270" s="73"/>
      <c r="L270" s="80">
        <v>42016</v>
      </c>
    </row>
    <row r="271" spans="1:12" x14ac:dyDescent="0.3">
      <c r="A271" s="66">
        <f t="shared" si="4"/>
        <v>267</v>
      </c>
      <c r="B271" s="67">
        <v>42003</v>
      </c>
      <c r="C271" s="77" t="s">
        <v>589</v>
      </c>
      <c r="D271" s="76" t="s">
        <v>681</v>
      </c>
      <c r="E271" s="70">
        <v>873383</v>
      </c>
      <c r="F271" s="83"/>
      <c r="G271" s="83">
        <v>12387</v>
      </c>
      <c r="H271" s="73"/>
      <c r="I271" s="86">
        <v>12387</v>
      </c>
      <c r="J271" s="84"/>
      <c r="K271" s="73"/>
      <c r="L271" s="80">
        <v>42011</v>
      </c>
    </row>
    <row r="272" spans="1:12" x14ac:dyDescent="0.3">
      <c r="A272" s="66">
        <f t="shared" si="4"/>
        <v>268</v>
      </c>
      <c r="B272" s="67">
        <v>42003</v>
      </c>
      <c r="C272" s="77" t="s">
        <v>625</v>
      </c>
      <c r="D272" s="76" t="s">
        <v>681</v>
      </c>
      <c r="E272" s="70">
        <v>891116</v>
      </c>
      <c r="F272" s="83"/>
      <c r="G272" s="84">
        <v>978</v>
      </c>
      <c r="H272" s="73"/>
      <c r="I272" s="86">
        <v>978</v>
      </c>
      <c r="J272" s="84"/>
      <c r="K272" s="73"/>
      <c r="L272" s="80">
        <v>42039</v>
      </c>
    </row>
    <row r="273" spans="1:12" x14ac:dyDescent="0.3">
      <c r="A273" s="66">
        <f t="shared" si="4"/>
        <v>269</v>
      </c>
      <c r="B273" s="67">
        <v>42003</v>
      </c>
      <c r="C273" s="77" t="s">
        <v>684</v>
      </c>
      <c r="D273" s="76" t="s">
        <v>681</v>
      </c>
      <c r="E273" s="70">
        <v>891117</v>
      </c>
      <c r="F273" s="83"/>
      <c r="G273" s="84">
        <v>4000</v>
      </c>
      <c r="H273" s="73"/>
      <c r="I273" s="86">
        <v>4000</v>
      </c>
      <c r="J273" s="84"/>
      <c r="K273" s="73"/>
      <c r="L273" s="80">
        <v>42009</v>
      </c>
    </row>
    <row r="274" spans="1:12" x14ac:dyDescent="0.3">
      <c r="A274" s="66">
        <f t="shared" si="4"/>
        <v>270</v>
      </c>
      <c r="B274" s="67">
        <v>42003</v>
      </c>
      <c r="C274" s="77" t="s">
        <v>685</v>
      </c>
      <c r="D274" s="76" t="s">
        <v>681</v>
      </c>
      <c r="E274" s="70">
        <v>891118</v>
      </c>
      <c r="F274" s="83"/>
      <c r="G274" s="84">
        <v>968</v>
      </c>
      <c r="H274" s="73"/>
      <c r="I274" s="86">
        <v>968</v>
      </c>
      <c r="J274" s="84"/>
      <c r="K274" s="73"/>
      <c r="L274" s="80">
        <v>42019</v>
      </c>
    </row>
    <row r="275" spans="1:12" x14ac:dyDescent="0.3">
      <c r="A275" s="66">
        <f t="shared" si="4"/>
        <v>271</v>
      </c>
      <c r="B275" s="67">
        <v>42003</v>
      </c>
      <c r="C275" s="77" t="s">
        <v>686</v>
      </c>
      <c r="D275" s="76" t="s">
        <v>681</v>
      </c>
      <c r="E275" s="70">
        <v>891119</v>
      </c>
      <c r="F275" s="83"/>
      <c r="G275" s="84">
        <v>3613</v>
      </c>
      <c r="H275" s="73"/>
      <c r="I275" s="86">
        <v>3613</v>
      </c>
      <c r="J275" s="84"/>
      <c r="K275" s="73"/>
      <c r="L275" s="80">
        <v>42011</v>
      </c>
    </row>
    <row r="276" spans="1:12" x14ac:dyDescent="0.3">
      <c r="A276" s="66">
        <f t="shared" si="4"/>
        <v>272</v>
      </c>
      <c r="B276" s="67">
        <v>42003</v>
      </c>
      <c r="C276" s="100" t="s">
        <v>586</v>
      </c>
      <c r="D276" s="76" t="s">
        <v>681</v>
      </c>
      <c r="E276" s="70">
        <v>891121</v>
      </c>
      <c r="F276" s="83"/>
      <c r="G276" s="84">
        <v>2308</v>
      </c>
      <c r="H276" s="73"/>
      <c r="I276" s="86">
        <v>2308</v>
      </c>
      <c r="J276" s="84"/>
      <c r="K276" s="73"/>
      <c r="L276" s="80">
        <v>42010</v>
      </c>
    </row>
    <row r="277" spans="1:12" s="110" customFormat="1" x14ac:dyDescent="0.3">
      <c r="A277" s="66">
        <f t="shared" si="4"/>
        <v>273</v>
      </c>
      <c r="B277" s="109">
        <v>42004</v>
      </c>
      <c r="C277" s="107" t="s">
        <v>687</v>
      </c>
      <c r="D277" s="102" t="s">
        <v>688</v>
      </c>
      <c r="E277" s="95">
        <v>93751</v>
      </c>
      <c r="F277" s="86"/>
      <c r="G277" s="84">
        <v>23053.5</v>
      </c>
      <c r="H277" s="73"/>
      <c r="I277" s="86">
        <v>23053.5</v>
      </c>
      <c r="J277" s="84"/>
      <c r="K277" s="73"/>
      <c r="L277" s="80">
        <v>42049</v>
      </c>
    </row>
    <row r="278" spans="1:12" s="110" customFormat="1" x14ac:dyDescent="0.3">
      <c r="A278" s="66">
        <f t="shared" si="4"/>
        <v>274</v>
      </c>
      <c r="B278" s="109">
        <v>42004</v>
      </c>
      <c r="C278" s="107" t="s">
        <v>482</v>
      </c>
      <c r="D278" s="102" t="s">
        <v>688</v>
      </c>
      <c r="E278" s="95">
        <v>93752</v>
      </c>
      <c r="F278" s="86"/>
      <c r="G278" s="84">
        <v>6122</v>
      </c>
      <c r="H278" s="73"/>
      <c r="I278" s="86">
        <v>6122</v>
      </c>
      <c r="J278" s="84"/>
      <c r="K278" s="73"/>
      <c r="L278" s="80">
        <v>42047</v>
      </c>
    </row>
    <row r="279" spans="1:12" s="110" customFormat="1" x14ac:dyDescent="0.3">
      <c r="A279" s="66">
        <f t="shared" si="4"/>
        <v>275</v>
      </c>
      <c r="B279" s="109">
        <v>42004</v>
      </c>
      <c r="C279" s="107" t="s">
        <v>484</v>
      </c>
      <c r="D279" s="102" t="s">
        <v>689</v>
      </c>
      <c r="E279" s="95">
        <v>93760</v>
      </c>
      <c r="F279" s="86"/>
      <c r="G279" s="84">
        <v>1115</v>
      </c>
      <c r="H279" s="73"/>
      <c r="I279" s="86">
        <v>1115</v>
      </c>
      <c r="J279" s="84"/>
      <c r="K279" s="73"/>
      <c r="L279" s="80">
        <v>42053</v>
      </c>
    </row>
    <row r="280" spans="1:12" s="110" customFormat="1" x14ac:dyDescent="0.3">
      <c r="A280" s="66">
        <f t="shared" si="4"/>
        <v>276</v>
      </c>
      <c r="B280" s="109">
        <v>42004</v>
      </c>
      <c r="C280" s="107" t="s">
        <v>486</v>
      </c>
      <c r="D280" s="102" t="s">
        <v>689</v>
      </c>
      <c r="E280" s="95">
        <v>93763</v>
      </c>
      <c r="F280" s="86"/>
      <c r="G280" s="84">
        <v>4175</v>
      </c>
      <c r="H280" s="73"/>
      <c r="I280" s="86">
        <v>4175</v>
      </c>
      <c r="J280" s="84"/>
      <c r="K280" s="73"/>
      <c r="L280" s="80">
        <v>42067</v>
      </c>
    </row>
    <row r="281" spans="1:12" s="110" customFormat="1" x14ac:dyDescent="0.3">
      <c r="A281" s="66">
        <f t="shared" si="4"/>
        <v>277</v>
      </c>
      <c r="B281" s="109">
        <v>42004</v>
      </c>
      <c r="C281" s="107" t="s">
        <v>554</v>
      </c>
      <c r="D281" s="102" t="s">
        <v>688</v>
      </c>
      <c r="E281" s="95">
        <v>93764</v>
      </c>
      <c r="F281" s="86"/>
      <c r="G281" s="84">
        <v>6358.65</v>
      </c>
      <c r="H281" s="73"/>
      <c r="I281" s="86">
        <v>6358.65</v>
      </c>
      <c r="J281" s="84"/>
      <c r="K281" s="73"/>
      <c r="L281" s="80">
        <v>42081</v>
      </c>
    </row>
    <row r="282" spans="1:12" s="110" customFormat="1" x14ac:dyDescent="0.3">
      <c r="A282" s="66">
        <f t="shared" si="4"/>
        <v>278</v>
      </c>
      <c r="B282" s="109">
        <v>42004</v>
      </c>
      <c r="C282" s="107" t="s">
        <v>427</v>
      </c>
      <c r="D282" s="102" t="s">
        <v>688</v>
      </c>
      <c r="E282" s="95">
        <v>93765</v>
      </c>
      <c r="F282" s="86"/>
      <c r="G282" s="84">
        <v>15670.5</v>
      </c>
      <c r="H282" s="73"/>
      <c r="I282" s="86">
        <v>15670.5</v>
      </c>
      <c r="J282" s="84"/>
      <c r="K282" s="73"/>
      <c r="L282" s="80">
        <v>42072</v>
      </c>
    </row>
    <row r="283" spans="1:12" s="110" customFormat="1" x14ac:dyDescent="0.3">
      <c r="A283" s="66">
        <f t="shared" si="4"/>
        <v>279</v>
      </c>
      <c r="B283" s="109">
        <v>42004</v>
      </c>
      <c r="C283" s="100" t="s">
        <v>686</v>
      </c>
      <c r="D283" s="76" t="s">
        <v>690</v>
      </c>
      <c r="E283" s="95">
        <v>250498</v>
      </c>
      <c r="F283" s="86">
        <v>452</v>
      </c>
      <c r="G283" s="84">
        <v>452</v>
      </c>
      <c r="H283" s="73"/>
      <c r="I283" s="86"/>
      <c r="J283" s="84"/>
      <c r="K283" s="73"/>
      <c r="L283" s="80"/>
    </row>
    <row r="284" spans="1:12" s="110" customFormat="1" x14ac:dyDescent="0.3">
      <c r="A284" s="66">
        <f t="shared" si="4"/>
        <v>280</v>
      </c>
      <c r="B284" s="109">
        <v>42004</v>
      </c>
      <c r="C284" s="100" t="s">
        <v>686</v>
      </c>
      <c r="D284" s="76" t="s">
        <v>691</v>
      </c>
      <c r="E284" s="95">
        <v>250499</v>
      </c>
      <c r="F284" s="86">
        <v>226</v>
      </c>
      <c r="G284" s="84">
        <v>226</v>
      </c>
      <c r="H284" s="73"/>
      <c r="I284" s="86"/>
      <c r="J284" s="84"/>
      <c r="K284" s="73"/>
      <c r="L284" s="80"/>
    </row>
    <row r="285" spans="1:12" s="110" customFormat="1" x14ac:dyDescent="0.3">
      <c r="A285" s="66">
        <f t="shared" si="4"/>
        <v>281</v>
      </c>
      <c r="B285" s="109">
        <v>42004</v>
      </c>
      <c r="C285" s="100" t="s">
        <v>692</v>
      </c>
      <c r="D285" s="76" t="s">
        <v>691</v>
      </c>
      <c r="E285" s="95">
        <v>250500</v>
      </c>
      <c r="F285" s="86">
        <v>118</v>
      </c>
      <c r="G285" s="84">
        <v>118</v>
      </c>
      <c r="H285" s="73"/>
      <c r="I285" s="86"/>
      <c r="J285" s="84"/>
      <c r="K285" s="73"/>
      <c r="L285" s="80"/>
    </row>
    <row r="286" spans="1:12" s="110" customFormat="1" x14ac:dyDescent="0.3">
      <c r="A286" s="66">
        <f t="shared" si="4"/>
        <v>282</v>
      </c>
      <c r="B286" s="109">
        <v>42004</v>
      </c>
      <c r="C286" s="100" t="s">
        <v>432</v>
      </c>
      <c r="D286" s="76" t="s">
        <v>693</v>
      </c>
      <c r="E286" s="95">
        <v>250501</v>
      </c>
      <c r="F286" s="86"/>
      <c r="G286" s="84">
        <v>614</v>
      </c>
      <c r="H286" s="73"/>
      <c r="I286" s="86">
        <v>614</v>
      </c>
      <c r="J286" s="84"/>
      <c r="K286" s="73"/>
      <c r="L286" s="80">
        <v>42054</v>
      </c>
    </row>
    <row r="287" spans="1:12" s="110" customFormat="1" x14ac:dyDescent="0.3">
      <c r="A287" s="66">
        <f t="shared" si="4"/>
        <v>283</v>
      </c>
      <c r="B287" s="109">
        <v>42004</v>
      </c>
      <c r="C287" s="100" t="s">
        <v>694</v>
      </c>
      <c r="D287" s="76" t="s">
        <v>681</v>
      </c>
      <c r="E287" s="95">
        <v>250493</v>
      </c>
      <c r="F287" s="86"/>
      <c r="G287" s="84">
        <v>348</v>
      </c>
      <c r="H287" s="73"/>
      <c r="I287" s="86">
        <v>348</v>
      </c>
      <c r="J287" s="84"/>
      <c r="K287" s="73"/>
      <c r="L287" s="80">
        <v>42056</v>
      </c>
    </row>
    <row r="288" spans="1:12" s="110" customFormat="1" x14ac:dyDescent="0.3">
      <c r="A288" s="66">
        <f t="shared" si="4"/>
        <v>284</v>
      </c>
      <c r="B288" s="109">
        <v>42004</v>
      </c>
      <c r="C288" s="100" t="s">
        <v>695</v>
      </c>
      <c r="D288" s="76" t="s">
        <v>696</v>
      </c>
      <c r="E288" s="95">
        <v>250495</v>
      </c>
      <c r="F288" s="86"/>
      <c r="G288" s="84">
        <v>248</v>
      </c>
      <c r="H288" s="73"/>
      <c r="I288" s="86">
        <v>248</v>
      </c>
      <c r="J288" s="84"/>
      <c r="K288" s="73"/>
      <c r="L288" s="80">
        <v>42058</v>
      </c>
    </row>
    <row r="289" spans="1:12" s="110" customFormat="1" x14ac:dyDescent="0.3">
      <c r="A289" s="66">
        <f t="shared" si="4"/>
        <v>285</v>
      </c>
      <c r="B289" s="109">
        <v>42004</v>
      </c>
      <c r="C289" s="100" t="s">
        <v>697</v>
      </c>
      <c r="D289" s="76" t="s">
        <v>696</v>
      </c>
      <c r="E289" s="95">
        <v>250496</v>
      </c>
      <c r="F289" s="86"/>
      <c r="G289" s="84">
        <v>248</v>
      </c>
      <c r="H289" s="73"/>
      <c r="I289" s="86">
        <v>248</v>
      </c>
      <c r="J289" s="84"/>
      <c r="K289" s="73"/>
      <c r="L289" s="80">
        <v>42058</v>
      </c>
    </row>
    <row r="290" spans="1:12" s="110" customFormat="1" ht="26.4" x14ac:dyDescent="0.3">
      <c r="A290" s="66">
        <f t="shared" si="4"/>
        <v>286</v>
      </c>
      <c r="B290" s="109">
        <v>42004</v>
      </c>
      <c r="C290" s="100" t="s">
        <v>512</v>
      </c>
      <c r="D290" s="76" t="s">
        <v>698</v>
      </c>
      <c r="E290" s="95">
        <v>250491</v>
      </c>
      <c r="F290" s="86"/>
      <c r="G290" s="84">
        <v>19840</v>
      </c>
      <c r="H290" s="73"/>
      <c r="I290" s="86">
        <v>19840</v>
      </c>
      <c r="J290" s="84"/>
      <c r="K290" s="73"/>
      <c r="L290" s="80">
        <v>42053</v>
      </c>
    </row>
    <row r="291" spans="1:12" s="110" customFormat="1" x14ac:dyDescent="0.3">
      <c r="A291" s="66">
        <f t="shared" si="4"/>
        <v>287</v>
      </c>
      <c r="B291" s="109">
        <v>42004</v>
      </c>
      <c r="C291" s="78" t="s">
        <v>455</v>
      </c>
      <c r="D291" s="76" t="s">
        <v>456</v>
      </c>
      <c r="E291" s="95" t="s">
        <v>699</v>
      </c>
      <c r="F291" s="86">
        <v>205.03</v>
      </c>
      <c r="G291" s="84"/>
      <c r="H291" s="73"/>
      <c r="I291" s="86"/>
      <c r="J291" s="84">
        <v>205.03</v>
      </c>
      <c r="K291" s="73"/>
      <c r="L291" s="80">
        <v>42004</v>
      </c>
    </row>
    <row r="292" spans="1:12" s="110" customFormat="1" x14ac:dyDescent="0.3">
      <c r="A292" s="66">
        <f t="shared" si="4"/>
        <v>288</v>
      </c>
      <c r="B292" s="109">
        <v>42004</v>
      </c>
      <c r="C292" s="78" t="s">
        <v>455</v>
      </c>
      <c r="D292" s="76" t="s">
        <v>456</v>
      </c>
      <c r="E292" s="95" t="s">
        <v>700</v>
      </c>
      <c r="F292" s="86">
        <v>1976.19</v>
      </c>
      <c r="G292" s="84"/>
      <c r="H292" s="73"/>
      <c r="I292" s="86"/>
      <c r="J292" s="84">
        <v>1976.19</v>
      </c>
      <c r="K292" s="73"/>
      <c r="L292" s="80">
        <v>42004</v>
      </c>
    </row>
    <row r="293" spans="1:12" x14ac:dyDescent="0.3">
      <c r="A293" s="66">
        <f t="shared" si="4"/>
        <v>289</v>
      </c>
      <c r="B293" s="67">
        <v>42008</v>
      </c>
      <c r="C293" s="100" t="s">
        <v>432</v>
      </c>
      <c r="D293" s="101" t="s">
        <v>701</v>
      </c>
      <c r="E293" s="70">
        <v>891122</v>
      </c>
      <c r="F293" s="83"/>
      <c r="G293" s="84">
        <v>530</v>
      </c>
      <c r="H293" s="73"/>
      <c r="I293" s="86">
        <v>530</v>
      </c>
      <c r="J293" s="84"/>
      <c r="K293" s="73"/>
      <c r="L293" s="80">
        <v>42004</v>
      </c>
    </row>
    <row r="294" spans="1:12" x14ac:dyDescent="0.3">
      <c r="A294" s="66">
        <f t="shared" si="4"/>
        <v>290</v>
      </c>
      <c r="B294" s="67">
        <v>42008</v>
      </c>
      <c r="C294" s="78" t="s">
        <v>455</v>
      </c>
      <c r="D294" s="76" t="s">
        <v>456</v>
      </c>
      <c r="E294" s="70" t="s">
        <v>702</v>
      </c>
      <c r="F294" s="83">
        <v>4346.82</v>
      </c>
      <c r="G294" s="84"/>
      <c r="H294" s="73"/>
      <c r="I294" s="111"/>
      <c r="J294" s="72">
        <v>4346.82</v>
      </c>
      <c r="K294" s="73"/>
      <c r="L294" s="80">
        <v>42008</v>
      </c>
    </row>
    <row r="295" spans="1:12" x14ac:dyDescent="0.3">
      <c r="A295" s="66">
        <f t="shared" si="4"/>
        <v>291</v>
      </c>
      <c r="B295" s="67">
        <v>42008</v>
      </c>
      <c r="C295" s="78" t="s">
        <v>455</v>
      </c>
      <c r="D295" s="76" t="s">
        <v>456</v>
      </c>
      <c r="E295" s="70" t="s">
        <v>703</v>
      </c>
      <c r="F295" s="83">
        <v>2762.41</v>
      </c>
      <c r="G295" s="84"/>
      <c r="H295" s="73"/>
      <c r="I295" s="111"/>
      <c r="J295" s="72">
        <v>2762.41</v>
      </c>
      <c r="K295" s="73"/>
      <c r="L295" s="80">
        <v>42008</v>
      </c>
    </row>
    <row r="296" spans="1:12" x14ac:dyDescent="0.3">
      <c r="A296" s="66">
        <f t="shared" si="4"/>
        <v>292</v>
      </c>
      <c r="B296" s="67">
        <v>42008</v>
      </c>
      <c r="C296" s="78" t="s">
        <v>455</v>
      </c>
      <c r="D296" s="76" t="s">
        <v>456</v>
      </c>
      <c r="E296" s="70" t="s">
        <v>704</v>
      </c>
      <c r="F296" s="83">
        <v>1859.36</v>
      </c>
      <c r="G296" s="84"/>
      <c r="H296" s="73"/>
      <c r="I296" s="111"/>
      <c r="J296" s="72">
        <v>1859.36</v>
      </c>
      <c r="K296" s="73"/>
      <c r="L296" s="80">
        <v>42008</v>
      </c>
    </row>
    <row r="297" spans="1:12" x14ac:dyDescent="0.3">
      <c r="A297" s="66">
        <f t="shared" si="4"/>
        <v>293</v>
      </c>
      <c r="B297" s="67">
        <v>42008</v>
      </c>
      <c r="C297" s="78" t="s">
        <v>455</v>
      </c>
      <c r="D297" s="76" t="s">
        <v>456</v>
      </c>
      <c r="E297" s="70" t="s">
        <v>705</v>
      </c>
      <c r="F297" s="83">
        <v>1223.81</v>
      </c>
      <c r="G297" s="84"/>
      <c r="H297" s="73"/>
      <c r="I297" s="111"/>
      <c r="J297" s="72">
        <v>1223.81</v>
      </c>
      <c r="K297" s="73"/>
      <c r="L297" s="80">
        <v>42008</v>
      </c>
    </row>
    <row r="298" spans="1:12" x14ac:dyDescent="0.3">
      <c r="A298" s="66">
        <f t="shared" si="4"/>
        <v>294</v>
      </c>
      <c r="B298" s="67">
        <v>42008</v>
      </c>
      <c r="C298" s="78" t="s">
        <v>455</v>
      </c>
      <c r="D298" s="76" t="s">
        <v>456</v>
      </c>
      <c r="E298" s="70" t="s">
        <v>706</v>
      </c>
      <c r="F298" s="83">
        <v>1123.1600000000001</v>
      </c>
      <c r="G298" s="84"/>
      <c r="H298" s="73"/>
      <c r="I298" s="111"/>
      <c r="J298" s="72">
        <v>1123.1600000000001</v>
      </c>
      <c r="K298" s="73"/>
      <c r="L298" s="80">
        <v>42008</v>
      </c>
    </row>
    <row r="299" spans="1:12" x14ac:dyDescent="0.3">
      <c r="A299" s="66">
        <f t="shared" si="4"/>
        <v>295</v>
      </c>
      <c r="B299" s="67">
        <v>42009</v>
      </c>
      <c r="C299" s="78" t="s">
        <v>455</v>
      </c>
      <c r="D299" s="76" t="s">
        <v>456</v>
      </c>
      <c r="E299" s="70" t="s">
        <v>707</v>
      </c>
      <c r="F299" s="83">
        <v>851.64</v>
      </c>
      <c r="G299" s="84"/>
      <c r="H299" s="73"/>
      <c r="I299" s="111"/>
      <c r="J299" s="72">
        <v>851.64</v>
      </c>
      <c r="K299" s="73"/>
      <c r="L299" s="80">
        <v>42009</v>
      </c>
    </row>
    <row r="300" spans="1:12" x14ac:dyDescent="0.3">
      <c r="A300" s="66">
        <f t="shared" si="4"/>
        <v>296</v>
      </c>
      <c r="B300" s="67">
        <v>42009</v>
      </c>
      <c r="C300" s="78" t="s">
        <v>455</v>
      </c>
      <c r="D300" s="76" t="s">
        <v>456</v>
      </c>
      <c r="E300" s="70" t="s">
        <v>708</v>
      </c>
      <c r="F300" s="83">
        <v>680.58</v>
      </c>
      <c r="G300" s="84"/>
      <c r="H300" s="73"/>
      <c r="I300" s="111"/>
      <c r="J300" s="72">
        <v>680.58</v>
      </c>
      <c r="K300" s="73"/>
      <c r="L300" s="80">
        <v>42009</v>
      </c>
    </row>
    <row r="301" spans="1:12" x14ac:dyDescent="0.3">
      <c r="A301" s="66">
        <f t="shared" si="4"/>
        <v>297</v>
      </c>
      <c r="B301" s="67">
        <v>42009</v>
      </c>
      <c r="C301" s="78" t="s">
        <v>455</v>
      </c>
      <c r="D301" s="76" t="s">
        <v>456</v>
      </c>
      <c r="E301" s="70" t="s">
        <v>709</v>
      </c>
      <c r="F301" s="83">
        <v>527.49</v>
      </c>
      <c r="G301" s="84"/>
      <c r="H301" s="73"/>
      <c r="I301" s="111"/>
      <c r="J301" s="72">
        <v>527.49</v>
      </c>
      <c r="K301" s="73"/>
      <c r="L301" s="80">
        <v>42009</v>
      </c>
    </row>
    <row r="302" spans="1:12" x14ac:dyDescent="0.3">
      <c r="A302" s="66">
        <f t="shared" si="4"/>
        <v>298</v>
      </c>
      <c r="B302" s="67">
        <v>42009</v>
      </c>
      <c r="C302" s="100" t="s">
        <v>457</v>
      </c>
      <c r="D302" s="101" t="s">
        <v>710</v>
      </c>
      <c r="E302" s="70">
        <v>891123</v>
      </c>
      <c r="F302" s="83"/>
      <c r="G302" s="84">
        <v>200</v>
      </c>
      <c r="H302" s="73"/>
      <c r="I302" s="86">
        <v>200</v>
      </c>
      <c r="J302" s="84"/>
      <c r="K302" s="73"/>
      <c r="L302" s="80">
        <v>42010</v>
      </c>
    </row>
    <row r="303" spans="1:12" x14ac:dyDescent="0.3">
      <c r="A303" s="66">
        <f t="shared" si="4"/>
        <v>299</v>
      </c>
      <c r="B303" s="67">
        <v>42009</v>
      </c>
      <c r="C303" s="78" t="s">
        <v>455</v>
      </c>
      <c r="D303" s="76" t="s">
        <v>456</v>
      </c>
      <c r="E303" s="70" t="s">
        <v>711</v>
      </c>
      <c r="F303" s="83">
        <v>729.83</v>
      </c>
      <c r="G303" s="84"/>
      <c r="H303" s="73"/>
      <c r="I303" s="86"/>
      <c r="J303" s="84">
        <v>729.83</v>
      </c>
      <c r="K303" s="73"/>
      <c r="L303" s="80">
        <v>42009</v>
      </c>
    </row>
    <row r="304" spans="1:12" x14ac:dyDescent="0.3">
      <c r="A304" s="66">
        <f t="shared" si="4"/>
        <v>300</v>
      </c>
      <c r="B304" s="67">
        <v>42009</v>
      </c>
      <c r="C304" s="78" t="s">
        <v>455</v>
      </c>
      <c r="D304" s="76" t="s">
        <v>456</v>
      </c>
      <c r="E304" s="70" t="s">
        <v>712</v>
      </c>
      <c r="F304" s="83">
        <v>2207.2800000000002</v>
      </c>
      <c r="G304" s="84"/>
      <c r="H304" s="73"/>
      <c r="I304" s="86"/>
      <c r="J304" s="84">
        <v>2207.2800000000002</v>
      </c>
      <c r="K304" s="73"/>
      <c r="L304" s="80">
        <v>42009</v>
      </c>
    </row>
    <row r="305" spans="1:12" x14ac:dyDescent="0.3">
      <c r="A305" s="66">
        <f t="shared" si="4"/>
        <v>301</v>
      </c>
      <c r="B305" s="67">
        <v>42010</v>
      </c>
      <c r="C305" s="77" t="s">
        <v>603</v>
      </c>
      <c r="D305" s="76" t="s">
        <v>713</v>
      </c>
      <c r="E305" s="70">
        <v>866</v>
      </c>
      <c r="F305" s="83">
        <v>11393</v>
      </c>
      <c r="G305" s="84"/>
      <c r="H305" s="73"/>
      <c r="I305" s="86"/>
      <c r="J305" s="84">
        <v>11393</v>
      </c>
      <c r="K305" s="73"/>
      <c r="L305" s="80">
        <v>42009</v>
      </c>
    </row>
    <row r="306" spans="1:12" x14ac:dyDescent="0.3">
      <c r="A306" s="66">
        <f t="shared" si="4"/>
        <v>302</v>
      </c>
      <c r="B306" s="67">
        <v>42009</v>
      </c>
      <c r="C306" s="100" t="s">
        <v>432</v>
      </c>
      <c r="D306" s="76" t="s">
        <v>714</v>
      </c>
      <c r="E306" s="70"/>
      <c r="F306" s="83"/>
      <c r="G306" s="84">
        <v>11393</v>
      </c>
      <c r="H306" s="73"/>
      <c r="I306" s="86">
        <v>11393</v>
      </c>
      <c r="J306" s="84"/>
      <c r="K306" s="73"/>
      <c r="L306" s="80">
        <v>42009</v>
      </c>
    </row>
    <row r="307" spans="1:12" x14ac:dyDescent="0.3">
      <c r="A307" s="66">
        <f t="shared" si="4"/>
        <v>303</v>
      </c>
      <c r="B307" s="67">
        <v>42010</v>
      </c>
      <c r="C307" s="78" t="s">
        <v>455</v>
      </c>
      <c r="D307" s="76" t="s">
        <v>456</v>
      </c>
      <c r="E307" s="70" t="s">
        <v>715</v>
      </c>
      <c r="F307" s="83">
        <v>204.3</v>
      </c>
      <c r="G307" s="84"/>
      <c r="H307" s="73"/>
      <c r="I307" s="111"/>
      <c r="J307" s="72">
        <v>204.3</v>
      </c>
      <c r="K307" s="73"/>
      <c r="L307" s="80">
        <v>42010</v>
      </c>
    </row>
    <row r="308" spans="1:12" x14ac:dyDescent="0.3">
      <c r="A308" s="66">
        <f t="shared" si="4"/>
        <v>304</v>
      </c>
      <c r="B308" s="67">
        <v>42010</v>
      </c>
      <c r="C308" s="78" t="s">
        <v>455</v>
      </c>
      <c r="D308" s="76" t="s">
        <v>456</v>
      </c>
      <c r="E308" s="70" t="s">
        <v>716</v>
      </c>
      <c r="F308" s="83">
        <v>1966.01</v>
      </c>
      <c r="G308" s="84"/>
      <c r="H308" s="73"/>
      <c r="I308" s="111"/>
      <c r="J308" s="72">
        <v>1966.01</v>
      </c>
      <c r="K308" s="73"/>
      <c r="L308" s="80">
        <v>42010</v>
      </c>
    </row>
    <row r="309" spans="1:12" x14ac:dyDescent="0.3">
      <c r="A309" s="66">
        <f t="shared" si="4"/>
        <v>305</v>
      </c>
      <c r="B309" s="67">
        <v>42011</v>
      </c>
      <c r="C309" s="78" t="s">
        <v>455</v>
      </c>
      <c r="D309" s="76" t="s">
        <v>456</v>
      </c>
      <c r="E309" s="70" t="s">
        <v>717</v>
      </c>
      <c r="F309" s="83">
        <v>72.78</v>
      </c>
      <c r="G309" s="84"/>
      <c r="H309" s="73"/>
      <c r="I309" s="111"/>
      <c r="J309" s="72">
        <v>72.78</v>
      </c>
      <c r="K309" s="73"/>
      <c r="L309" s="80">
        <v>42011</v>
      </c>
    </row>
    <row r="310" spans="1:12" x14ac:dyDescent="0.3">
      <c r="A310" s="66">
        <f t="shared" si="4"/>
        <v>306</v>
      </c>
      <c r="B310" s="67">
        <v>42011</v>
      </c>
      <c r="C310" s="78" t="s">
        <v>455</v>
      </c>
      <c r="D310" s="76" t="s">
        <v>456</v>
      </c>
      <c r="E310" s="70" t="s">
        <v>718</v>
      </c>
      <c r="F310" s="83">
        <v>1265.9000000000001</v>
      </c>
      <c r="G310" s="84"/>
      <c r="H310" s="73"/>
      <c r="I310" s="111"/>
      <c r="J310" s="72">
        <v>1265.9000000000001</v>
      </c>
      <c r="K310" s="73"/>
      <c r="L310" s="80">
        <v>42011</v>
      </c>
    </row>
    <row r="311" spans="1:12" x14ac:dyDescent="0.3">
      <c r="A311" s="66">
        <f t="shared" si="4"/>
        <v>307</v>
      </c>
      <c r="B311" s="67">
        <v>42012</v>
      </c>
      <c r="C311" s="78" t="s">
        <v>455</v>
      </c>
      <c r="D311" s="76" t="s">
        <v>456</v>
      </c>
      <c r="E311" s="70" t="s">
        <v>719</v>
      </c>
      <c r="F311" s="83">
        <v>131.96</v>
      </c>
      <c r="G311" s="84"/>
      <c r="H311" s="73"/>
      <c r="I311" s="111"/>
      <c r="J311" s="72">
        <v>131.96</v>
      </c>
      <c r="K311" s="73"/>
      <c r="L311" s="80">
        <v>42012</v>
      </c>
    </row>
    <row r="312" spans="1:12" x14ac:dyDescent="0.3">
      <c r="A312" s="66">
        <f t="shared" si="4"/>
        <v>308</v>
      </c>
      <c r="B312" s="67">
        <v>42012</v>
      </c>
      <c r="C312" s="78" t="s">
        <v>455</v>
      </c>
      <c r="D312" s="76" t="s">
        <v>456</v>
      </c>
      <c r="E312" s="70" t="s">
        <v>720</v>
      </c>
      <c r="F312" s="83">
        <v>2606.21</v>
      </c>
      <c r="G312" s="84"/>
      <c r="H312" s="73"/>
      <c r="I312" s="111"/>
      <c r="J312" s="72">
        <v>2606.21</v>
      </c>
      <c r="K312" s="73"/>
      <c r="L312" s="80">
        <v>42012</v>
      </c>
    </row>
    <row r="313" spans="1:12" x14ac:dyDescent="0.3">
      <c r="A313" s="66">
        <f t="shared" si="4"/>
        <v>309</v>
      </c>
      <c r="B313" s="67">
        <v>42012</v>
      </c>
      <c r="C313" s="100" t="s">
        <v>590</v>
      </c>
      <c r="D313" s="101" t="s">
        <v>681</v>
      </c>
      <c r="E313" s="70">
        <v>891124</v>
      </c>
      <c r="F313" s="83"/>
      <c r="G313" s="84">
        <v>6181</v>
      </c>
      <c r="H313" s="73"/>
      <c r="I313" s="111">
        <v>6181</v>
      </c>
      <c r="J313" s="82"/>
      <c r="K313" s="73"/>
      <c r="L313" s="80">
        <v>42016</v>
      </c>
    </row>
    <row r="314" spans="1:12" x14ac:dyDescent="0.3">
      <c r="A314" s="66">
        <f t="shared" si="4"/>
        <v>310</v>
      </c>
      <c r="B314" s="67">
        <v>42014</v>
      </c>
      <c r="C314" s="78" t="s">
        <v>455</v>
      </c>
      <c r="D314" s="76" t="s">
        <v>456</v>
      </c>
      <c r="E314" s="70" t="s">
        <v>721</v>
      </c>
      <c r="F314" s="83">
        <v>2104.31</v>
      </c>
      <c r="G314" s="84"/>
      <c r="H314" s="73"/>
      <c r="I314" s="111"/>
      <c r="J314" s="72">
        <v>2104.31</v>
      </c>
      <c r="K314" s="73"/>
      <c r="L314" s="80">
        <v>42014</v>
      </c>
    </row>
    <row r="315" spans="1:12" x14ac:dyDescent="0.3">
      <c r="A315" s="66">
        <f t="shared" si="4"/>
        <v>311</v>
      </c>
      <c r="B315" s="67">
        <v>42014</v>
      </c>
      <c r="C315" s="78" t="s">
        <v>455</v>
      </c>
      <c r="D315" s="76" t="s">
        <v>456</v>
      </c>
      <c r="E315" s="70" t="s">
        <v>722</v>
      </c>
      <c r="F315" s="83">
        <v>3067.99</v>
      </c>
      <c r="G315" s="84"/>
      <c r="H315" s="73"/>
      <c r="I315" s="111"/>
      <c r="J315" s="72">
        <v>3067.99</v>
      </c>
      <c r="K315" s="73"/>
      <c r="L315" s="80">
        <v>42014</v>
      </c>
    </row>
    <row r="316" spans="1:12" x14ac:dyDescent="0.3">
      <c r="A316" s="66">
        <f t="shared" si="4"/>
        <v>312</v>
      </c>
      <c r="B316" s="67">
        <v>42014</v>
      </c>
      <c r="C316" s="78" t="s">
        <v>455</v>
      </c>
      <c r="D316" s="76" t="s">
        <v>456</v>
      </c>
      <c r="E316" s="70" t="s">
        <v>723</v>
      </c>
      <c r="F316" s="83">
        <v>402.84</v>
      </c>
      <c r="G316" s="84"/>
      <c r="H316" s="73"/>
      <c r="I316" s="111"/>
      <c r="J316" s="72">
        <v>402.84</v>
      </c>
      <c r="K316" s="73"/>
      <c r="L316" s="80">
        <v>42014</v>
      </c>
    </row>
    <row r="317" spans="1:12" x14ac:dyDescent="0.3">
      <c r="A317" s="66">
        <f t="shared" si="4"/>
        <v>313</v>
      </c>
      <c r="B317" s="67">
        <v>42014</v>
      </c>
      <c r="C317" s="78" t="s">
        <v>455</v>
      </c>
      <c r="D317" s="76" t="s">
        <v>456</v>
      </c>
      <c r="E317" s="70" t="s">
        <v>724</v>
      </c>
      <c r="F317" s="83">
        <v>193.54</v>
      </c>
      <c r="G317" s="84"/>
      <c r="H317" s="73"/>
      <c r="I317" s="111"/>
      <c r="J317" s="72">
        <v>193.54</v>
      </c>
      <c r="K317" s="73"/>
      <c r="L317" s="80">
        <v>42014</v>
      </c>
    </row>
    <row r="318" spans="1:12" x14ac:dyDescent="0.3">
      <c r="A318" s="66">
        <f t="shared" si="4"/>
        <v>314</v>
      </c>
      <c r="B318" s="67">
        <v>42015</v>
      </c>
      <c r="C318" s="78" t="s">
        <v>455</v>
      </c>
      <c r="D318" s="76" t="s">
        <v>456</v>
      </c>
      <c r="E318" s="70" t="s">
        <v>725</v>
      </c>
      <c r="F318" s="83">
        <v>679.86</v>
      </c>
      <c r="G318" s="84"/>
      <c r="H318" s="73"/>
      <c r="I318" s="111"/>
      <c r="J318" s="72">
        <v>679.86</v>
      </c>
      <c r="K318" s="73"/>
      <c r="L318" s="80">
        <v>42015</v>
      </c>
    </row>
    <row r="319" spans="1:12" x14ac:dyDescent="0.3">
      <c r="A319" s="66">
        <f t="shared" si="4"/>
        <v>315</v>
      </c>
      <c r="B319" s="67">
        <v>42015</v>
      </c>
      <c r="C319" s="78" t="s">
        <v>455</v>
      </c>
      <c r="D319" s="76" t="s">
        <v>456</v>
      </c>
      <c r="E319" s="70" t="s">
        <v>726</v>
      </c>
      <c r="F319" s="83">
        <v>5004.26</v>
      </c>
      <c r="G319" s="84"/>
      <c r="H319" s="73"/>
      <c r="I319" s="111"/>
      <c r="J319" s="72">
        <v>5004.26</v>
      </c>
      <c r="K319" s="73"/>
      <c r="L319" s="80">
        <v>42015</v>
      </c>
    </row>
    <row r="320" spans="1:12" x14ac:dyDescent="0.3">
      <c r="A320" s="66">
        <f t="shared" si="4"/>
        <v>316</v>
      </c>
      <c r="B320" s="67">
        <v>42015</v>
      </c>
      <c r="C320" s="78" t="s">
        <v>455</v>
      </c>
      <c r="D320" s="76" t="s">
        <v>456</v>
      </c>
      <c r="E320" s="70" t="s">
        <v>727</v>
      </c>
      <c r="F320" s="83">
        <v>74.739999999999995</v>
      </c>
      <c r="G320" s="84"/>
      <c r="H320" s="73"/>
      <c r="I320" s="111"/>
      <c r="J320" s="72">
        <v>74.739999999999995</v>
      </c>
      <c r="K320" s="73"/>
      <c r="L320" s="80">
        <v>42015</v>
      </c>
    </row>
    <row r="321" spans="1:12" x14ac:dyDescent="0.3">
      <c r="A321" s="66">
        <f t="shared" si="4"/>
        <v>317</v>
      </c>
      <c r="B321" s="67">
        <v>42016</v>
      </c>
      <c r="C321" s="78" t="s">
        <v>455</v>
      </c>
      <c r="D321" s="76" t="s">
        <v>456</v>
      </c>
      <c r="E321" s="70" t="s">
        <v>728</v>
      </c>
      <c r="F321" s="83">
        <v>718.35</v>
      </c>
      <c r="G321" s="84"/>
      <c r="H321" s="73"/>
      <c r="I321" s="111"/>
      <c r="J321" s="72">
        <v>718.35</v>
      </c>
      <c r="K321" s="73"/>
      <c r="L321" s="80">
        <v>42016</v>
      </c>
    </row>
    <row r="322" spans="1:12" x14ac:dyDescent="0.3">
      <c r="A322" s="66">
        <f t="shared" si="4"/>
        <v>318</v>
      </c>
      <c r="B322" s="67">
        <v>42016</v>
      </c>
      <c r="C322" s="100" t="s">
        <v>432</v>
      </c>
      <c r="D322" s="101" t="s">
        <v>701</v>
      </c>
      <c r="E322" s="70">
        <v>891126</v>
      </c>
      <c r="F322" s="83"/>
      <c r="G322" s="84">
        <v>530</v>
      </c>
      <c r="H322" s="73"/>
      <c r="I322" s="111">
        <v>530</v>
      </c>
      <c r="J322" s="82"/>
      <c r="K322" s="73"/>
      <c r="L322" s="80">
        <v>42017</v>
      </c>
    </row>
    <row r="323" spans="1:12" x14ac:dyDescent="0.3">
      <c r="A323" s="66">
        <f t="shared" si="4"/>
        <v>319</v>
      </c>
      <c r="B323" s="67">
        <v>42016</v>
      </c>
      <c r="C323" s="100" t="s">
        <v>432</v>
      </c>
      <c r="D323" s="101" t="s">
        <v>729</v>
      </c>
      <c r="E323" s="70">
        <v>891127</v>
      </c>
      <c r="F323" s="83"/>
      <c r="G323" s="84">
        <v>1000</v>
      </c>
      <c r="H323" s="73"/>
      <c r="I323" s="111">
        <v>1000</v>
      </c>
      <c r="J323" s="82"/>
      <c r="K323" s="73"/>
      <c r="L323" s="80">
        <v>42018</v>
      </c>
    </row>
    <row r="324" spans="1:12" x14ac:dyDescent="0.3">
      <c r="A324" s="66">
        <f t="shared" si="4"/>
        <v>320</v>
      </c>
      <c r="B324" s="67">
        <v>42016</v>
      </c>
      <c r="C324" s="78" t="s">
        <v>455</v>
      </c>
      <c r="D324" s="76" t="s">
        <v>456</v>
      </c>
      <c r="E324" s="70" t="s">
        <v>730</v>
      </c>
      <c r="F324" s="83">
        <v>5424.94</v>
      </c>
      <c r="G324" s="84"/>
      <c r="H324" s="73"/>
      <c r="I324" s="111"/>
      <c r="J324" s="72">
        <v>5424.94</v>
      </c>
      <c r="K324" s="73"/>
      <c r="L324" s="80">
        <v>42016</v>
      </c>
    </row>
    <row r="325" spans="1:12" x14ac:dyDescent="0.3">
      <c r="A325" s="66">
        <f t="shared" si="4"/>
        <v>321</v>
      </c>
      <c r="B325" s="67">
        <v>42017</v>
      </c>
      <c r="C325" s="78" t="s">
        <v>455</v>
      </c>
      <c r="D325" s="76" t="s">
        <v>456</v>
      </c>
      <c r="E325" s="70" t="s">
        <v>731</v>
      </c>
      <c r="F325" s="83">
        <v>614.54</v>
      </c>
      <c r="G325" s="84"/>
      <c r="H325" s="73"/>
      <c r="I325" s="111"/>
      <c r="J325" s="72">
        <v>614.54</v>
      </c>
      <c r="K325" s="73"/>
      <c r="L325" s="80">
        <v>42017</v>
      </c>
    </row>
    <row r="326" spans="1:12" x14ac:dyDescent="0.3">
      <c r="A326" s="66">
        <f t="shared" ref="A326:A389" si="5">A325+1</f>
        <v>322</v>
      </c>
      <c r="B326" s="67">
        <v>42017</v>
      </c>
      <c r="C326" s="78" t="s">
        <v>455</v>
      </c>
      <c r="D326" s="76" t="s">
        <v>456</v>
      </c>
      <c r="E326" s="70" t="s">
        <v>732</v>
      </c>
      <c r="F326" s="83">
        <v>6820.14</v>
      </c>
      <c r="G326" s="84"/>
      <c r="H326" s="73"/>
      <c r="I326" s="111"/>
      <c r="J326" s="72">
        <v>6820.14</v>
      </c>
      <c r="K326" s="73"/>
      <c r="L326" s="80">
        <v>42017</v>
      </c>
    </row>
    <row r="327" spans="1:12" x14ac:dyDescent="0.3">
      <c r="A327" s="66">
        <f t="shared" si="5"/>
        <v>323</v>
      </c>
      <c r="B327" s="67">
        <v>42017</v>
      </c>
      <c r="C327" s="100" t="s">
        <v>432</v>
      </c>
      <c r="D327" s="101" t="s">
        <v>733</v>
      </c>
      <c r="E327" s="70">
        <v>891128</v>
      </c>
      <c r="F327" s="83"/>
      <c r="G327" s="84">
        <v>724</v>
      </c>
      <c r="H327" s="73"/>
      <c r="I327" s="111">
        <v>724</v>
      </c>
      <c r="J327" s="82"/>
      <c r="K327" s="73"/>
      <c r="L327" s="80">
        <v>42018</v>
      </c>
    </row>
    <row r="328" spans="1:12" x14ac:dyDescent="0.3">
      <c r="A328" s="66">
        <f t="shared" si="5"/>
        <v>324</v>
      </c>
      <c r="B328" s="67">
        <v>42018</v>
      </c>
      <c r="C328" s="78" t="s">
        <v>455</v>
      </c>
      <c r="D328" s="76" t="s">
        <v>456</v>
      </c>
      <c r="E328" s="70" t="s">
        <v>734</v>
      </c>
      <c r="F328" s="83">
        <v>1299.42</v>
      </c>
      <c r="G328" s="84"/>
      <c r="H328" s="73"/>
      <c r="I328" s="111"/>
      <c r="J328" s="72">
        <v>1299.42</v>
      </c>
      <c r="K328" s="73"/>
      <c r="L328" s="80">
        <v>42018</v>
      </c>
    </row>
    <row r="329" spans="1:12" x14ac:dyDescent="0.3">
      <c r="A329" s="66">
        <f t="shared" si="5"/>
        <v>325</v>
      </c>
      <c r="B329" s="67">
        <v>42018</v>
      </c>
      <c r="C329" s="78" t="s">
        <v>455</v>
      </c>
      <c r="D329" s="76" t="s">
        <v>456</v>
      </c>
      <c r="E329" s="70" t="s">
        <v>735</v>
      </c>
      <c r="F329" s="83">
        <v>6528.97</v>
      </c>
      <c r="G329" s="84"/>
      <c r="H329" s="73"/>
      <c r="I329" s="111"/>
      <c r="J329" s="72">
        <v>6528.97</v>
      </c>
      <c r="K329" s="73"/>
      <c r="L329" s="80">
        <v>42018</v>
      </c>
    </row>
    <row r="330" spans="1:12" x14ac:dyDescent="0.3">
      <c r="A330" s="66">
        <f t="shared" si="5"/>
        <v>326</v>
      </c>
      <c r="B330" s="67">
        <v>42019</v>
      </c>
      <c r="C330" s="78" t="s">
        <v>455</v>
      </c>
      <c r="D330" s="76" t="s">
        <v>456</v>
      </c>
      <c r="E330" s="70" t="s">
        <v>736</v>
      </c>
      <c r="F330" s="83">
        <v>942.33</v>
      </c>
      <c r="G330" s="84"/>
      <c r="H330" s="73"/>
      <c r="I330" s="111"/>
      <c r="J330" s="72">
        <v>942.33</v>
      </c>
      <c r="K330" s="73"/>
      <c r="L330" s="80">
        <v>42019</v>
      </c>
    </row>
    <row r="331" spans="1:12" x14ac:dyDescent="0.3">
      <c r="A331" s="66">
        <f t="shared" si="5"/>
        <v>327</v>
      </c>
      <c r="B331" s="67">
        <v>42019</v>
      </c>
      <c r="C331" s="78" t="s">
        <v>455</v>
      </c>
      <c r="D331" s="76" t="s">
        <v>456</v>
      </c>
      <c r="E331" s="70" t="s">
        <v>737</v>
      </c>
      <c r="F331" s="83">
        <v>8992.4699999999993</v>
      </c>
      <c r="G331" s="84"/>
      <c r="H331" s="73"/>
      <c r="I331" s="111"/>
      <c r="J331" s="72">
        <v>8992.4699999999993</v>
      </c>
      <c r="K331" s="73"/>
      <c r="L331" s="80">
        <v>42019</v>
      </c>
    </row>
    <row r="332" spans="1:12" x14ac:dyDescent="0.3">
      <c r="A332" s="66">
        <f t="shared" si="5"/>
        <v>328</v>
      </c>
      <c r="B332" s="67">
        <v>42019</v>
      </c>
      <c r="C332" s="100" t="s">
        <v>738</v>
      </c>
      <c r="D332" s="101" t="s">
        <v>739</v>
      </c>
      <c r="E332" s="70">
        <v>891129</v>
      </c>
      <c r="F332" s="83"/>
      <c r="G332" s="84">
        <v>500</v>
      </c>
      <c r="H332" s="73"/>
      <c r="I332" s="111">
        <v>500</v>
      </c>
      <c r="J332" s="82"/>
      <c r="K332" s="73"/>
      <c r="L332" s="80">
        <v>42021</v>
      </c>
    </row>
    <row r="333" spans="1:12" x14ac:dyDescent="0.3">
      <c r="A333" s="66">
        <f t="shared" si="5"/>
        <v>329</v>
      </c>
      <c r="B333" s="67">
        <v>42021</v>
      </c>
      <c r="C333" s="78" t="s">
        <v>455</v>
      </c>
      <c r="D333" s="76" t="s">
        <v>456</v>
      </c>
      <c r="E333" s="70" t="s">
        <v>740</v>
      </c>
      <c r="F333" s="83">
        <v>437.32</v>
      </c>
      <c r="G333" s="84"/>
      <c r="H333" s="73"/>
      <c r="I333" s="111"/>
      <c r="J333" s="72">
        <v>437.32</v>
      </c>
      <c r="K333" s="73"/>
      <c r="L333" s="80">
        <v>42021</v>
      </c>
    </row>
    <row r="334" spans="1:12" x14ac:dyDescent="0.3">
      <c r="A334" s="66">
        <f t="shared" si="5"/>
        <v>330</v>
      </c>
      <c r="B334" s="67">
        <v>42021</v>
      </c>
      <c r="C334" s="78" t="s">
        <v>455</v>
      </c>
      <c r="D334" s="76" t="s">
        <v>456</v>
      </c>
      <c r="E334" s="70" t="s">
        <v>741</v>
      </c>
      <c r="F334" s="83">
        <v>1034.04</v>
      </c>
      <c r="G334" s="84"/>
      <c r="H334" s="73"/>
      <c r="I334" s="111"/>
      <c r="J334" s="72">
        <v>1034.04</v>
      </c>
      <c r="K334" s="73"/>
      <c r="L334" s="80">
        <v>42021</v>
      </c>
    </row>
    <row r="335" spans="1:12" x14ac:dyDescent="0.3">
      <c r="A335" s="66">
        <f t="shared" si="5"/>
        <v>331</v>
      </c>
      <c r="B335" s="67">
        <v>42021</v>
      </c>
      <c r="C335" s="78" t="s">
        <v>455</v>
      </c>
      <c r="D335" s="76" t="s">
        <v>456</v>
      </c>
      <c r="E335" s="70" t="s">
        <v>742</v>
      </c>
      <c r="F335" s="83">
        <v>2345.0100000000002</v>
      </c>
      <c r="G335" s="84"/>
      <c r="H335" s="73"/>
      <c r="I335" s="111"/>
      <c r="J335" s="72">
        <v>2345.0100000000002</v>
      </c>
      <c r="K335" s="73"/>
      <c r="L335" s="80">
        <v>42021</v>
      </c>
    </row>
    <row r="336" spans="1:12" x14ac:dyDescent="0.3">
      <c r="A336" s="66">
        <f t="shared" si="5"/>
        <v>332</v>
      </c>
      <c r="B336" s="67">
        <v>42021</v>
      </c>
      <c r="C336" s="78" t="s">
        <v>455</v>
      </c>
      <c r="D336" s="76" t="s">
        <v>456</v>
      </c>
      <c r="E336" s="70" t="s">
        <v>743</v>
      </c>
      <c r="F336" s="83">
        <v>2584.46</v>
      </c>
      <c r="G336" s="84"/>
      <c r="H336" s="73"/>
      <c r="I336" s="111"/>
      <c r="J336" s="72">
        <v>2584.46</v>
      </c>
      <c r="K336" s="73"/>
      <c r="L336" s="80">
        <v>42021</v>
      </c>
    </row>
    <row r="337" spans="1:12" x14ac:dyDescent="0.3">
      <c r="A337" s="66">
        <f t="shared" si="5"/>
        <v>333</v>
      </c>
      <c r="B337" s="67">
        <v>42021</v>
      </c>
      <c r="C337" s="100" t="s">
        <v>432</v>
      </c>
      <c r="D337" s="101" t="s">
        <v>729</v>
      </c>
      <c r="E337" s="70">
        <v>891130</v>
      </c>
      <c r="F337" s="83"/>
      <c r="G337" s="84">
        <v>1000</v>
      </c>
      <c r="H337" s="73"/>
      <c r="I337" s="111">
        <v>1000</v>
      </c>
      <c r="J337" s="82"/>
      <c r="K337" s="73"/>
      <c r="L337" s="80">
        <v>42022</v>
      </c>
    </row>
    <row r="338" spans="1:12" x14ac:dyDescent="0.3">
      <c r="A338" s="66">
        <f t="shared" si="5"/>
        <v>334</v>
      </c>
      <c r="B338" s="67">
        <v>42021</v>
      </c>
      <c r="C338" s="100" t="s">
        <v>432</v>
      </c>
      <c r="D338" s="101" t="s">
        <v>701</v>
      </c>
      <c r="E338" s="70">
        <v>891131</v>
      </c>
      <c r="F338" s="83"/>
      <c r="G338" s="84">
        <v>606</v>
      </c>
      <c r="H338" s="73"/>
      <c r="I338" s="111">
        <v>606</v>
      </c>
      <c r="J338" s="82"/>
      <c r="K338" s="73"/>
      <c r="L338" s="80">
        <v>42022</v>
      </c>
    </row>
    <row r="339" spans="1:12" x14ac:dyDescent="0.3">
      <c r="A339" s="66">
        <f t="shared" si="5"/>
        <v>335</v>
      </c>
      <c r="B339" s="67">
        <v>42022</v>
      </c>
      <c r="C339" s="78" t="s">
        <v>455</v>
      </c>
      <c r="D339" s="76" t="s">
        <v>456</v>
      </c>
      <c r="E339" s="70" t="s">
        <v>744</v>
      </c>
      <c r="F339" s="83">
        <v>1099.46</v>
      </c>
      <c r="G339" s="84"/>
      <c r="H339" s="73"/>
      <c r="I339" s="111"/>
      <c r="J339" s="82">
        <v>1099.46</v>
      </c>
      <c r="K339" s="73"/>
      <c r="L339" s="80">
        <v>42022</v>
      </c>
    </row>
    <row r="340" spans="1:12" x14ac:dyDescent="0.3">
      <c r="A340" s="66">
        <f t="shared" si="5"/>
        <v>336</v>
      </c>
      <c r="B340" s="67">
        <v>42022</v>
      </c>
      <c r="C340" s="100" t="s">
        <v>432</v>
      </c>
      <c r="D340" s="101" t="s">
        <v>481</v>
      </c>
      <c r="E340" s="70" t="s">
        <v>565</v>
      </c>
      <c r="F340" s="83"/>
      <c r="G340" s="84">
        <v>50</v>
      </c>
      <c r="H340" s="73"/>
      <c r="I340" s="86">
        <v>50</v>
      </c>
      <c r="J340" s="84"/>
      <c r="K340" s="73"/>
      <c r="L340" s="80">
        <v>42022</v>
      </c>
    </row>
    <row r="341" spans="1:12" x14ac:dyDescent="0.3">
      <c r="A341" s="66">
        <f t="shared" si="5"/>
        <v>337</v>
      </c>
      <c r="B341" s="67">
        <v>42022</v>
      </c>
      <c r="C341" s="78" t="s">
        <v>455</v>
      </c>
      <c r="D341" s="76" t="s">
        <v>456</v>
      </c>
      <c r="E341" s="70" t="s">
        <v>745</v>
      </c>
      <c r="F341" s="83">
        <v>3908.07</v>
      </c>
      <c r="G341" s="84"/>
      <c r="H341" s="73"/>
      <c r="I341" s="86"/>
      <c r="J341" s="84">
        <v>3908.07</v>
      </c>
      <c r="K341" s="73"/>
      <c r="L341" s="80">
        <v>42022</v>
      </c>
    </row>
    <row r="342" spans="1:12" x14ac:dyDescent="0.3">
      <c r="A342" s="66">
        <f t="shared" si="5"/>
        <v>338</v>
      </c>
      <c r="B342" s="67">
        <v>42023</v>
      </c>
      <c r="C342" s="78" t="s">
        <v>455</v>
      </c>
      <c r="D342" s="76" t="s">
        <v>456</v>
      </c>
      <c r="E342" s="70" t="s">
        <v>746</v>
      </c>
      <c r="F342" s="83">
        <v>350.92</v>
      </c>
      <c r="G342" s="84"/>
      <c r="H342" s="73"/>
      <c r="I342" s="86"/>
      <c r="J342" s="84">
        <v>350.92</v>
      </c>
      <c r="K342" s="73"/>
      <c r="L342" s="80">
        <v>42023</v>
      </c>
    </row>
    <row r="343" spans="1:12" x14ac:dyDescent="0.3">
      <c r="A343" s="66">
        <f t="shared" si="5"/>
        <v>339</v>
      </c>
      <c r="B343" s="67">
        <v>42023</v>
      </c>
      <c r="C343" s="100" t="s">
        <v>455</v>
      </c>
      <c r="D343" s="76" t="s">
        <v>456</v>
      </c>
      <c r="E343" s="70" t="s">
        <v>747</v>
      </c>
      <c r="F343" s="71">
        <v>6763.87</v>
      </c>
      <c r="G343" s="82"/>
      <c r="H343" s="73"/>
      <c r="I343" s="98"/>
      <c r="J343" s="82">
        <v>6763.87</v>
      </c>
      <c r="K343" s="73"/>
      <c r="L343" s="112">
        <v>42023</v>
      </c>
    </row>
    <row r="344" spans="1:12" x14ac:dyDescent="0.3">
      <c r="A344" s="66">
        <f t="shared" si="5"/>
        <v>340</v>
      </c>
      <c r="B344" s="67">
        <v>42023</v>
      </c>
      <c r="C344" s="100" t="s">
        <v>539</v>
      </c>
      <c r="D344" s="101" t="s">
        <v>739</v>
      </c>
      <c r="E344" s="70">
        <v>891132</v>
      </c>
      <c r="F344" s="83"/>
      <c r="G344" s="84">
        <v>3500</v>
      </c>
      <c r="H344" s="73"/>
      <c r="I344" s="86">
        <v>3500</v>
      </c>
      <c r="J344" s="84"/>
      <c r="K344" s="73"/>
      <c r="L344" s="80">
        <v>42023</v>
      </c>
    </row>
    <row r="345" spans="1:12" x14ac:dyDescent="0.3">
      <c r="A345" s="66">
        <f t="shared" si="5"/>
        <v>341</v>
      </c>
      <c r="B345" s="67">
        <v>42024</v>
      </c>
      <c r="C345" s="78" t="s">
        <v>455</v>
      </c>
      <c r="D345" s="76" t="s">
        <v>456</v>
      </c>
      <c r="E345" s="70" t="s">
        <v>748</v>
      </c>
      <c r="F345" s="83">
        <v>821.38</v>
      </c>
      <c r="G345" s="84"/>
      <c r="H345" s="73"/>
      <c r="I345" s="86"/>
      <c r="J345" s="84">
        <v>821.38</v>
      </c>
      <c r="K345" s="73"/>
      <c r="L345" s="80">
        <v>42024</v>
      </c>
    </row>
    <row r="346" spans="1:12" x14ac:dyDescent="0.3">
      <c r="A346" s="66">
        <f t="shared" si="5"/>
        <v>342</v>
      </c>
      <c r="B346" s="67">
        <v>42024</v>
      </c>
      <c r="C346" s="78" t="s">
        <v>455</v>
      </c>
      <c r="D346" s="76" t="s">
        <v>456</v>
      </c>
      <c r="E346" s="70" t="s">
        <v>749</v>
      </c>
      <c r="F346" s="83">
        <v>8164.69</v>
      </c>
      <c r="G346" s="84"/>
      <c r="H346" s="73"/>
      <c r="I346" s="86"/>
      <c r="J346" s="84">
        <v>8164.69</v>
      </c>
      <c r="K346" s="73"/>
      <c r="L346" s="80">
        <v>42024</v>
      </c>
    </row>
    <row r="347" spans="1:12" x14ac:dyDescent="0.3">
      <c r="A347" s="66">
        <f t="shared" si="5"/>
        <v>343</v>
      </c>
      <c r="B347" s="67">
        <v>42025</v>
      </c>
      <c r="C347" s="78" t="s">
        <v>455</v>
      </c>
      <c r="D347" s="76" t="s">
        <v>456</v>
      </c>
      <c r="E347" s="70" t="s">
        <v>750</v>
      </c>
      <c r="F347" s="83">
        <v>776.28</v>
      </c>
      <c r="G347" s="84"/>
      <c r="H347" s="73"/>
      <c r="I347" s="86"/>
      <c r="J347" s="84">
        <v>776.28</v>
      </c>
      <c r="K347" s="73"/>
      <c r="L347" s="80">
        <v>42025</v>
      </c>
    </row>
    <row r="348" spans="1:12" x14ac:dyDescent="0.3">
      <c r="A348" s="66">
        <f t="shared" si="5"/>
        <v>344</v>
      </c>
      <c r="B348" s="67">
        <v>42025</v>
      </c>
      <c r="C348" s="78" t="s">
        <v>455</v>
      </c>
      <c r="D348" s="76" t="s">
        <v>456</v>
      </c>
      <c r="E348" s="70" t="s">
        <v>751</v>
      </c>
      <c r="F348" s="83">
        <v>9624.0400000000009</v>
      </c>
      <c r="G348" s="84"/>
      <c r="H348" s="73"/>
      <c r="I348" s="86"/>
      <c r="J348" s="84">
        <v>9624.0400000000009</v>
      </c>
      <c r="K348" s="73"/>
      <c r="L348" s="80">
        <v>42025</v>
      </c>
    </row>
    <row r="349" spans="1:12" x14ac:dyDescent="0.3">
      <c r="A349" s="66">
        <f t="shared" si="5"/>
        <v>345</v>
      </c>
      <c r="B349" s="67">
        <v>42025</v>
      </c>
      <c r="C349" s="100" t="s">
        <v>685</v>
      </c>
      <c r="D349" s="101" t="s">
        <v>681</v>
      </c>
      <c r="E349" s="70">
        <v>891133</v>
      </c>
      <c r="F349" s="83"/>
      <c r="G349" s="84">
        <v>645</v>
      </c>
      <c r="H349" s="73"/>
      <c r="I349" s="86">
        <v>645</v>
      </c>
      <c r="J349" s="84"/>
      <c r="K349" s="73"/>
      <c r="L349" s="80">
        <v>42026</v>
      </c>
    </row>
    <row r="350" spans="1:12" x14ac:dyDescent="0.3">
      <c r="A350" s="66">
        <f t="shared" si="5"/>
        <v>346</v>
      </c>
      <c r="B350" s="67">
        <v>42025</v>
      </c>
      <c r="C350" s="100" t="s">
        <v>685</v>
      </c>
      <c r="D350" s="101" t="s">
        <v>752</v>
      </c>
      <c r="E350" s="70">
        <v>891134</v>
      </c>
      <c r="F350" s="83"/>
      <c r="G350" s="84">
        <v>555</v>
      </c>
      <c r="H350" s="73"/>
      <c r="I350" s="86">
        <v>555</v>
      </c>
      <c r="J350" s="84"/>
      <c r="K350" s="73"/>
      <c r="L350" s="80">
        <v>42026</v>
      </c>
    </row>
    <row r="351" spans="1:12" x14ac:dyDescent="0.3">
      <c r="A351" s="66">
        <f t="shared" si="5"/>
        <v>347</v>
      </c>
      <c r="B351" s="67">
        <v>42026</v>
      </c>
      <c r="C351" s="78" t="s">
        <v>455</v>
      </c>
      <c r="D351" s="76" t="s">
        <v>456</v>
      </c>
      <c r="E351" s="70" t="s">
        <v>753</v>
      </c>
      <c r="F351" s="83">
        <v>795.94</v>
      </c>
      <c r="G351" s="84"/>
      <c r="H351" s="73"/>
      <c r="I351" s="86"/>
      <c r="J351" s="84">
        <v>795.94</v>
      </c>
      <c r="K351" s="73"/>
      <c r="L351" s="80">
        <v>42026</v>
      </c>
    </row>
    <row r="352" spans="1:12" x14ac:dyDescent="0.3">
      <c r="A352" s="66">
        <f t="shared" si="5"/>
        <v>348</v>
      </c>
      <c r="B352" s="67">
        <v>42026</v>
      </c>
      <c r="C352" s="78" t="s">
        <v>455</v>
      </c>
      <c r="D352" s="76" t="s">
        <v>456</v>
      </c>
      <c r="E352" s="70" t="s">
        <v>754</v>
      </c>
      <c r="F352" s="83">
        <v>9235.7099999999991</v>
      </c>
      <c r="G352" s="84"/>
      <c r="H352" s="73"/>
      <c r="I352" s="86"/>
      <c r="J352" s="84">
        <v>9235.7099999999991</v>
      </c>
      <c r="K352" s="73"/>
      <c r="L352" s="80">
        <v>42026</v>
      </c>
    </row>
    <row r="353" spans="1:12" x14ac:dyDescent="0.3">
      <c r="A353" s="66">
        <f t="shared" si="5"/>
        <v>349</v>
      </c>
      <c r="B353" s="67">
        <v>42026</v>
      </c>
      <c r="C353" s="100" t="s">
        <v>467</v>
      </c>
      <c r="D353" s="101" t="s">
        <v>739</v>
      </c>
      <c r="E353" s="70">
        <v>891136</v>
      </c>
      <c r="F353" s="83"/>
      <c r="G353" s="84">
        <v>3000</v>
      </c>
      <c r="H353" s="73"/>
      <c r="I353" s="86">
        <v>3000</v>
      </c>
      <c r="J353" s="84"/>
      <c r="K353" s="73"/>
      <c r="L353" s="80">
        <v>42028</v>
      </c>
    </row>
    <row r="354" spans="1:12" x14ac:dyDescent="0.3">
      <c r="A354" s="66">
        <f t="shared" si="5"/>
        <v>350</v>
      </c>
      <c r="B354" s="67">
        <v>42026</v>
      </c>
      <c r="C354" s="100" t="s">
        <v>432</v>
      </c>
      <c r="D354" s="101" t="s">
        <v>701</v>
      </c>
      <c r="E354" s="70">
        <v>891137</v>
      </c>
      <c r="F354" s="83"/>
      <c r="G354" s="84">
        <v>831</v>
      </c>
      <c r="H354" s="73"/>
      <c r="I354" s="86">
        <v>831</v>
      </c>
      <c r="J354" s="84"/>
      <c r="K354" s="73"/>
      <c r="L354" s="80">
        <v>42028</v>
      </c>
    </row>
    <row r="355" spans="1:12" x14ac:dyDescent="0.3">
      <c r="A355" s="66">
        <f t="shared" si="5"/>
        <v>351</v>
      </c>
      <c r="B355" s="89">
        <v>42026</v>
      </c>
      <c r="C355" s="78" t="s">
        <v>452</v>
      </c>
      <c r="D355" s="113" t="s">
        <v>755</v>
      </c>
      <c r="E355" s="90">
        <v>891135</v>
      </c>
      <c r="F355" s="83"/>
      <c r="G355" s="84">
        <v>2000</v>
      </c>
      <c r="H355" s="73"/>
      <c r="I355" s="86">
        <v>2000</v>
      </c>
      <c r="J355" s="84"/>
      <c r="K355" s="73"/>
      <c r="L355" s="80">
        <v>42026</v>
      </c>
    </row>
    <row r="356" spans="1:12" x14ac:dyDescent="0.3">
      <c r="A356" s="66">
        <f t="shared" si="5"/>
        <v>352</v>
      </c>
      <c r="B356" s="67">
        <v>42028</v>
      </c>
      <c r="C356" s="100" t="s">
        <v>432</v>
      </c>
      <c r="D356" s="101" t="s">
        <v>756</v>
      </c>
      <c r="E356" s="70"/>
      <c r="F356" s="83">
        <v>285</v>
      </c>
      <c r="G356" s="84"/>
      <c r="H356" s="73"/>
      <c r="I356" s="86"/>
      <c r="J356" s="84">
        <v>285</v>
      </c>
      <c r="K356" s="73"/>
      <c r="L356" s="80">
        <v>42028</v>
      </c>
    </row>
    <row r="357" spans="1:12" x14ac:dyDescent="0.3">
      <c r="A357" s="66">
        <f t="shared" si="5"/>
        <v>353</v>
      </c>
      <c r="B357" s="67">
        <v>42028</v>
      </c>
      <c r="C357" s="78" t="s">
        <v>455</v>
      </c>
      <c r="D357" s="76" t="s">
        <v>456</v>
      </c>
      <c r="E357" s="70" t="s">
        <v>757</v>
      </c>
      <c r="F357" s="83">
        <v>613.05999999999995</v>
      </c>
      <c r="G357" s="84"/>
      <c r="H357" s="73"/>
      <c r="I357" s="86"/>
      <c r="J357" s="84">
        <v>613.05999999999995</v>
      </c>
      <c r="K357" s="73"/>
      <c r="L357" s="80">
        <v>42028</v>
      </c>
    </row>
    <row r="358" spans="1:12" x14ac:dyDescent="0.3">
      <c r="A358" s="66">
        <f t="shared" si="5"/>
        <v>354</v>
      </c>
      <c r="B358" s="67">
        <v>42028</v>
      </c>
      <c r="C358" s="78" t="s">
        <v>455</v>
      </c>
      <c r="D358" s="76" t="s">
        <v>456</v>
      </c>
      <c r="E358" s="70" t="s">
        <v>758</v>
      </c>
      <c r="F358" s="83">
        <v>2390.96</v>
      </c>
      <c r="G358" s="84"/>
      <c r="H358" s="73"/>
      <c r="I358" s="86"/>
      <c r="J358" s="84">
        <v>2390.96</v>
      </c>
      <c r="K358" s="73"/>
      <c r="L358" s="80">
        <v>42028</v>
      </c>
    </row>
    <row r="359" spans="1:12" x14ac:dyDescent="0.3">
      <c r="A359" s="66">
        <f t="shared" si="5"/>
        <v>355</v>
      </c>
      <c r="B359" s="67">
        <v>42028</v>
      </c>
      <c r="C359" s="78" t="s">
        <v>455</v>
      </c>
      <c r="D359" s="76" t="s">
        <v>456</v>
      </c>
      <c r="E359" s="70" t="s">
        <v>759</v>
      </c>
      <c r="F359" s="83">
        <v>4205.55</v>
      </c>
      <c r="G359" s="84"/>
      <c r="H359" s="73"/>
      <c r="I359" s="86"/>
      <c r="J359" s="84">
        <v>4205.55</v>
      </c>
      <c r="K359" s="73"/>
      <c r="L359" s="80">
        <v>42028</v>
      </c>
    </row>
    <row r="360" spans="1:12" x14ac:dyDescent="0.3">
      <c r="A360" s="66">
        <f t="shared" si="5"/>
        <v>356</v>
      </c>
      <c r="B360" s="67">
        <v>42028</v>
      </c>
      <c r="C360" s="78" t="s">
        <v>455</v>
      </c>
      <c r="D360" s="76" t="s">
        <v>456</v>
      </c>
      <c r="E360" s="70" t="s">
        <v>760</v>
      </c>
      <c r="F360" s="83">
        <v>71.8</v>
      </c>
      <c r="G360" s="84"/>
      <c r="H360" s="73"/>
      <c r="I360" s="86"/>
      <c r="J360" s="84">
        <v>71.8</v>
      </c>
      <c r="K360" s="73"/>
      <c r="L360" s="80">
        <v>42028</v>
      </c>
    </row>
    <row r="361" spans="1:12" x14ac:dyDescent="0.3">
      <c r="A361" s="66">
        <f t="shared" si="5"/>
        <v>357</v>
      </c>
      <c r="B361" s="67">
        <v>42028</v>
      </c>
      <c r="C361" s="100" t="s">
        <v>432</v>
      </c>
      <c r="D361" s="101" t="s">
        <v>761</v>
      </c>
      <c r="E361" s="70">
        <v>891139</v>
      </c>
      <c r="F361" s="83"/>
      <c r="G361" s="84">
        <v>2900</v>
      </c>
      <c r="H361" s="73"/>
      <c r="I361" s="86">
        <v>2900</v>
      </c>
      <c r="J361" s="84"/>
      <c r="K361" s="73"/>
      <c r="L361" s="80">
        <v>42028</v>
      </c>
    </row>
    <row r="362" spans="1:12" x14ac:dyDescent="0.3">
      <c r="A362" s="66">
        <f t="shared" si="5"/>
        <v>358</v>
      </c>
      <c r="B362" s="67">
        <v>42028</v>
      </c>
      <c r="C362" s="100" t="s">
        <v>432</v>
      </c>
      <c r="D362" s="101" t="s">
        <v>729</v>
      </c>
      <c r="E362" s="70">
        <v>891140</v>
      </c>
      <c r="F362" s="83"/>
      <c r="G362" s="84">
        <v>626</v>
      </c>
      <c r="H362" s="73"/>
      <c r="I362" s="86">
        <v>626</v>
      </c>
      <c r="J362" s="84"/>
      <c r="K362" s="73"/>
      <c r="L362" s="80">
        <v>42028</v>
      </c>
    </row>
    <row r="363" spans="1:12" x14ac:dyDescent="0.3">
      <c r="A363" s="66">
        <f t="shared" si="5"/>
        <v>359</v>
      </c>
      <c r="B363" s="67">
        <v>42028</v>
      </c>
      <c r="C363" s="100" t="s">
        <v>432</v>
      </c>
      <c r="D363" s="101" t="s">
        <v>762</v>
      </c>
      <c r="E363" s="70">
        <v>891141</v>
      </c>
      <c r="F363" s="83"/>
      <c r="G363" s="84">
        <v>737</v>
      </c>
      <c r="H363" s="73"/>
      <c r="I363" s="86">
        <v>737</v>
      </c>
      <c r="J363" s="84"/>
      <c r="K363" s="73"/>
      <c r="L363" s="80">
        <v>42028</v>
      </c>
    </row>
    <row r="364" spans="1:12" x14ac:dyDescent="0.3">
      <c r="A364" s="66">
        <f t="shared" si="5"/>
        <v>360</v>
      </c>
      <c r="B364" s="67">
        <v>42028</v>
      </c>
      <c r="C364" s="100" t="s">
        <v>479</v>
      </c>
      <c r="D364" s="101" t="s">
        <v>763</v>
      </c>
      <c r="E364" s="70">
        <v>891142</v>
      </c>
      <c r="F364" s="83"/>
      <c r="G364" s="84">
        <v>1071</v>
      </c>
      <c r="H364" s="73"/>
      <c r="I364" s="86">
        <v>1071</v>
      </c>
      <c r="J364" s="84"/>
      <c r="K364" s="73"/>
      <c r="L364" s="80">
        <v>42031</v>
      </c>
    </row>
    <row r="365" spans="1:12" x14ac:dyDescent="0.3">
      <c r="A365" s="66">
        <f t="shared" si="5"/>
        <v>361</v>
      </c>
      <c r="B365" s="67">
        <v>42029</v>
      </c>
      <c r="C365" s="78" t="s">
        <v>455</v>
      </c>
      <c r="D365" s="76" t="s">
        <v>456</v>
      </c>
      <c r="E365" s="70" t="s">
        <v>764</v>
      </c>
      <c r="F365" s="83">
        <v>199.41</v>
      </c>
      <c r="G365" s="84"/>
      <c r="H365" s="73"/>
      <c r="I365" s="86"/>
      <c r="J365" s="84">
        <v>199.41</v>
      </c>
      <c r="K365" s="73"/>
      <c r="L365" s="80">
        <v>42029</v>
      </c>
    </row>
    <row r="366" spans="1:12" x14ac:dyDescent="0.3">
      <c r="A366" s="66">
        <f t="shared" si="5"/>
        <v>362</v>
      </c>
      <c r="B366" s="67">
        <v>42029</v>
      </c>
      <c r="C366" s="78" t="s">
        <v>455</v>
      </c>
      <c r="D366" s="76" t="s">
        <v>456</v>
      </c>
      <c r="E366" s="70" t="s">
        <v>765</v>
      </c>
      <c r="F366" s="83">
        <v>3338.23</v>
      </c>
      <c r="G366" s="84"/>
      <c r="H366" s="73"/>
      <c r="I366" s="86"/>
      <c r="J366" s="84">
        <v>3338.23</v>
      </c>
      <c r="K366" s="73"/>
      <c r="L366" s="80">
        <v>42029</v>
      </c>
    </row>
    <row r="367" spans="1:12" x14ac:dyDescent="0.3">
      <c r="A367" s="66">
        <f t="shared" si="5"/>
        <v>363</v>
      </c>
      <c r="B367" s="67">
        <v>42029</v>
      </c>
      <c r="C367" s="100" t="s">
        <v>766</v>
      </c>
      <c r="D367" s="101" t="s">
        <v>767</v>
      </c>
      <c r="E367" s="70">
        <v>891143</v>
      </c>
      <c r="F367" s="83"/>
      <c r="G367" s="84">
        <v>900</v>
      </c>
      <c r="H367" s="73"/>
      <c r="I367" s="86">
        <v>900</v>
      </c>
      <c r="J367" s="84"/>
      <c r="K367" s="73"/>
      <c r="L367" s="80">
        <v>42032</v>
      </c>
    </row>
    <row r="368" spans="1:12" x14ac:dyDescent="0.3">
      <c r="A368" s="66">
        <f t="shared" si="5"/>
        <v>364</v>
      </c>
      <c r="B368" s="67">
        <v>42030</v>
      </c>
      <c r="C368" s="78" t="s">
        <v>455</v>
      </c>
      <c r="D368" s="76" t="s">
        <v>456</v>
      </c>
      <c r="E368" s="70" t="s">
        <v>768</v>
      </c>
      <c r="F368" s="83">
        <v>6102.96</v>
      </c>
      <c r="G368" s="84"/>
      <c r="H368" s="73"/>
      <c r="I368" s="86"/>
      <c r="J368" s="84">
        <v>6102.96</v>
      </c>
      <c r="K368" s="73"/>
      <c r="L368" s="80">
        <v>42030</v>
      </c>
    </row>
    <row r="369" spans="1:12" x14ac:dyDescent="0.3">
      <c r="A369" s="66">
        <f t="shared" si="5"/>
        <v>365</v>
      </c>
      <c r="B369" s="67">
        <v>42030</v>
      </c>
      <c r="C369" s="78" t="s">
        <v>455</v>
      </c>
      <c r="D369" s="76" t="s">
        <v>456</v>
      </c>
      <c r="E369" s="70" t="s">
        <v>769</v>
      </c>
      <c r="F369" s="83">
        <v>379.63</v>
      </c>
      <c r="G369" s="84"/>
      <c r="H369" s="73"/>
      <c r="I369" s="86"/>
      <c r="J369" s="84">
        <v>379.63</v>
      </c>
      <c r="K369" s="73"/>
      <c r="L369" s="80">
        <v>42030</v>
      </c>
    </row>
    <row r="370" spans="1:12" x14ac:dyDescent="0.3">
      <c r="A370" s="66">
        <f t="shared" si="5"/>
        <v>366</v>
      </c>
      <c r="B370" s="67">
        <v>42030</v>
      </c>
      <c r="C370" s="100" t="s">
        <v>432</v>
      </c>
      <c r="D370" s="101" t="s">
        <v>761</v>
      </c>
      <c r="E370" s="70">
        <v>891144</v>
      </c>
      <c r="F370" s="83"/>
      <c r="G370" s="84">
        <v>9720</v>
      </c>
      <c r="H370" s="73"/>
      <c r="I370" s="86">
        <v>9720</v>
      </c>
      <c r="J370" s="84"/>
      <c r="K370" s="73"/>
      <c r="L370" s="80">
        <v>42031</v>
      </c>
    </row>
    <row r="371" spans="1:12" x14ac:dyDescent="0.3">
      <c r="A371" s="66">
        <f t="shared" si="5"/>
        <v>367</v>
      </c>
      <c r="B371" s="67">
        <v>42030</v>
      </c>
      <c r="C371" s="100" t="s">
        <v>642</v>
      </c>
      <c r="D371" s="101" t="s">
        <v>770</v>
      </c>
      <c r="E371" s="70">
        <v>891146</v>
      </c>
      <c r="F371" s="83"/>
      <c r="G371" s="84">
        <v>3258</v>
      </c>
      <c r="H371" s="73"/>
      <c r="I371" s="86">
        <v>3258</v>
      </c>
      <c r="J371" s="84"/>
      <c r="K371" s="73"/>
      <c r="L371" s="80">
        <v>42036</v>
      </c>
    </row>
    <row r="372" spans="1:12" x14ac:dyDescent="0.3">
      <c r="A372" s="66">
        <f t="shared" si="5"/>
        <v>368</v>
      </c>
      <c r="B372" s="67">
        <v>42030</v>
      </c>
      <c r="C372" s="100" t="s">
        <v>642</v>
      </c>
      <c r="D372" s="101" t="s">
        <v>770</v>
      </c>
      <c r="E372" s="70">
        <v>891147</v>
      </c>
      <c r="F372" s="83"/>
      <c r="G372" s="84">
        <v>1364</v>
      </c>
      <c r="H372" s="73"/>
      <c r="I372" s="86">
        <v>1364</v>
      </c>
      <c r="J372" s="84"/>
      <c r="K372" s="73"/>
      <c r="L372" s="80">
        <v>42036</v>
      </c>
    </row>
    <row r="373" spans="1:12" x14ac:dyDescent="0.3">
      <c r="A373" s="66">
        <f t="shared" si="5"/>
        <v>369</v>
      </c>
      <c r="B373" s="67">
        <v>42030</v>
      </c>
      <c r="C373" s="100" t="s">
        <v>642</v>
      </c>
      <c r="D373" s="101" t="s">
        <v>771</v>
      </c>
      <c r="E373" s="70">
        <v>891148</v>
      </c>
      <c r="F373" s="83"/>
      <c r="G373" s="84">
        <v>1101</v>
      </c>
      <c r="H373" s="73"/>
      <c r="I373" s="86">
        <v>1101</v>
      </c>
      <c r="J373" s="84"/>
      <c r="K373" s="73"/>
      <c r="L373" s="80">
        <v>42036</v>
      </c>
    </row>
    <row r="374" spans="1:12" x14ac:dyDescent="0.3">
      <c r="A374" s="66">
        <f t="shared" si="5"/>
        <v>370</v>
      </c>
      <c r="B374" s="67">
        <v>42030</v>
      </c>
      <c r="C374" s="100" t="s">
        <v>642</v>
      </c>
      <c r="D374" s="101" t="s">
        <v>770</v>
      </c>
      <c r="E374" s="70">
        <v>891149</v>
      </c>
      <c r="F374" s="83"/>
      <c r="G374" s="84">
        <v>1974</v>
      </c>
      <c r="H374" s="73"/>
      <c r="I374" s="86">
        <v>1974</v>
      </c>
      <c r="J374" s="84"/>
      <c r="K374" s="73"/>
      <c r="L374" s="80">
        <v>42036</v>
      </c>
    </row>
    <row r="375" spans="1:12" x14ac:dyDescent="0.3">
      <c r="A375" s="66">
        <f t="shared" si="5"/>
        <v>371</v>
      </c>
      <c r="B375" s="67">
        <v>42031</v>
      </c>
      <c r="C375" s="100" t="s">
        <v>455</v>
      </c>
      <c r="D375" s="101" t="s">
        <v>772</v>
      </c>
      <c r="E375" s="70" t="s">
        <v>773</v>
      </c>
      <c r="F375" s="83">
        <v>441.59</v>
      </c>
      <c r="G375" s="84"/>
      <c r="H375" s="73"/>
      <c r="I375" s="86"/>
      <c r="J375" s="84">
        <v>441.59</v>
      </c>
      <c r="K375" s="73"/>
      <c r="L375" s="80">
        <v>42031</v>
      </c>
    </row>
    <row r="376" spans="1:12" x14ac:dyDescent="0.3">
      <c r="A376" s="66">
        <f t="shared" si="5"/>
        <v>372</v>
      </c>
      <c r="B376" s="67">
        <v>42031</v>
      </c>
      <c r="C376" s="78" t="s">
        <v>455</v>
      </c>
      <c r="D376" s="76" t="s">
        <v>456</v>
      </c>
      <c r="E376" s="70" t="s">
        <v>774</v>
      </c>
      <c r="F376" s="83">
        <v>11377.69</v>
      </c>
      <c r="G376" s="84"/>
      <c r="H376" s="73"/>
      <c r="I376" s="86"/>
      <c r="J376" s="84">
        <v>11377.69</v>
      </c>
      <c r="K376" s="73"/>
      <c r="L376" s="80">
        <v>42031</v>
      </c>
    </row>
    <row r="377" spans="1:12" x14ac:dyDescent="0.3">
      <c r="A377" s="66">
        <f t="shared" si="5"/>
        <v>373</v>
      </c>
      <c r="B377" s="67">
        <v>42031</v>
      </c>
      <c r="C377" s="100" t="s">
        <v>642</v>
      </c>
      <c r="D377" s="101" t="s">
        <v>770</v>
      </c>
      <c r="E377" s="70">
        <v>891150</v>
      </c>
      <c r="F377" s="83"/>
      <c r="G377" s="84">
        <v>3943</v>
      </c>
      <c r="H377" s="73"/>
      <c r="I377" s="86">
        <v>3943</v>
      </c>
      <c r="J377" s="84"/>
      <c r="K377" s="73"/>
      <c r="L377" s="80">
        <v>42036</v>
      </c>
    </row>
    <row r="378" spans="1:12" x14ac:dyDescent="0.3">
      <c r="A378" s="66">
        <f t="shared" si="5"/>
        <v>374</v>
      </c>
      <c r="B378" s="67">
        <v>42031</v>
      </c>
      <c r="C378" s="100" t="s">
        <v>432</v>
      </c>
      <c r="D378" s="101" t="s">
        <v>729</v>
      </c>
      <c r="E378" s="70">
        <v>891151</v>
      </c>
      <c r="F378" s="83"/>
      <c r="G378" s="84">
        <v>521</v>
      </c>
      <c r="H378" s="73"/>
      <c r="I378" s="86">
        <v>521</v>
      </c>
      <c r="J378" s="84"/>
      <c r="K378" s="73"/>
      <c r="L378" s="80">
        <v>42032</v>
      </c>
    </row>
    <row r="379" spans="1:12" x14ac:dyDescent="0.3">
      <c r="A379" s="66">
        <f t="shared" si="5"/>
        <v>375</v>
      </c>
      <c r="B379" s="67">
        <v>42032</v>
      </c>
      <c r="C379" s="78" t="s">
        <v>455</v>
      </c>
      <c r="D379" s="76" t="s">
        <v>456</v>
      </c>
      <c r="E379" s="70" t="s">
        <v>775</v>
      </c>
      <c r="F379" s="83">
        <v>1315.5</v>
      </c>
      <c r="G379" s="84"/>
      <c r="H379" s="73"/>
      <c r="I379" s="86"/>
      <c r="J379" s="84">
        <v>1315.5</v>
      </c>
      <c r="K379" s="73"/>
      <c r="L379" s="80">
        <v>42032</v>
      </c>
    </row>
    <row r="380" spans="1:12" x14ac:dyDescent="0.3">
      <c r="A380" s="66">
        <f t="shared" si="5"/>
        <v>376</v>
      </c>
      <c r="B380" s="67">
        <v>42032</v>
      </c>
      <c r="C380" s="78" t="s">
        <v>455</v>
      </c>
      <c r="D380" s="76" t="s">
        <v>456</v>
      </c>
      <c r="E380" s="70" t="s">
        <v>776</v>
      </c>
      <c r="F380" s="83">
        <v>25985.69</v>
      </c>
      <c r="G380" s="84"/>
      <c r="H380" s="73"/>
      <c r="I380" s="86"/>
      <c r="J380" s="84">
        <v>25985.69</v>
      </c>
      <c r="K380" s="73"/>
      <c r="L380" s="80">
        <v>42032</v>
      </c>
    </row>
    <row r="381" spans="1:12" x14ac:dyDescent="0.3">
      <c r="A381" s="66">
        <f t="shared" si="5"/>
        <v>377</v>
      </c>
      <c r="B381" s="67">
        <v>42032</v>
      </c>
      <c r="C381" s="100" t="s">
        <v>432</v>
      </c>
      <c r="D381" s="101" t="s">
        <v>777</v>
      </c>
      <c r="E381" s="70">
        <v>891152</v>
      </c>
      <c r="F381" s="83"/>
      <c r="G381" s="84">
        <v>1267</v>
      </c>
      <c r="H381" s="73"/>
      <c r="I381" s="86">
        <v>1267</v>
      </c>
      <c r="J381" s="84"/>
      <c r="K381" s="73"/>
      <c r="L381" s="80">
        <v>42032</v>
      </c>
    </row>
    <row r="382" spans="1:12" x14ac:dyDescent="0.3">
      <c r="A382" s="66">
        <f t="shared" si="5"/>
        <v>378</v>
      </c>
      <c r="B382" s="67">
        <v>42032</v>
      </c>
      <c r="C382" s="100" t="s">
        <v>432</v>
      </c>
      <c r="D382" s="101" t="s">
        <v>777</v>
      </c>
      <c r="E382" s="70">
        <v>891153</v>
      </c>
      <c r="F382" s="83"/>
      <c r="G382" s="84">
        <v>500</v>
      </c>
      <c r="H382" s="73"/>
      <c r="I382" s="86">
        <v>500</v>
      </c>
      <c r="J382" s="84"/>
      <c r="K382" s="73"/>
      <c r="L382" s="80">
        <v>42032</v>
      </c>
    </row>
    <row r="383" spans="1:12" x14ac:dyDescent="0.3">
      <c r="A383" s="66">
        <f t="shared" si="5"/>
        <v>379</v>
      </c>
      <c r="B383" s="67">
        <v>42033</v>
      </c>
      <c r="C383" s="100" t="s">
        <v>432</v>
      </c>
      <c r="D383" s="101" t="s">
        <v>729</v>
      </c>
      <c r="E383" s="70">
        <v>891154</v>
      </c>
      <c r="F383" s="83"/>
      <c r="G383" s="84">
        <v>567</v>
      </c>
      <c r="H383" s="73"/>
      <c r="I383" s="86">
        <v>567</v>
      </c>
      <c r="J383" s="84"/>
      <c r="K383" s="73"/>
      <c r="L383" s="80">
        <v>42032</v>
      </c>
    </row>
    <row r="384" spans="1:12" x14ac:dyDescent="0.3">
      <c r="A384" s="66">
        <f t="shared" si="5"/>
        <v>380</v>
      </c>
      <c r="B384" s="67">
        <v>42033</v>
      </c>
      <c r="C384" s="78" t="s">
        <v>455</v>
      </c>
      <c r="D384" s="76" t="s">
        <v>456</v>
      </c>
      <c r="E384" s="70" t="s">
        <v>778</v>
      </c>
      <c r="F384" s="83">
        <v>449.81</v>
      </c>
      <c r="G384" s="84"/>
      <c r="H384" s="73"/>
      <c r="I384" s="86"/>
      <c r="J384" s="84">
        <v>449.81</v>
      </c>
      <c r="K384" s="73"/>
      <c r="L384" s="80">
        <v>42033</v>
      </c>
    </row>
    <row r="385" spans="1:12" x14ac:dyDescent="0.3">
      <c r="A385" s="66">
        <f t="shared" si="5"/>
        <v>381</v>
      </c>
      <c r="B385" s="67">
        <v>42033</v>
      </c>
      <c r="C385" s="78" t="s">
        <v>455</v>
      </c>
      <c r="D385" s="76" t="s">
        <v>456</v>
      </c>
      <c r="E385" s="70" t="s">
        <v>779</v>
      </c>
      <c r="F385" s="83">
        <v>4660.17</v>
      </c>
      <c r="G385" s="84"/>
      <c r="H385" s="73"/>
      <c r="I385" s="86"/>
      <c r="J385" s="84">
        <v>4660.17</v>
      </c>
      <c r="K385" s="73"/>
      <c r="L385" s="80">
        <v>42033</v>
      </c>
    </row>
    <row r="386" spans="1:12" x14ac:dyDescent="0.3">
      <c r="A386" s="66">
        <f t="shared" si="5"/>
        <v>382</v>
      </c>
      <c r="B386" s="67">
        <v>42035</v>
      </c>
      <c r="C386" s="78" t="s">
        <v>455</v>
      </c>
      <c r="D386" s="76" t="s">
        <v>456</v>
      </c>
      <c r="E386" s="70" t="s">
        <v>780</v>
      </c>
      <c r="F386" s="83">
        <v>1745.39</v>
      </c>
      <c r="G386" s="84"/>
      <c r="H386" s="73"/>
      <c r="I386" s="86"/>
      <c r="J386" s="84">
        <v>1745.39</v>
      </c>
      <c r="K386" s="73"/>
      <c r="L386" s="80">
        <v>42035</v>
      </c>
    </row>
    <row r="387" spans="1:12" x14ac:dyDescent="0.3">
      <c r="A387" s="66">
        <f t="shared" si="5"/>
        <v>383</v>
      </c>
      <c r="B387" s="67">
        <v>42035</v>
      </c>
      <c r="C387" s="100" t="s">
        <v>432</v>
      </c>
      <c r="D387" s="101" t="s">
        <v>729</v>
      </c>
      <c r="E387" s="70">
        <v>891155</v>
      </c>
      <c r="F387" s="83"/>
      <c r="G387" s="84">
        <v>644</v>
      </c>
      <c r="H387" s="73"/>
      <c r="I387" s="86">
        <v>644</v>
      </c>
      <c r="J387" s="84"/>
      <c r="K387" s="73"/>
      <c r="L387" s="80">
        <v>42036</v>
      </c>
    </row>
    <row r="388" spans="1:12" x14ac:dyDescent="0.3">
      <c r="A388" s="66">
        <f t="shared" si="5"/>
        <v>384</v>
      </c>
      <c r="B388" s="67">
        <v>42035</v>
      </c>
      <c r="C388" s="100" t="s">
        <v>466</v>
      </c>
      <c r="D388" s="101" t="s">
        <v>781</v>
      </c>
      <c r="E388" s="70">
        <v>891159</v>
      </c>
      <c r="F388" s="83"/>
      <c r="G388" s="84">
        <v>6194</v>
      </c>
      <c r="H388" s="73"/>
      <c r="I388" s="86">
        <v>6194</v>
      </c>
      <c r="J388" s="84"/>
      <c r="K388" s="73"/>
      <c r="L388" s="80">
        <v>42037</v>
      </c>
    </row>
    <row r="389" spans="1:12" x14ac:dyDescent="0.3">
      <c r="A389" s="66">
        <f t="shared" si="5"/>
        <v>385</v>
      </c>
      <c r="B389" s="67">
        <v>42035</v>
      </c>
      <c r="C389" s="100" t="s">
        <v>539</v>
      </c>
      <c r="D389" s="101" t="s">
        <v>782</v>
      </c>
      <c r="E389" s="70">
        <v>93721</v>
      </c>
      <c r="F389" s="83"/>
      <c r="G389" s="84">
        <v>2584</v>
      </c>
      <c r="H389" s="73"/>
      <c r="I389" s="86">
        <v>2584</v>
      </c>
      <c r="J389" s="84"/>
      <c r="K389" s="73"/>
      <c r="L389" s="80">
        <v>42042</v>
      </c>
    </row>
    <row r="390" spans="1:12" x14ac:dyDescent="0.3">
      <c r="A390" s="66">
        <f t="shared" ref="A390:A415" si="6">A389+1</f>
        <v>386</v>
      </c>
      <c r="B390" s="67">
        <v>42035</v>
      </c>
      <c r="C390" s="100" t="s">
        <v>783</v>
      </c>
      <c r="D390" s="101" t="s">
        <v>782</v>
      </c>
      <c r="E390" s="70">
        <v>93722</v>
      </c>
      <c r="F390" s="83"/>
      <c r="G390" s="84">
        <v>2129</v>
      </c>
      <c r="H390" s="73"/>
      <c r="I390" s="86">
        <v>2129</v>
      </c>
      <c r="J390" s="84"/>
      <c r="K390" s="73"/>
      <c r="L390" s="80">
        <v>42044</v>
      </c>
    </row>
    <row r="391" spans="1:12" x14ac:dyDescent="0.3">
      <c r="A391" s="66">
        <f t="shared" si="6"/>
        <v>387</v>
      </c>
      <c r="B391" s="67">
        <v>42035</v>
      </c>
      <c r="C391" s="100" t="s">
        <v>472</v>
      </c>
      <c r="D391" s="101" t="s">
        <v>782</v>
      </c>
      <c r="E391" s="70">
        <v>93725</v>
      </c>
      <c r="F391" s="83"/>
      <c r="G391" s="84">
        <v>833</v>
      </c>
      <c r="H391" s="73"/>
      <c r="I391" s="86">
        <v>833</v>
      </c>
      <c r="J391" s="84"/>
      <c r="K391" s="73"/>
      <c r="L391" s="80">
        <v>42042</v>
      </c>
    </row>
    <row r="392" spans="1:12" x14ac:dyDescent="0.3">
      <c r="A392" s="66">
        <f t="shared" si="6"/>
        <v>388</v>
      </c>
      <c r="B392" s="67">
        <v>42035</v>
      </c>
      <c r="C392" s="100" t="s">
        <v>473</v>
      </c>
      <c r="D392" s="101" t="s">
        <v>782</v>
      </c>
      <c r="E392" s="70">
        <v>93726</v>
      </c>
      <c r="F392" s="83"/>
      <c r="G392" s="84">
        <v>975</v>
      </c>
      <c r="H392" s="73"/>
      <c r="I392" s="86">
        <v>975</v>
      </c>
      <c r="J392" s="84"/>
      <c r="K392" s="73"/>
      <c r="L392" s="80">
        <v>42042</v>
      </c>
    </row>
    <row r="393" spans="1:12" x14ac:dyDescent="0.3">
      <c r="A393" s="66">
        <f t="shared" si="6"/>
        <v>389</v>
      </c>
      <c r="B393" s="67">
        <v>42035</v>
      </c>
      <c r="C393" s="100" t="s">
        <v>474</v>
      </c>
      <c r="D393" s="101" t="s">
        <v>782</v>
      </c>
      <c r="E393" s="70">
        <v>93727</v>
      </c>
      <c r="F393" s="83"/>
      <c r="G393" s="84">
        <v>688</v>
      </c>
      <c r="H393" s="73"/>
      <c r="I393" s="86">
        <v>688</v>
      </c>
      <c r="J393" s="84"/>
      <c r="K393" s="73"/>
      <c r="L393" s="80">
        <v>42042</v>
      </c>
    </row>
    <row r="394" spans="1:12" x14ac:dyDescent="0.3">
      <c r="A394" s="66">
        <f t="shared" si="6"/>
        <v>390</v>
      </c>
      <c r="B394" s="67">
        <v>42035</v>
      </c>
      <c r="C394" s="100" t="s">
        <v>586</v>
      </c>
      <c r="D394" s="101" t="s">
        <v>782</v>
      </c>
      <c r="E394" s="70">
        <v>93729</v>
      </c>
      <c r="F394" s="83"/>
      <c r="G394" s="84">
        <v>2886</v>
      </c>
      <c r="H394" s="73"/>
      <c r="I394" s="86">
        <v>2886</v>
      </c>
      <c r="J394" s="84"/>
      <c r="K394" s="73"/>
      <c r="L394" s="80">
        <v>42045</v>
      </c>
    </row>
    <row r="395" spans="1:12" x14ac:dyDescent="0.3">
      <c r="A395" s="66">
        <f t="shared" si="6"/>
        <v>391</v>
      </c>
      <c r="B395" s="67">
        <v>42035</v>
      </c>
      <c r="C395" s="100" t="s">
        <v>683</v>
      </c>
      <c r="D395" s="101" t="s">
        <v>782</v>
      </c>
      <c r="E395" s="70">
        <v>93730</v>
      </c>
      <c r="F395" s="83"/>
      <c r="G395" s="84">
        <v>1188</v>
      </c>
      <c r="H395" s="73"/>
      <c r="I395" s="86">
        <v>1188</v>
      </c>
      <c r="J395" s="84"/>
      <c r="K395" s="73"/>
      <c r="L395" s="80">
        <v>42045</v>
      </c>
    </row>
    <row r="396" spans="1:12" x14ac:dyDescent="0.3">
      <c r="A396" s="66">
        <f t="shared" si="6"/>
        <v>392</v>
      </c>
      <c r="B396" s="67">
        <v>42035</v>
      </c>
      <c r="C396" s="100" t="s">
        <v>590</v>
      </c>
      <c r="D396" s="101" t="s">
        <v>782</v>
      </c>
      <c r="E396" s="70">
        <v>93732</v>
      </c>
      <c r="F396" s="83"/>
      <c r="G396" s="84">
        <v>6568</v>
      </c>
      <c r="H396" s="73"/>
      <c r="I396" s="86">
        <v>6568</v>
      </c>
      <c r="J396" s="84"/>
      <c r="K396" s="73"/>
      <c r="L396" s="80">
        <v>42040</v>
      </c>
    </row>
    <row r="397" spans="1:12" x14ac:dyDescent="0.3">
      <c r="A397" s="66">
        <f t="shared" si="6"/>
        <v>393</v>
      </c>
      <c r="B397" s="67">
        <v>42035</v>
      </c>
      <c r="C397" s="100" t="s">
        <v>469</v>
      </c>
      <c r="D397" s="101" t="s">
        <v>782</v>
      </c>
      <c r="E397" s="70">
        <v>93736</v>
      </c>
      <c r="F397" s="83"/>
      <c r="G397" s="84">
        <v>4150</v>
      </c>
      <c r="H397" s="73"/>
      <c r="I397" s="86">
        <v>4150</v>
      </c>
      <c r="J397" s="84"/>
      <c r="K397" s="73"/>
      <c r="L397" s="80">
        <v>42040</v>
      </c>
    </row>
    <row r="398" spans="1:12" s="110" customFormat="1" x14ac:dyDescent="0.3">
      <c r="A398" s="66">
        <f t="shared" si="6"/>
        <v>394</v>
      </c>
      <c r="B398" s="109">
        <v>42035</v>
      </c>
      <c r="C398" s="100" t="s">
        <v>694</v>
      </c>
      <c r="D398" s="76" t="s">
        <v>696</v>
      </c>
      <c r="E398" s="95">
        <v>250494</v>
      </c>
      <c r="F398" s="86"/>
      <c r="G398" s="84">
        <v>1200</v>
      </c>
      <c r="H398" s="73"/>
      <c r="I398" s="86">
        <v>1200</v>
      </c>
      <c r="J398" s="84"/>
      <c r="K398" s="73"/>
      <c r="L398" s="80">
        <v>42056</v>
      </c>
    </row>
    <row r="399" spans="1:12" s="110" customFormat="1" x14ac:dyDescent="0.3">
      <c r="A399" s="66">
        <f t="shared" si="6"/>
        <v>395</v>
      </c>
      <c r="B399" s="67">
        <v>42035</v>
      </c>
      <c r="C399" s="78" t="s">
        <v>455</v>
      </c>
      <c r="D399" s="76" t="s">
        <v>456</v>
      </c>
      <c r="E399" s="95" t="s">
        <v>784</v>
      </c>
      <c r="F399" s="86">
        <v>1204.3800000000001</v>
      </c>
      <c r="G399" s="84"/>
      <c r="H399" s="73"/>
      <c r="I399" s="86"/>
      <c r="J399" s="84">
        <v>1204.3800000000001</v>
      </c>
      <c r="K399" s="73"/>
      <c r="L399" s="80">
        <v>42035</v>
      </c>
    </row>
    <row r="400" spans="1:12" s="110" customFormat="1" x14ac:dyDescent="0.3">
      <c r="A400" s="66">
        <f t="shared" si="6"/>
        <v>396</v>
      </c>
      <c r="B400" s="109">
        <v>42035</v>
      </c>
      <c r="C400" s="78" t="s">
        <v>455</v>
      </c>
      <c r="D400" s="76" t="s">
        <v>456</v>
      </c>
      <c r="E400" s="95" t="s">
        <v>785</v>
      </c>
      <c r="F400" s="86">
        <v>19918.57</v>
      </c>
      <c r="G400" s="84"/>
      <c r="H400" s="73"/>
      <c r="I400" s="86"/>
      <c r="J400" s="84">
        <v>19918.57</v>
      </c>
      <c r="K400" s="73"/>
      <c r="L400" s="80">
        <v>42035</v>
      </c>
    </row>
    <row r="401" spans="1:12" s="110" customFormat="1" x14ac:dyDescent="0.3">
      <c r="A401" s="66">
        <f t="shared" si="6"/>
        <v>397</v>
      </c>
      <c r="B401" s="109">
        <v>42036</v>
      </c>
      <c r="C401" s="78" t="s">
        <v>455</v>
      </c>
      <c r="D401" s="76" t="s">
        <v>456</v>
      </c>
      <c r="E401" s="95" t="s">
        <v>786</v>
      </c>
      <c r="F401" s="86">
        <v>107.2</v>
      </c>
      <c r="G401" s="84"/>
      <c r="H401" s="73"/>
      <c r="I401" s="86"/>
      <c r="J401" s="84">
        <v>107.2</v>
      </c>
      <c r="K401" s="73"/>
      <c r="L401" s="80">
        <v>42036</v>
      </c>
    </row>
    <row r="402" spans="1:12" s="110" customFormat="1" x14ac:dyDescent="0.3">
      <c r="A402" s="66">
        <f t="shared" si="6"/>
        <v>398</v>
      </c>
      <c r="B402" s="109">
        <v>42036</v>
      </c>
      <c r="C402" s="77" t="s">
        <v>432</v>
      </c>
      <c r="D402" s="76" t="s">
        <v>787</v>
      </c>
      <c r="E402" s="95" t="s">
        <v>788</v>
      </c>
      <c r="F402" s="86"/>
      <c r="G402" s="84">
        <v>150</v>
      </c>
      <c r="H402" s="73"/>
      <c r="I402" s="86">
        <v>150</v>
      </c>
      <c r="J402" s="84"/>
      <c r="K402" s="73"/>
      <c r="L402" s="80">
        <v>42036</v>
      </c>
    </row>
    <row r="403" spans="1:12" s="110" customFormat="1" x14ac:dyDescent="0.3">
      <c r="A403" s="66">
        <f t="shared" si="6"/>
        <v>399</v>
      </c>
      <c r="B403" s="109">
        <v>42036</v>
      </c>
      <c r="C403" s="78" t="s">
        <v>455</v>
      </c>
      <c r="D403" s="76" t="s">
        <v>456</v>
      </c>
      <c r="E403" s="95" t="s">
        <v>789</v>
      </c>
      <c r="F403" s="86">
        <v>1065.31</v>
      </c>
      <c r="G403" s="84"/>
      <c r="H403" s="73"/>
      <c r="I403" s="86"/>
      <c r="J403" s="84">
        <v>1065.31</v>
      </c>
      <c r="K403" s="73"/>
      <c r="L403" s="80">
        <v>42036</v>
      </c>
    </row>
    <row r="404" spans="1:12" x14ac:dyDescent="0.3">
      <c r="A404" s="66">
        <f t="shared" si="6"/>
        <v>400</v>
      </c>
      <c r="B404" s="67">
        <v>42036</v>
      </c>
      <c r="C404" s="100" t="s">
        <v>432</v>
      </c>
      <c r="D404" s="101" t="s">
        <v>761</v>
      </c>
      <c r="E404" s="70">
        <v>891156</v>
      </c>
      <c r="F404" s="83"/>
      <c r="G404" s="84">
        <v>5040</v>
      </c>
      <c r="H404" s="73"/>
      <c r="I404" s="86">
        <v>5040</v>
      </c>
      <c r="J404" s="84"/>
      <c r="K404" s="73"/>
      <c r="L404" s="80">
        <v>42037</v>
      </c>
    </row>
    <row r="405" spans="1:12" x14ac:dyDescent="0.3">
      <c r="A405" s="66">
        <f t="shared" si="6"/>
        <v>401</v>
      </c>
      <c r="B405" s="67">
        <v>42036</v>
      </c>
      <c r="C405" s="100" t="s">
        <v>642</v>
      </c>
      <c r="D405" s="101" t="s">
        <v>770</v>
      </c>
      <c r="E405" s="70">
        <v>891157</v>
      </c>
      <c r="F405" s="83"/>
      <c r="G405" s="84">
        <v>2530</v>
      </c>
      <c r="H405" s="73"/>
      <c r="I405" s="86">
        <v>2530</v>
      </c>
      <c r="J405" s="84"/>
      <c r="K405" s="73"/>
      <c r="L405" s="80">
        <v>42037</v>
      </c>
    </row>
    <row r="406" spans="1:12" x14ac:dyDescent="0.3">
      <c r="A406" s="66">
        <f t="shared" si="6"/>
        <v>402</v>
      </c>
      <c r="B406" s="67">
        <v>42036</v>
      </c>
      <c r="C406" s="100" t="s">
        <v>589</v>
      </c>
      <c r="D406" s="101" t="s">
        <v>781</v>
      </c>
      <c r="E406" s="70">
        <v>891158</v>
      </c>
      <c r="F406" s="83"/>
      <c r="G406" s="84">
        <v>12000</v>
      </c>
      <c r="H406" s="73"/>
      <c r="I406" s="86">
        <v>12000</v>
      </c>
      <c r="J406" s="84"/>
      <c r="K406" s="73"/>
      <c r="L406" s="80">
        <v>42037</v>
      </c>
    </row>
    <row r="407" spans="1:12" x14ac:dyDescent="0.3">
      <c r="A407" s="66">
        <f t="shared" si="6"/>
        <v>403</v>
      </c>
      <c r="B407" s="67">
        <v>42037</v>
      </c>
      <c r="C407" s="78" t="s">
        <v>455</v>
      </c>
      <c r="D407" s="76" t="s">
        <v>456</v>
      </c>
      <c r="E407" s="70" t="s">
        <v>790</v>
      </c>
      <c r="F407" s="83">
        <v>2095.46</v>
      </c>
      <c r="G407" s="84"/>
      <c r="H407" s="73"/>
      <c r="I407" s="86"/>
      <c r="J407" s="84">
        <v>2095.46</v>
      </c>
      <c r="K407" s="73"/>
      <c r="L407" s="80">
        <v>42037</v>
      </c>
    </row>
    <row r="408" spans="1:12" x14ac:dyDescent="0.3">
      <c r="A408" s="66">
        <f t="shared" si="6"/>
        <v>404</v>
      </c>
      <c r="B408" s="67">
        <v>42038</v>
      </c>
      <c r="C408" s="78" t="s">
        <v>455</v>
      </c>
      <c r="D408" s="76" t="s">
        <v>456</v>
      </c>
      <c r="E408" s="70" t="s">
        <v>791</v>
      </c>
      <c r="F408" s="83">
        <v>86.38</v>
      </c>
      <c r="G408" s="84"/>
      <c r="H408" s="73"/>
      <c r="I408" s="86"/>
      <c r="J408" s="84">
        <v>86.38</v>
      </c>
      <c r="K408" s="73"/>
      <c r="L408" s="80">
        <v>42065</v>
      </c>
    </row>
    <row r="409" spans="1:12" x14ac:dyDescent="0.3">
      <c r="A409" s="66">
        <f t="shared" si="6"/>
        <v>405</v>
      </c>
      <c r="B409" s="67">
        <v>42038</v>
      </c>
      <c r="C409" s="100" t="s">
        <v>432</v>
      </c>
      <c r="D409" s="101" t="s">
        <v>693</v>
      </c>
      <c r="E409" s="70">
        <v>891160</v>
      </c>
      <c r="F409" s="83"/>
      <c r="G409" s="84">
        <v>565</v>
      </c>
      <c r="H409" s="73"/>
      <c r="I409" s="86">
        <v>565</v>
      </c>
      <c r="J409" s="84"/>
      <c r="K409" s="73"/>
      <c r="L409" s="80">
        <v>42038</v>
      </c>
    </row>
    <row r="410" spans="1:12" x14ac:dyDescent="0.3">
      <c r="A410" s="66">
        <f t="shared" si="6"/>
        <v>406</v>
      </c>
      <c r="B410" s="67">
        <v>42038</v>
      </c>
      <c r="C410" s="100" t="s">
        <v>432</v>
      </c>
      <c r="D410" s="101" t="s">
        <v>792</v>
      </c>
      <c r="E410" s="70">
        <v>891161</v>
      </c>
      <c r="F410" s="83"/>
      <c r="G410" s="84">
        <v>650</v>
      </c>
      <c r="H410" s="73"/>
      <c r="I410" s="86">
        <v>650</v>
      </c>
      <c r="J410" s="84"/>
      <c r="K410" s="73"/>
      <c r="L410" s="80">
        <v>42038</v>
      </c>
    </row>
    <row r="411" spans="1:12" x14ac:dyDescent="0.3">
      <c r="A411" s="66">
        <f t="shared" si="6"/>
        <v>407</v>
      </c>
      <c r="B411" s="67">
        <v>42038</v>
      </c>
      <c r="C411" s="100" t="s">
        <v>432</v>
      </c>
      <c r="D411" s="101" t="s">
        <v>793</v>
      </c>
      <c r="E411" s="70">
        <v>891162</v>
      </c>
      <c r="F411" s="83"/>
      <c r="G411" s="84">
        <v>450</v>
      </c>
      <c r="H411" s="73"/>
      <c r="I411" s="86">
        <v>450</v>
      </c>
      <c r="J411" s="84"/>
      <c r="K411" s="73"/>
      <c r="L411" s="80">
        <v>42038</v>
      </c>
    </row>
    <row r="412" spans="1:12" x14ac:dyDescent="0.3">
      <c r="A412" s="66">
        <f t="shared" si="6"/>
        <v>408</v>
      </c>
      <c r="B412" s="67">
        <v>42038</v>
      </c>
      <c r="C412" s="100" t="s">
        <v>432</v>
      </c>
      <c r="D412" s="101" t="s">
        <v>794</v>
      </c>
      <c r="E412" s="70">
        <v>891163</v>
      </c>
      <c r="F412" s="83"/>
      <c r="G412" s="84">
        <v>1650</v>
      </c>
      <c r="H412" s="73"/>
      <c r="I412" s="86">
        <v>1650</v>
      </c>
      <c r="J412" s="84"/>
      <c r="K412" s="73"/>
      <c r="L412" s="80">
        <v>42038</v>
      </c>
    </row>
    <row r="413" spans="1:12" x14ac:dyDescent="0.3">
      <c r="A413" s="66">
        <f t="shared" si="6"/>
        <v>409</v>
      </c>
      <c r="B413" s="67">
        <v>42038</v>
      </c>
      <c r="C413" s="100" t="s">
        <v>642</v>
      </c>
      <c r="D413" s="101" t="s">
        <v>795</v>
      </c>
      <c r="E413" s="70">
        <v>891164</v>
      </c>
      <c r="F413" s="83"/>
      <c r="G413" s="84">
        <v>600</v>
      </c>
      <c r="H413" s="73"/>
      <c r="I413" s="86">
        <v>600</v>
      </c>
      <c r="J413" s="84"/>
      <c r="K413" s="73"/>
      <c r="L413" s="80">
        <v>42038</v>
      </c>
    </row>
    <row r="414" spans="1:12" x14ac:dyDescent="0.3">
      <c r="A414" s="66">
        <f t="shared" si="6"/>
        <v>410</v>
      </c>
      <c r="B414" s="67">
        <v>42038</v>
      </c>
      <c r="C414" s="100" t="s">
        <v>432</v>
      </c>
      <c r="D414" s="101" t="s">
        <v>796</v>
      </c>
      <c r="E414" s="70">
        <v>891165</v>
      </c>
      <c r="F414" s="83"/>
      <c r="G414" s="84">
        <v>700</v>
      </c>
      <c r="H414" s="73"/>
      <c r="I414" s="86">
        <v>700</v>
      </c>
      <c r="J414" s="84"/>
      <c r="K414" s="73"/>
      <c r="L414" s="80">
        <v>42038</v>
      </c>
    </row>
    <row r="415" spans="1:12" x14ac:dyDescent="0.3">
      <c r="A415" s="66">
        <f t="shared" si="6"/>
        <v>411</v>
      </c>
      <c r="B415" s="67">
        <v>42038</v>
      </c>
      <c r="C415" s="78" t="s">
        <v>455</v>
      </c>
      <c r="D415" s="76" t="s">
        <v>456</v>
      </c>
      <c r="E415" s="70" t="s">
        <v>797</v>
      </c>
      <c r="F415" s="83">
        <v>1185.8900000000001</v>
      </c>
      <c r="G415" s="84"/>
      <c r="H415" s="73"/>
      <c r="I415" s="86"/>
      <c r="J415" s="84">
        <v>1185.8900000000001</v>
      </c>
      <c r="K415" s="73"/>
      <c r="L415" s="80">
        <v>42038</v>
      </c>
    </row>
    <row r="416" spans="1:12" s="110" customFormat="1" x14ac:dyDescent="0.3">
      <c r="A416" s="66">
        <f>A453+1</f>
        <v>449</v>
      </c>
      <c r="B416" s="109">
        <v>42038</v>
      </c>
      <c r="C416" s="107" t="s">
        <v>798</v>
      </c>
      <c r="D416" s="102" t="s">
        <v>799</v>
      </c>
      <c r="E416" s="95">
        <v>93766</v>
      </c>
      <c r="F416" s="86"/>
      <c r="G416" s="84">
        <v>375</v>
      </c>
      <c r="H416" s="73"/>
      <c r="I416" s="86">
        <v>375</v>
      </c>
      <c r="J416" s="84"/>
      <c r="K416" s="73"/>
      <c r="L416" s="80">
        <v>42064</v>
      </c>
    </row>
    <row r="417" spans="1:12" x14ac:dyDescent="0.3">
      <c r="A417" s="66">
        <f>A415+1</f>
        <v>412</v>
      </c>
      <c r="B417" s="67">
        <v>42039</v>
      </c>
      <c r="C417" s="78" t="s">
        <v>455</v>
      </c>
      <c r="D417" s="76" t="s">
        <v>456</v>
      </c>
      <c r="E417" s="70" t="s">
        <v>800</v>
      </c>
      <c r="F417" s="83">
        <v>351.63</v>
      </c>
      <c r="G417" s="84"/>
      <c r="H417" s="73"/>
      <c r="I417" s="86"/>
      <c r="J417" s="84">
        <v>351.63</v>
      </c>
      <c r="K417" s="73"/>
      <c r="L417" s="80">
        <v>42039</v>
      </c>
    </row>
    <row r="418" spans="1:12" x14ac:dyDescent="0.3">
      <c r="A418" s="66">
        <f t="shared" ref="A418:A481" si="7">A417+1</f>
        <v>413</v>
      </c>
      <c r="B418" s="67">
        <v>42039</v>
      </c>
      <c r="C418" s="78" t="s">
        <v>455</v>
      </c>
      <c r="D418" s="76" t="s">
        <v>456</v>
      </c>
      <c r="E418" s="70" t="s">
        <v>801</v>
      </c>
      <c r="F418" s="83">
        <v>108.48</v>
      </c>
      <c r="G418" s="84"/>
      <c r="H418" s="73"/>
      <c r="I418" s="86"/>
      <c r="J418" s="84">
        <v>108.48</v>
      </c>
      <c r="K418" s="73"/>
      <c r="L418" s="80">
        <v>42039</v>
      </c>
    </row>
    <row r="419" spans="1:12" x14ac:dyDescent="0.3">
      <c r="A419" s="66">
        <f t="shared" si="7"/>
        <v>414</v>
      </c>
      <c r="B419" s="67">
        <v>42039</v>
      </c>
      <c r="C419" s="78" t="s">
        <v>455</v>
      </c>
      <c r="D419" s="76" t="s">
        <v>456</v>
      </c>
      <c r="E419" s="70" t="s">
        <v>802</v>
      </c>
      <c r="F419" s="83">
        <v>2035.96</v>
      </c>
      <c r="G419" s="84"/>
      <c r="H419" s="73"/>
      <c r="I419" s="86"/>
      <c r="J419" s="84">
        <v>2035.96</v>
      </c>
      <c r="K419" s="73"/>
      <c r="L419" s="80">
        <v>42039</v>
      </c>
    </row>
    <row r="420" spans="1:12" x14ac:dyDescent="0.3">
      <c r="A420" s="66">
        <f t="shared" si="7"/>
        <v>415</v>
      </c>
      <c r="B420" s="67">
        <v>42039</v>
      </c>
      <c r="C420" s="100" t="s">
        <v>803</v>
      </c>
      <c r="D420" s="101"/>
      <c r="E420" s="70">
        <v>93734</v>
      </c>
      <c r="F420" s="83"/>
      <c r="G420" s="84">
        <v>3970</v>
      </c>
      <c r="H420" s="73"/>
      <c r="I420" s="86">
        <v>3970</v>
      </c>
      <c r="J420" s="84"/>
      <c r="K420" s="73"/>
      <c r="L420" s="80">
        <v>42045</v>
      </c>
    </row>
    <row r="421" spans="1:12" x14ac:dyDescent="0.3">
      <c r="A421" s="66">
        <f t="shared" si="7"/>
        <v>416</v>
      </c>
      <c r="B421" s="67">
        <v>42039</v>
      </c>
      <c r="C421" s="100" t="s">
        <v>432</v>
      </c>
      <c r="D421" s="101" t="s">
        <v>804</v>
      </c>
      <c r="E421" s="70">
        <v>93735</v>
      </c>
      <c r="F421" s="83"/>
      <c r="G421" s="84">
        <v>6325</v>
      </c>
      <c r="H421" s="73"/>
      <c r="I421" s="86">
        <v>6325</v>
      </c>
      <c r="J421" s="84"/>
      <c r="K421" s="73"/>
      <c r="L421" s="80">
        <v>42040</v>
      </c>
    </row>
    <row r="422" spans="1:12" x14ac:dyDescent="0.3">
      <c r="A422" s="66">
        <f t="shared" si="7"/>
        <v>417</v>
      </c>
      <c r="B422" s="67">
        <v>42040</v>
      </c>
      <c r="C422" s="100" t="s">
        <v>432</v>
      </c>
      <c r="D422" s="101" t="s">
        <v>481</v>
      </c>
      <c r="E422" s="70" t="s">
        <v>565</v>
      </c>
      <c r="F422" s="83"/>
      <c r="G422" s="84">
        <v>50</v>
      </c>
      <c r="H422" s="73"/>
      <c r="I422" s="86">
        <v>50</v>
      </c>
      <c r="J422" s="84"/>
      <c r="K422" s="73"/>
      <c r="L422" s="80">
        <v>42040</v>
      </c>
    </row>
    <row r="423" spans="1:12" x14ac:dyDescent="0.3">
      <c r="A423" s="66">
        <f t="shared" si="7"/>
        <v>418</v>
      </c>
      <c r="B423" s="67">
        <v>42040</v>
      </c>
      <c r="C423" s="100" t="s">
        <v>432</v>
      </c>
      <c r="D423" s="101" t="s">
        <v>805</v>
      </c>
      <c r="E423" s="70">
        <v>93737</v>
      </c>
      <c r="F423" s="83"/>
      <c r="G423" s="84">
        <v>831.5</v>
      </c>
      <c r="H423" s="73"/>
      <c r="I423" s="86">
        <v>831.5</v>
      </c>
      <c r="J423" s="84"/>
      <c r="K423" s="73"/>
      <c r="L423" s="80">
        <v>42040</v>
      </c>
    </row>
    <row r="424" spans="1:12" x14ac:dyDescent="0.3">
      <c r="A424" s="66">
        <f t="shared" si="7"/>
        <v>419</v>
      </c>
      <c r="B424" s="67">
        <v>42040</v>
      </c>
      <c r="C424" s="78" t="s">
        <v>455</v>
      </c>
      <c r="D424" s="76" t="s">
        <v>456</v>
      </c>
      <c r="E424" s="70" t="s">
        <v>806</v>
      </c>
      <c r="F424" s="83">
        <v>2668.98</v>
      </c>
      <c r="G424" s="84"/>
      <c r="H424" s="73"/>
      <c r="I424" s="86"/>
      <c r="J424" s="84">
        <v>2668.98</v>
      </c>
      <c r="K424" s="73"/>
      <c r="L424" s="80">
        <v>42040</v>
      </c>
    </row>
    <row r="425" spans="1:12" x14ac:dyDescent="0.3">
      <c r="A425" s="66">
        <f t="shared" si="7"/>
        <v>420</v>
      </c>
      <c r="B425" s="67">
        <v>42040</v>
      </c>
      <c r="C425" s="100" t="s">
        <v>432</v>
      </c>
      <c r="D425" s="101" t="s">
        <v>807</v>
      </c>
      <c r="E425" s="70">
        <v>93739</v>
      </c>
      <c r="F425" s="83"/>
      <c r="G425" s="84">
        <v>853</v>
      </c>
      <c r="H425" s="73"/>
      <c r="I425" s="86">
        <v>853</v>
      </c>
      <c r="J425" s="84"/>
      <c r="K425" s="73"/>
      <c r="L425" s="80">
        <v>42040</v>
      </c>
    </row>
    <row r="426" spans="1:12" x14ac:dyDescent="0.3">
      <c r="A426" s="66">
        <f t="shared" si="7"/>
        <v>421</v>
      </c>
      <c r="B426" s="67">
        <v>42040</v>
      </c>
      <c r="C426" s="100" t="s">
        <v>432</v>
      </c>
      <c r="D426" s="101" t="s">
        <v>805</v>
      </c>
      <c r="E426" s="70">
        <v>93740</v>
      </c>
      <c r="F426" s="83"/>
      <c r="G426" s="84">
        <v>405</v>
      </c>
      <c r="H426" s="73"/>
      <c r="I426" s="86">
        <v>405</v>
      </c>
      <c r="J426" s="84"/>
      <c r="K426" s="73"/>
      <c r="L426" s="80">
        <v>42040</v>
      </c>
    </row>
    <row r="427" spans="1:12" x14ac:dyDescent="0.3">
      <c r="A427" s="66">
        <f t="shared" si="7"/>
        <v>422</v>
      </c>
      <c r="B427" s="67">
        <v>42040</v>
      </c>
      <c r="C427" s="100" t="s">
        <v>432</v>
      </c>
      <c r="D427" s="101"/>
      <c r="E427" s="70">
        <v>867</v>
      </c>
      <c r="F427" s="83">
        <v>11393</v>
      </c>
      <c r="G427" s="84"/>
      <c r="H427" s="73"/>
      <c r="I427" s="86"/>
      <c r="J427" s="84">
        <v>11393</v>
      </c>
      <c r="K427" s="73"/>
      <c r="L427" s="80">
        <v>42040</v>
      </c>
    </row>
    <row r="428" spans="1:12" x14ac:dyDescent="0.3">
      <c r="A428" s="66">
        <f t="shared" si="7"/>
        <v>423</v>
      </c>
      <c r="B428" s="67">
        <v>42040</v>
      </c>
      <c r="C428" s="100" t="s">
        <v>432</v>
      </c>
      <c r="D428" s="101" t="s">
        <v>808</v>
      </c>
      <c r="E428" s="70"/>
      <c r="F428" s="83"/>
      <c r="G428" s="84">
        <v>11393</v>
      </c>
      <c r="H428" s="73"/>
      <c r="I428" s="86">
        <v>11393</v>
      </c>
      <c r="J428" s="84"/>
      <c r="K428" s="73"/>
      <c r="L428" s="80">
        <v>42041</v>
      </c>
    </row>
    <row r="429" spans="1:12" x14ac:dyDescent="0.3">
      <c r="A429" s="66">
        <f t="shared" si="7"/>
        <v>424</v>
      </c>
      <c r="B429" s="67">
        <v>42040</v>
      </c>
      <c r="C429" s="100" t="s">
        <v>809</v>
      </c>
      <c r="D429" s="101" t="s">
        <v>810</v>
      </c>
      <c r="E429" s="70">
        <v>93741</v>
      </c>
      <c r="F429" s="83"/>
      <c r="G429" s="84">
        <v>9716</v>
      </c>
      <c r="H429" s="73"/>
      <c r="I429" s="86">
        <v>9716</v>
      </c>
      <c r="J429" s="84"/>
      <c r="K429" s="73"/>
      <c r="L429" s="80">
        <v>42042</v>
      </c>
    </row>
    <row r="430" spans="1:12" x14ac:dyDescent="0.3">
      <c r="A430" s="66">
        <f t="shared" si="7"/>
        <v>425</v>
      </c>
      <c r="B430" s="67">
        <v>42040</v>
      </c>
      <c r="C430" s="100" t="s">
        <v>432</v>
      </c>
      <c r="D430" s="101" t="s">
        <v>811</v>
      </c>
      <c r="E430" s="70">
        <v>93742</v>
      </c>
      <c r="F430" s="83"/>
      <c r="G430" s="84">
        <v>440</v>
      </c>
      <c r="H430" s="73"/>
      <c r="I430" s="86">
        <v>440</v>
      </c>
      <c r="J430" s="84"/>
      <c r="K430" s="73"/>
      <c r="L430" s="80">
        <v>42043</v>
      </c>
    </row>
    <row r="431" spans="1:12" x14ac:dyDescent="0.3">
      <c r="A431" s="66">
        <f t="shared" si="7"/>
        <v>426</v>
      </c>
      <c r="B431" s="67">
        <v>42042</v>
      </c>
      <c r="C431" s="78" t="s">
        <v>455</v>
      </c>
      <c r="D431" s="76" t="s">
        <v>456</v>
      </c>
      <c r="E431" s="70" t="s">
        <v>812</v>
      </c>
      <c r="F431" s="83">
        <v>369.25</v>
      </c>
      <c r="G431" s="84"/>
      <c r="H431" s="73"/>
      <c r="I431" s="86"/>
      <c r="J431" s="84">
        <v>369.25</v>
      </c>
      <c r="K431" s="73"/>
      <c r="L431" s="80">
        <v>42042</v>
      </c>
    </row>
    <row r="432" spans="1:12" x14ac:dyDescent="0.3">
      <c r="A432" s="66">
        <f t="shared" si="7"/>
        <v>427</v>
      </c>
      <c r="B432" s="67">
        <v>42042</v>
      </c>
      <c r="C432" s="78" t="s">
        <v>455</v>
      </c>
      <c r="D432" s="76" t="s">
        <v>456</v>
      </c>
      <c r="E432" s="70" t="s">
        <v>813</v>
      </c>
      <c r="F432" s="83">
        <v>3608.78</v>
      </c>
      <c r="G432" s="84"/>
      <c r="H432" s="73"/>
      <c r="I432" s="86"/>
      <c r="J432" s="84">
        <v>3608.78</v>
      </c>
      <c r="K432" s="73"/>
      <c r="L432" s="80">
        <v>42042</v>
      </c>
    </row>
    <row r="433" spans="1:12" x14ac:dyDescent="0.3">
      <c r="A433" s="66">
        <f t="shared" si="7"/>
        <v>428</v>
      </c>
      <c r="B433" s="67">
        <v>42042</v>
      </c>
      <c r="C433" s="78" t="s">
        <v>455</v>
      </c>
      <c r="D433" s="76" t="s">
        <v>456</v>
      </c>
      <c r="E433" s="70" t="s">
        <v>814</v>
      </c>
      <c r="F433" s="83">
        <v>4434.68</v>
      </c>
      <c r="G433" s="84"/>
      <c r="H433" s="73"/>
      <c r="I433" s="86"/>
      <c r="J433" s="84">
        <v>4434.68</v>
      </c>
      <c r="K433" s="73"/>
      <c r="L433" s="80">
        <v>42042</v>
      </c>
    </row>
    <row r="434" spans="1:12" x14ac:dyDescent="0.3">
      <c r="A434" s="66">
        <f t="shared" si="7"/>
        <v>429</v>
      </c>
      <c r="B434" s="67">
        <v>42042</v>
      </c>
      <c r="C434" s="78" t="s">
        <v>455</v>
      </c>
      <c r="D434" s="76" t="s">
        <v>456</v>
      </c>
      <c r="E434" s="70" t="s">
        <v>815</v>
      </c>
      <c r="F434" s="83">
        <v>186.32</v>
      </c>
      <c r="G434" s="84"/>
      <c r="H434" s="73"/>
      <c r="I434" s="86"/>
      <c r="J434" s="84">
        <v>186.32</v>
      </c>
      <c r="K434" s="73"/>
      <c r="L434" s="80">
        <v>42042</v>
      </c>
    </row>
    <row r="435" spans="1:12" x14ac:dyDescent="0.3">
      <c r="A435" s="66">
        <f t="shared" si="7"/>
        <v>430</v>
      </c>
      <c r="B435" s="67">
        <v>42042</v>
      </c>
      <c r="C435" s="77" t="s">
        <v>590</v>
      </c>
      <c r="D435" s="76" t="s">
        <v>816</v>
      </c>
      <c r="E435" s="70">
        <v>93743</v>
      </c>
      <c r="F435" s="83"/>
      <c r="G435" s="84">
        <v>155</v>
      </c>
      <c r="H435" s="73"/>
      <c r="I435" s="86">
        <v>155</v>
      </c>
      <c r="J435" s="84"/>
      <c r="K435" s="73"/>
      <c r="L435" s="80">
        <v>42045</v>
      </c>
    </row>
    <row r="436" spans="1:12" x14ac:dyDescent="0.3">
      <c r="A436" s="66">
        <f t="shared" si="7"/>
        <v>431</v>
      </c>
      <c r="B436" s="67">
        <v>42043</v>
      </c>
      <c r="C436" s="78" t="s">
        <v>455</v>
      </c>
      <c r="D436" s="76" t="s">
        <v>456</v>
      </c>
      <c r="E436" s="70" t="s">
        <v>817</v>
      </c>
      <c r="F436" s="86">
        <v>54.09</v>
      </c>
      <c r="G436" s="84"/>
      <c r="H436" s="73"/>
      <c r="I436" s="86"/>
      <c r="J436" s="84">
        <v>54.09</v>
      </c>
      <c r="K436" s="73"/>
      <c r="L436" s="80">
        <v>42043</v>
      </c>
    </row>
    <row r="437" spans="1:12" x14ac:dyDescent="0.3">
      <c r="A437" s="66">
        <f t="shared" si="7"/>
        <v>432</v>
      </c>
      <c r="B437" s="67">
        <v>42043</v>
      </c>
      <c r="C437" s="78" t="s">
        <v>455</v>
      </c>
      <c r="D437" s="76" t="s">
        <v>456</v>
      </c>
      <c r="E437" s="70" t="s">
        <v>818</v>
      </c>
      <c r="F437" s="86">
        <v>10073.76</v>
      </c>
      <c r="G437" s="84"/>
      <c r="H437" s="73"/>
      <c r="I437" s="86"/>
      <c r="J437" s="84">
        <v>10073.76</v>
      </c>
      <c r="K437" s="73"/>
      <c r="L437" s="80">
        <v>42043</v>
      </c>
    </row>
    <row r="438" spans="1:12" x14ac:dyDescent="0.3">
      <c r="A438" s="66">
        <f t="shared" si="7"/>
        <v>433</v>
      </c>
      <c r="B438" s="109">
        <v>42043</v>
      </c>
      <c r="C438" s="77" t="s">
        <v>552</v>
      </c>
      <c r="D438" s="76" t="s">
        <v>693</v>
      </c>
      <c r="E438" s="70">
        <v>93745</v>
      </c>
      <c r="F438" s="86"/>
      <c r="G438" s="84">
        <v>453.5</v>
      </c>
      <c r="H438" s="73"/>
      <c r="I438" s="86">
        <v>453.5</v>
      </c>
      <c r="J438" s="84"/>
      <c r="K438" s="73"/>
      <c r="L438" s="80">
        <v>42042</v>
      </c>
    </row>
    <row r="439" spans="1:12" x14ac:dyDescent="0.3">
      <c r="A439" s="66">
        <f t="shared" si="7"/>
        <v>434</v>
      </c>
      <c r="B439" s="109">
        <v>42043</v>
      </c>
      <c r="C439" s="77" t="s">
        <v>819</v>
      </c>
      <c r="D439" s="76" t="s">
        <v>820</v>
      </c>
      <c r="E439" s="95">
        <v>93746</v>
      </c>
      <c r="F439" s="86"/>
      <c r="G439" s="84">
        <v>4500</v>
      </c>
      <c r="H439" s="73"/>
      <c r="I439" s="86">
        <v>4500</v>
      </c>
      <c r="J439" s="84"/>
      <c r="K439" s="73"/>
      <c r="L439" s="80">
        <v>42060</v>
      </c>
    </row>
    <row r="440" spans="1:12" x14ac:dyDescent="0.3">
      <c r="A440" s="66">
        <f t="shared" si="7"/>
        <v>435</v>
      </c>
      <c r="B440" s="109">
        <v>42043</v>
      </c>
      <c r="C440" s="77" t="s">
        <v>552</v>
      </c>
      <c r="D440" s="76" t="s">
        <v>777</v>
      </c>
      <c r="E440" s="70">
        <v>93747</v>
      </c>
      <c r="F440" s="86"/>
      <c r="G440" s="84">
        <v>787</v>
      </c>
      <c r="H440" s="73"/>
      <c r="I440" s="86">
        <v>787</v>
      </c>
      <c r="J440" s="84"/>
      <c r="K440" s="73"/>
      <c r="L440" s="80">
        <v>42042</v>
      </c>
    </row>
    <row r="441" spans="1:12" s="110" customFormat="1" x14ac:dyDescent="0.3">
      <c r="A441" s="66">
        <f t="shared" si="7"/>
        <v>436</v>
      </c>
      <c r="B441" s="109">
        <v>42043</v>
      </c>
      <c r="C441" s="107" t="s">
        <v>552</v>
      </c>
      <c r="D441" s="102" t="s">
        <v>821</v>
      </c>
      <c r="E441" s="95">
        <v>93748</v>
      </c>
      <c r="F441" s="98"/>
      <c r="G441" s="82">
        <v>200</v>
      </c>
      <c r="H441" s="73"/>
      <c r="I441" s="98">
        <v>200</v>
      </c>
      <c r="J441" s="82"/>
      <c r="K441" s="73"/>
      <c r="L441" s="112">
        <v>42047</v>
      </c>
    </row>
    <row r="442" spans="1:12" s="110" customFormat="1" x14ac:dyDescent="0.3">
      <c r="A442" s="66">
        <f t="shared" si="7"/>
        <v>437</v>
      </c>
      <c r="B442" s="109">
        <v>42043</v>
      </c>
      <c r="C442" s="107" t="s">
        <v>822</v>
      </c>
      <c r="D442" s="102" t="s">
        <v>823</v>
      </c>
      <c r="E442" s="95">
        <v>93750</v>
      </c>
      <c r="F442" s="98"/>
      <c r="G442" s="82">
        <v>17826</v>
      </c>
      <c r="H442" s="73"/>
      <c r="I442" s="98">
        <v>17826</v>
      </c>
      <c r="J442" s="82"/>
      <c r="K442" s="73"/>
      <c r="L442" s="112">
        <v>42045</v>
      </c>
    </row>
    <row r="443" spans="1:12" s="110" customFormat="1" x14ac:dyDescent="0.3">
      <c r="A443" s="66">
        <f t="shared" si="7"/>
        <v>438</v>
      </c>
      <c r="B443" s="109">
        <v>42044</v>
      </c>
      <c r="C443" s="78" t="s">
        <v>455</v>
      </c>
      <c r="D443" s="76" t="s">
        <v>456</v>
      </c>
      <c r="E443" s="95" t="s">
        <v>824</v>
      </c>
      <c r="F443" s="86">
        <v>8920.83</v>
      </c>
      <c r="G443" s="84"/>
      <c r="H443" s="73"/>
      <c r="J443" s="84">
        <v>8920.83</v>
      </c>
      <c r="K443" s="73"/>
      <c r="L443" s="80">
        <v>42044</v>
      </c>
    </row>
    <row r="444" spans="1:12" s="110" customFormat="1" x14ac:dyDescent="0.3">
      <c r="A444" s="66">
        <f t="shared" si="7"/>
        <v>439</v>
      </c>
      <c r="B444" s="109">
        <v>42044</v>
      </c>
      <c r="C444" s="78" t="s">
        <v>455</v>
      </c>
      <c r="D444" s="76" t="s">
        <v>456</v>
      </c>
      <c r="E444" s="95" t="s">
        <v>825</v>
      </c>
      <c r="F444" s="86">
        <v>1070.3499999999999</v>
      </c>
      <c r="G444" s="84"/>
      <c r="H444" s="73"/>
      <c r="I444" s="114"/>
      <c r="J444" s="84">
        <v>1070.3499999999999</v>
      </c>
      <c r="K444" s="73"/>
      <c r="L444" s="80">
        <v>42044</v>
      </c>
    </row>
    <row r="445" spans="1:12" s="110" customFormat="1" x14ac:dyDescent="0.3">
      <c r="A445" s="66">
        <f t="shared" si="7"/>
        <v>440</v>
      </c>
      <c r="B445" s="109">
        <v>42044</v>
      </c>
      <c r="C445" s="107" t="s">
        <v>466</v>
      </c>
      <c r="D445" s="102" t="s">
        <v>739</v>
      </c>
      <c r="E445" s="95">
        <v>93753</v>
      </c>
      <c r="F445" s="86"/>
      <c r="G445" s="84">
        <v>3000</v>
      </c>
      <c r="H445" s="73"/>
      <c r="I445" s="98">
        <v>3000</v>
      </c>
      <c r="J445" s="84"/>
      <c r="K445" s="73"/>
      <c r="L445" s="80">
        <v>42049</v>
      </c>
    </row>
    <row r="446" spans="1:12" s="110" customFormat="1" x14ac:dyDescent="0.3">
      <c r="A446" s="66">
        <f t="shared" si="7"/>
        <v>441</v>
      </c>
      <c r="B446" s="109">
        <v>42045</v>
      </c>
      <c r="C446" s="78" t="s">
        <v>455</v>
      </c>
      <c r="D446" s="76" t="s">
        <v>456</v>
      </c>
      <c r="E446" s="95" t="s">
        <v>826</v>
      </c>
      <c r="F446" s="86">
        <v>696.57</v>
      </c>
      <c r="G446" s="84"/>
      <c r="H446" s="73"/>
      <c r="J446" s="84">
        <v>696.57</v>
      </c>
      <c r="K446" s="73"/>
      <c r="L446" s="80">
        <v>42045</v>
      </c>
    </row>
    <row r="447" spans="1:12" s="110" customFormat="1" x14ac:dyDescent="0.3">
      <c r="A447" s="66">
        <f t="shared" si="7"/>
        <v>442</v>
      </c>
      <c r="B447" s="109">
        <v>42045</v>
      </c>
      <c r="C447" s="78" t="s">
        <v>455</v>
      </c>
      <c r="D447" s="76" t="s">
        <v>456</v>
      </c>
      <c r="E447" s="95" t="s">
        <v>827</v>
      </c>
      <c r="F447" s="86">
        <v>12770.59</v>
      </c>
      <c r="G447" s="84"/>
      <c r="H447" s="73"/>
      <c r="I447" s="86"/>
      <c r="J447" s="84">
        <v>12770.59</v>
      </c>
      <c r="K447" s="73"/>
      <c r="L447" s="80">
        <v>42045</v>
      </c>
    </row>
    <row r="448" spans="1:12" s="110" customFormat="1" x14ac:dyDescent="0.3">
      <c r="A448" s="66">
        <f t="shared" si="7"/>
        <v>443</v>
      </c>
      <c r="B448" s="109">
        <v>42045</v>
      </c>
      <c r="C448" s="78" t="s">
        <v>455</v>
      </c>
      <c r="D448" s="76" t="s">
        <v>456</v>
      </c>
      <c r="E448" s="95" t="s">
        <v>828</v>
      </c>
      <c r="F448" s="86">
        <v>2495.2800000000002</v>
      </c>
      <c r="G448" s="84"/>
      <c r="H448" s="73"/>
      <c r="I448" s="86"/>
      <c r="J448" s="84">
        <v>2495.2800000000002</v>
      </c>
      <c r="K448" s="73"/>
      <c r="L448" s="80">
        <v>42045</v>
      </c>
    </row>
    <row r="449" spans="1:13" s="110" customFormat="1" x14ac:dyDescent="0.3">
      <c r="A449" s="66">
        <f t="shared" si="7"/>
        <v>444</v>
      </c>
      <c r="B449" s="109">
        <v>42045</v>
      </c>
      <c r="C449" s="107" t="s">
        <v>829</v>
      </c>
      <c r="D449" s="102" t="s">
        <v>830</v>
      </c>
      <c r="E449" s="95">
        <v>93756</v>
      </c>
      <c r="F449" s="86"/>
      <c r="G449" s="84">
        <v>5500</v>
      </c>
      <c r="H449" s="73"/>
      <c r="I449" s="86">
        <v>5500</v>
      </c>
      <c r="J449" s="84"/>
      <c r="K449" s="73"/>
      <c r="L449" s="80">
        <v>42049</v>
      </c>
    </row>
    <row r="450" spans="1:13" s="110" customFormat="1" x14ac:dyDescent="0.3">
      <c r="A450" s="66">
        <f t="shared" si="7"/>
        <v>445</v>
      </c>
      <c r="B450" s="109">
        <v>42046</v>
      </c>
      <c r="C450" s="100" t="s">
        <v>432</v>
      </c>
      <c r="D450" s="76" t="s">
        <v>693</v>
      </c>
      <c r="E450" s="95">
        <v>93757</v>
      </c>
      <c r="F450" s="86"/>
      <c r="G450" s="84">
        <v>730</v>
      </c>
      <c r="H450" s="73"/>
      <c r="I450" s="86">
        <v>730</v>
      </c>
      <c r="J450" s="84"/>
      <c r="K450" s="73"/>
      <c r="L450" s="80">
        <v>42047</v>
      </c>
    </row>
    <row r="451" spans="1:13" s="110" customFormat="1" x14ac:dyDescent="0.3">
      <c r="A451" s="66">
        <f t="shared" si="7"/>
        <v>446</v>
      </c>
      <c r="B451" s="109">
        <v>42046</v>
      </c>
      <c r="C451" s="100" t="s">
        <v>432</v>
      </c>
      <c r="D451" s="101" t="s">
        <v>805</v>
      </c>
      <c r="E451" s="95">
        <v>93759</v>
      </c>
      <c r="F451" s="86"/>
      <c r="G451" s="84">
        <v>1069</v>
      </c>
      <c r="H451" s="73"/>
      <c r="I451" s="86">
        <v>1069</v>
      </c>
      <c r="J451" s="84"/>
      <c r="K451" s="73"/>
      <c r="L451" s="80">
        <v>42046</v>
      </c>
    </row>
    <row r="452" spans="1:13" s="110" customFormat="1" x14ac:dyDescent="0.3">
      <c r="A452" s="66">
        <f t="shared" si="7"/>
        <v>447</v>
      </c>
      <c r="B452" s="109">
        <v>42046</v>
      </c>
      <c r="C452" s="78" t="s">
        <v>455</v>
      </c>
      <c r="D452" s="76" t="s">
        <v>456</v>
      </c>
      <c r="E452" s="95" t="s">
        <v>831</v>
      </c>
      <c r="F452" s="86">
        <v>11059.51</v>
      </c>
      <c r="G452" s="84"/>
      <c r="H452" s="73"/>
      <c r="I452" s="86"/>
      <c r="J452" s="84">
        <v>11059.51</v>
      </c>
      <c r="K452" s="73"/>
      <c r="L452" s="80">
        <v>42046</v>
      </c>
    </row>
    <row r="453" spans="1:13" s="110" customFormat="1" x14ac:dyDescent="0.3">
      <c r="A453" s="66">
        <f t="shared" si="7"/>
        <v>448</v>
      </c>
      <c r="B453" s="109">
        <v>42047</v>
      </c>
      <c r="C453" s="78" t="s">
        <v>455</v>
      </c>
      <c r="D453" s="76" t="s">
        <v>456</v>
      </c>
      <c r="E453" s="95" t="s">
        <v>832</v>
      </c>
      <c r="F453" s="86">
        <v>1829.02</v>
      </c>
      <c r="G453" s="84"/>
      <c r="H453" s="73"/>
      <c r="I453" s="86"/>
      <c r="J453" s="84">
        <v>1829.02</v>
      </c>
      <c r="K453" s="73"/>
      <c r="L453" s="80">
        <v>42047</v>
      </c>
    </row>
    <row r="454" spans="1:13" s="110" customFormat="1" x14ac:dyDescent="0.3">
      <c r="A454" s="66">
        <f t="shared" si="7"/>
        <v>449</v>
      </c>
      <c r="B454" s="109">
        <v>42047</v>
      </c>
      <c r="C454" s="78" t="s">
        <v>455</v>
      </c>
      <c r="D454" s="76" t="s">
        <v>456</v>
      </c>
      <c r="E454" s="95" t="s">
        <v>833</v>
      </c>
      <c r="F454" s="86">
        <v>8616.48</v>
      </c>
      <c r="G454" s="84"/>
      <c r="H454" s="73"/>
      <c r="I454" s="86"/>
      <c r="J454" s="84">
        <v>8616.48</v>
      </c>
      <c r="K454" s="73"/>
      <c r="L454" s="80">
        <v>42047</v>
      </c>
    </row>
    <row r="455" spans="1:13" s="110" customFormat="1" ht="24" x14ac:dyDescent="0.3">
      <c r="A455" s="66">
        <f t="shared" si="7"/>
        <v>450</v>
      </c>
      <c r="B455" s="109">
        <v>42047</v>
      </c>
      <c r="C455" s="100" t="s">
        <v>552</v>
      </c>
      <c r="D455" s="102" t="s">
        <v>834</v>
      </c>
      <c r="E455" s="95">
        <v>93767</v>
      </c>
      <c r="F455" s="86">
        <v>4963.5</v>
      </c>
      <c r="G455" s="84">
        <v>4963.5</v>
      </c>
      <c r="H455" s="73"/>
      <c r="I455" s="86"/>
      <c r="J455" s="84"/>
      <c r="K455" s="73"/>
      <c r="L455" s="80"/>
      <c r="M455" s="110" t="s">
        <v>835</v>
      </c>
    </row>
    <row r="456" spans="1:13" s="110" customFormat="1" x14ac:dyDescent="0.3">
      <c r="A456" s="66">
        <f t="shared" si="7"/>
        <v>451</v>
      </c>
      <c r="B456" s="109">
        <v>42047</v>
      </c>
      <c r="C456" s="100" t="s">
        <v>432</v>
      </c>
      <c r="D456" s="102" t="s">
        <v>836</v>
      </c>
      <c r="E456" s="95">
        <v>93768</v>
      </c>
      <c r="F456" s="86"/>
      <c r="G456" s="84">
        <v>1630</v>
      </c>
      <c r="H456" s="73"/>
      <c r="I456" s="86">
        <v>1630</v>
      </c>
      <c r="J456" s="84"/>
      <c r="K456" s="73"/>
      <c r="L456" s="80">
        <v>42051</v>
      </c>
    </row>
    <row r="457" spans="1:13" s="110" customFormat="1" x14ac:dyDescent="0.3">
      <c r="A457" s="66">
        <f t="shared" si="7"/>
        <v>452</v>
      </c>
      <c r="B457" s="109">
        <v>42049</v>
      </c>
      <c r="C457" s="107" t="s">
        <v>837</v>
      </c>
      <c r="D457" s="102" t="s">
        <v>838</v>
      </c>
      <c r="E457" s="95">
        <v>93769</v>
      </c>
      <c r="F457" s="86"/>
      <c r="G457" s="84">
        <v>500</v>
      </c>
      <c r="H457" s="73"/>
      <c r="I457" s="86">
        <v>500</v>
      </c>
      <c r="J457" s="84"/>
      <c r="K457" s="73"/>
      <c r="L457" s="80">
        <v>42054</v>
      </c>
    </row>
    <row r="458" spans="1:13" s="110" customFormat="1" x14ac:dyDescent="0.3">
      <c r="A458" s="66">
        <f t="shared" si="7"/>
        <v>453</v>
      </c>
      <c r="B458" s="109">
        <v>42049</v>
      </c>
      <c r="C458" s="78" t="s">
        <v>455</v>
      </c>
      <c r="D458" s="76" t="s">
        <v>456</v>
      </c>
      <c r="E458" s="95" t="s">
        <v>839</v>
      </c>
      <c r="F458" s="86">
        <v>1300.47</v>
      </c>
      <c r="G458" s="84"/>
      <c r="H458" s="73"/>
      <c r="I458" s="86"/>
      <c r="J458" s="84">
        <v>1300.47</v>
      </c>
      <c r="K458" s="73"/>
      <c r="L458" s="80">
        <v>42049</v>
      </c>
    </row>
    <row r="459" spans="1:13" s="110" customFormat="1" x14ac:dyDescent="0.3">
      <c r="A459" s="66">
        <f t="shared" si="7"/>
        <v>454</v>
      </c>
      <c r="B459" s="109">
        <v>42049</v>
      </c>
      <c r="C459" s="78" t="s">
        <v>455</v>
      </c>
      <c r="D459" s="76" t="s">
        <v>456</v>
      </c>
      <c r="E459" s="95" t="s">
        <v>840</v>
      </c>
      <c r="F459" s="86">
        <v>961.01</v>
      </c>
      <c r="G459" s="84"/>
      <c r="H459" s="73"/>
      <c r="I459" s="86"/>
      <c r="J459" s="84">
        <v>961.01</v>
      </c>
      <c r="K459" s="73"/>
      <c r="L459" s="80">
        <v>42049</v>
      </c>
    </row>
    <row r="460" spans="1:13" s="110" customFormat="1" x14ac:dyDescent="0.3">
      <c r="A460" s="66">
        <f t="shared" si="7"/>
        <v>455</v>
      </c>
      <c r="B460" s="109">
        <v>42049</v>
      </c>
      <c r="C460" s="78" t="s">
        <v>455</v>
      </c>
      <c r="D460" s="76" t="s">
        <v>456</v>
      </c>
      <c r="E460" s="95" t="s">
        <v>841</v>
      </c>
      <c r="F460" s="86">
        <v>4946.91</v>
      </c>
      <c r="G460" s="84"/>
      <c r="H460" s="73"/>
      <c r="I460" s="86"/>
      <c r="J460" s="84">
        <v>4946.91</v>
      </c>
      <c r="K460" s="73"/>
      <c r="L460" s="80">
        <v>42049</v>
      </c>
    </row>
    <row r="461" spans="1:13" s="110" customFormat="1" x14ac:dyDescent="0.3">
      <c r="A461" s="66">
        <f t="shared" si="7"/>
        <v>456</v>
      </c>
      <c r="B461" s="109">
        <v>42050</v>
      </c>
      <c r="C461" s="100" t="s">
        <v>432</v>
      </c>
      <c r="D461" s="76" t="s">
        <v>693</v>
      </c>
      <c r="E461" s="95">
        <v>93770</v>
      </c>
      <c r="F461" s="86"/>
      <c r="G461" s="84">
        <v>822</v>
      </c>
      <c r="H461" s="73"/>
      <c r="I461" s="86">
        <v>822</v>
      </c>
      <c r="J461" s="84"/>
      <c r="K461" s="73"/>
      <c r="L461" s="80">
        <v>42051</v>
      </c>
    </row>
    <row r="462" spans="1:13" s="110" customFormat="1" x14ac:dyDescent="0.3">
      <c r="A462" s="66">
        <f t="shared" si="7"/>
        <v>457</v>
      </c>
      <c r="B462" s="109">
        <v>42050</v>
      </c>
      <c r="C462" s="78" t="s">
        <v>455</v>
      </c>
      <c r="D462" s="76" t="s">
        <v>456</v>
      </c>
      <c r="E462" s="95" t="s">
        <v>842</v>
      </c>
      <c r="F462" s="86">
        <v>1736.03</v>
      </c>
      <c r="G462" s="84"/>
      <c r="H462" s="73"/>
      <c r="I462" s="86"/>
      <c r="J462" s="84">
        <v>1736.03</v>
      </c>
      <c r="K462" s="73"/>
      <c r="L462" s="80">
        <v>42050</v>
      </c>
    </row>
    <row r="463" spans="1:13" s="110" customFormat="1" x14ac:dyDescent="0.3">
      <c r="A463" s="66">
        <f t="shared" si="7"/>
        <v>458</v>
      </c>
      <c r="B463" s="109">
        <v>42051</v>
      </c>
      <c r="C463" s="78" t="s">
        <v>455</v>
      </c>
      <c r="D463" s="76" t="s">
        <v>456</v>
      </c>
      <c r="E463" s="95" t="s">
        <v>843</v>
      </c>
      <c r="F463" s="86">
        <v>133.76</v>
      </c>
      <c r="G463" s="84"/>
      <c r="H463" s="73"/>
      <c r="I463" s="86"/>
      <c r="J463" s="84">
        <v>133.76</v>
      </c>
      <c r="K463" s="73"/>
      <c r="L463" s="80">
        <v>42051</v>
      </c>
    </row>
    <row r="464" spans="1:13" s="110" customFormat="1" x14ac:dyDescent="0.3">
      <c r="A464" s="66">
        <f t="shared" si="7"/>
        <v>459</v>
      </c>
      <c r="B464" s="109">
        <v>42051</v>
      </c>
      <c r="C464" s="78" t="s">
        <v>455</v>
      </c>
      <c r="D464" s="76" t="s">
        <v>456</v>
      </c>
      <c r="E464" s="95" t="s">
        <v>844</v>
      </c>
      <c r="F464" s="86">
        <v>1974.47</v>
      </c>
      <c r="G464" s="84"/>
      <c r="H464" s="73"/>
      <c r="I464" s="86"/>
      <c r="J464" s="84">
        <v>1974.47</v>
      </c>
      <c r="K464" s="73"/>
      <c r="L464" s="80">
        <v>42051</v>
      </c>
    </row>
    <row r="465" spans="1:13" s="110" customFormat="1" x14ac:dyDescent="0.3">
      <c r="A465" s="66">
        <f t="shared" si="7"/>
        <v>460</v>
      </c>
      <c r="B465" s="109">
        <v>42051</v>
      </c>
      <c r="C465" s="100" t="s">
        <v>552</v>
      </c>
      <c r="D465" s="76" t="s">
        <v>845</v>
      </c>
      <c r="E465" s="95">
        <v>250492</v>
      </c>
      <c r="F465" s="86">
        <v>1232</v>
      </c>
      <c r="G465" s="84">
        <v>1232</v>
      </c>
      <c r="H465" s="73"/>
      <c r="I465" s="86"/>
      <c r="J465" s="84"/>
      <c r="K465" s="73"/>
      <c r="L465" s="80"/>
      <c r="M465" s="110" t="s">
        <v>835</v>
      </c>
    </row>
    <row r="466" spans="1:13" s="110" customFormat="1" x14ac:dyDescent="0.3">
      <c r="A466" s="66">
        <f t="shared" si="7"/>
        <v>461</v>
      </c>
      <c r="B466" s="109">
        <v>42051</v>
      </c>
      <c r="C466" s="100" t="s">
        <v>846</v>
      </c>
      <c r="D466" s="76" t="s">
        <v>847</v>
      </c>
      <c r="E466" s="95">
        <v>250497</v>
      </c>
      <c r="F466" s="86"/>
      <c r="G466" s="84">
        <v>200</v>
      </c>
      <c r="H466" s="73"/>
      <c r="I466" s="86">
        <v>200</v>
      </c>
      <c r="J466" s="84"/>
      <c r="K466" s="73"/>
      <c r="L466" s="80">
        <v>42057</v>
      </c>
    </row>
    <row r="467" spans="1:13" s="110" customFormat="1" x14ac:dyDescent="0.3">
      <c r="A467" s="66">
        <f t="shared" si="7"/>
        <v>462</v>
      </c>
      <c r="B467" s="109">
        <v>42052</v>
      </c>
      <c r="C467" s="78" t="s">
        <v>455</v>
      </c>
      <c r="D467" s="76" t="s">
        <v>456</v>
      </c>
      <c r="E467" s="95" t="s">
        <v>848</v>
      </c>
      <c r="F467" s="86">
        <v>498.87</v>
      </c>
      <c r="G467" s="84"/>
      <c r="H467" s="73"/>
      <c r="I467" s="86"/>
      <c r="J467" s="84">
        <v>498.87</v>
      </c>
      <c r="K467" s="73"/>
      <c r="L467" s="80">
        <v>42052</v>
      </c>
    </row>
    <row r="468" spans="1:13" s="110" customFormat="1" x14ac:dyDescent="0.3">
      <c r="A468" s="66">
        <f t="shared" si="7"/>
        <v>463</v>
      </c>
      <c r="B468" s="109">
        <v>42052</v>
      </c>
      <c r="C468" s="78" t="s">
        <v>455</v>
      </c>
      <c r="D468" s="76" t="s">
        <v>456</v>
      </c>
      <c r="E468" s="95" t="s">
        <v>849</v>
      </c>
      <c r="F468" s="86">
        <v>2521.3000000000002</v>
      </c>
      <c r="G468" s="84"/>
      <c r="H468" s="73"/>
      <c r="I468" s="86"/>
      <c r="J468" s="84">
        <v>2521.3000000000002</v>
      </c>
      <c r="K468" s="73"/>
      <c r="L468" s="80">
        <v>42052</v>
      </c>
    </row>
    <row r="469" spans="1:13" s="110" customFormat="1" x14ac:dyDescent="0.3">
      <c r="A469" s="66">
        <f t="shared" si="7"/>
        <v>464</v>
      </c>
      <c r="B469" s="109">
        <v>42053</v>
      </c>
      <c r="C469" s="78" t="s">
        <v>455</v>
      </c>
      <c r="D469" s="76" t="s">
        <v>456</v>
      </c>
      <c r="E469" s="95" t="s">
        <v>850</v>
      </c>
      <c r="F469" s="86">
        <v>602.65</v>
      </c>
      <c r="G469" s="84"/>
      <c r="H469" s="73"/>
      <c r="I469" s="86"/>
      <c r="J469" s="84">
        <v>602.65</v>
      </c>
      <c r="K469" s="73"/>
      <c r="L469" s="80">
        <v>42053</v>
      </c>
    </row>
    <row r="470" spans="1:13" s="110" customFormat="1" x14ac:dyDescent="0.3">
      <c r="A470" s="66">
        <f t="shared" si="7"/>
        <v>465</v>
      </c>
      <c r="B470" s="109">
        <v>42053</v>
      </c>
      <c r="C470" s="78" t="s">
        <v>455</v>
      </c>
      <c r="D470" s="76" t="s">
        <v>456</v>
      </c>
      <c r="E470" s="95" t="s">
        <v>851</v>
      </c>
      <c r="F470" s="86">
        <v>4196.63</v>
      </c>
      <c r="G470" s="84"/>
      <c r="H470" s="73"/>
      <c r="I470" s="86"/>
      <c r="J470" s="84">
        <v>4196.63</v>
      </c>
      <c r="K470" s="73"/>
      <c r="L470" s="80">
        <v>42053</v>
      </c>
    </row>
    <row r="471" spans="1:13" s="110" customFormat="1" x14ac:dyDescent="0.3">
      <c r="A471" s="66">
        <f t="shared" si="7"/>
        <v>466</v>
      </c>
      <c r="B471" s="109">
        <v>42054</v>
      </c>
      <c r="C471" s="78" t="s">
        <v>455</v>
      </c>
      <c r="D471" s="76" t="s">
        <v>456</v>
      </c>
      <c r="E471" s="95" t="s">
        <v>852</v>
      </c>
      <c r="F471" s="86">
        <v>867.2</v>
      </c>
      <c r="G471" s="84"/>
      <c r="H471" s="73"/>
      <c r="I471" s="86"/>
      <c r="J471" s="84">
        <v>867.2</v>
      </c>
      <c r="K471" s="73"/>
      <c r="L471" s="80">
        <v>42054</v>
      </c>
    </row>
    <row r="472" spans="1:13" s="110" customFormat="1" x14ac:dyDescent="0.3">
      <c r="A472" s="66">
        <f t="shared" si="7"/>
        <v>467</v>
      </c>
      <c r="B472" s="109">
        <v>42054</v>
      </c>
      <c r="C472" s="78" t="s">
        <v>455</v>
      </c>
      <c r="D472" s="76" t="s">
        <v>456</v>
      </c>
      <c r="E472" s="95" t="s">
        <v>853</v>
      </c>
      <c r="F472" s="86">
        <v>3898.59</v>
      </c>
      <c r="G472" s="84"/>
      <c r="H472" s="73"/>
      <c r="I472" s="86"/>
      <c r="J472" s="84">
        <v>3898.59</v>
      </c>
      <c r="K472" s="73"/>
      <c r="L472" s="80">
        <v>42054</v>
      </c>
    </row>
    <row r="473" spans="1:13" s="110" customFormat="1" x14ac:dyDescent="0.3">
      <c r="A473" s="66">
        <f t="shared" si="7"/>
        <v>468</v>
      </c>
      <c r="B473" s="109">
        <v>42054</v>
      </c>
      <c r="C473" s="78" t="s">
        <v>452</v>
      </c>
      <c r="D473" s="76" t="s">
        <v>854</v>
      </c>
      <c r="E473" s="95"/>
      <c r="F473" s="86">
        <v>4008.73</v>
      </c>
      <c r="G473" s="84"/>
      <c r="H473" s="73"/>
      <c r="I473" s="86"/>
      <c r="J473" s="84">
        <v>4008.73</v>
      </c>
      <c r="K473" s="73"/>
      <c r="L473" s="80">
        <v>42054</v>
      </c>
    </row>
    <row r="474" spans="1:13" s="110" customFormat="1" x14ac:dyDescent="0.3">
      <c r="A474" s="66">
        <f t="shared" si="7"/>
        <v>469</v>
      </c>
      <c r="B474" s="109">
        <v>42056</v>
      </c>
      <c r="C474" s="78" t="s">
        <v>455</v>
      </c>
      <c r="D474" s="76" t="s">
        <v>456</v>
      </c>
      <c r="E474" s="95" t="s">
        <v>855</v>
      </c>
      <c r="F474" s="86">
        <v>1177.02</v>
      </c>
      <c r="G474" s="84"/>
      <c r="H474" s="73"/>
      <c r="I474" s="86"/>
      <c r="J474" s="84">
        <v>1177.02</v>
      </c>
      <c r="K474" s="73"/>
      <c r="L474" s="80">
        <v>42056</v>
      </c>
    </row>
    <row r="475" spans="1:13" s="110" customFormat="1" x14ac:dyDescent="0.3">
      <c r="A475" s="66">
        <f t="shared" si="7"/>
        <v>470</v>
      </c>
      <c r="B475" s="109">
        <v>42056</v>
      </c>
      <c r="C475" s="78" t="s">
        <v>455</v>
      </c>
      <c r="D475" s="76" t="s">
        <v>456</v>
      </c>
      <c r="E475" s="95" t="s">
        <v>856</v>
      </c>
      <c r="F475" s="86">
        <v>898.14</v>
      </c>
      <c r="G475" s="84"/>
      <c r="H475" s="73"/>
      <c r="I475" s="86"/>
      <c r="J475" s="84">
        <v>898.14</v>
      </c>
      <c r="K475" s="73"/>
      <c r="L475" s="80">
        <v>42056</v>
      </c>
    </row>
    <row r="476" spans="1:13" s="110" customFormat="1" x14ac:dyDescent="0.3">
      <c r="A476" s="66">
        <f t="shared" si="7"/>
        <v>471</v>
      </c>
      <c r="B476" s="109">
        <v>42056</v>
      </c>
      <c r="C476" s="78" t="s">
        <v>455</v>
      </c>
      <c r="D476" s="76" t="s">
        <v>456</v>
      </c>
      <c r="E476" s="95" t="s">
        <v>857</v>
      </c>
      <c r="F476" s="86">
        <v>6778.38</v>
      </c>
      <c r="G476" s="84"/>
      <c r="H476" s="73"/>
      <c r="I476" s="86"/>
      <c r="J476" s="84">
        <v>6778.38</v>
      </c>
      <c r="K476" s="73"/>
      <c r="L476" s="80">
        <v>42056</v>
      </c>
    </row>
    <row r="477" spans="1:13" s="110" customFormat="1" x14ac:dyDescent="0.3">
      <c r="A477" s="66">
        <f t="shared" si="7"/>
        <v>472</v>
      </c>
      <c r="B477" s="109">
        <v>42056</v>
      </c>
      <c r="C477" s="78" t="s">
        <v>455</v>
      </c>
      <c r="D477" s="76" t="s">
        <v>456</v>
      </c>
      <c r="E477" s="95" t="s">
        <v>858</v>
      </c>
      <c r="F477" s="86">
        <v>6403.44</v>
      </c>
      <c r="G477" s="84"/>
      <c r="H477" s="73"/>
      <c r="I477" s="86"/>
      <c r="J477" s="84">
        <v>6403.44</v>
      </c>
      <c r="K477" s="73"/>
      <c r="L477" s="80">
        <v>42056</v>
      </c>
    </row>
    <row r="478" spans="1:13" s="110" customFormat="1" x14ac:dyDescent="0.3">
      <c r="A478" s="66">
        <f t="shared" si="7"/>
        <v>473</v>
      </c>
      <c r="B478" s="109">
        <v>42057</v>
      </c>
      <c r="C478" s="78" t="s">
        <v>455</v>
      </c>
      <c r="D478" s="76" t="s">
        <v>456</v>
      </c>
      <c r="E478" s="95" t="s">
        <v>859</v>
      </c>
      <c r="F478" s="86">
        <v>3558.91</v>
      </c>
      <c r="G478" s="84"/>
      <c r="H478" s="73"/>
      <c r="I478" s="86"/>
      <c r="J478" s="84">
        <v>3558.91</v>
      </c>
      <c r="K478" s="73"/>
      <c r="L478" s="80">
        <v>42057</v>
      </c>
    </row>
    <row r="479" spans="1:13" s="110" customFormat="1" x14ac:dyDescent="0.3">
      <c r="A479" s="66">
        <f t="shared" si="7"/>
        <v>474</v>
      </c>
      <c r="B479" s="109">
        <v>42057</v>
      </c>
      <c r="C479" s="100" t="s">
        <v>642</v>
      </c>
      <c r="D479" s="76" t="s">
        <v>860</v>
      </c>
      <c r="E479" s="95">
        <v>250502</v>
      </c>
      <c r="F479" s="86"/>
      <c r="G479" s="84">
        <v>6300</v>
      </c>
      <c r="H479" s="73"/>
      <c r="I479" s="86">
        <v>6300</v>
      </c>
      <c r="J479" s="84"/>
      <c r="K479" s="73"/>
      <c r="L479" s="80">
        <v>42058</v>
      </c>
    </row>
    <row r="480" spans="1:13" s="110" customFormat="1" ht="26.4" x14ac:dyDescent="0.3">
      <c r="A480" s="66">
        <f t="shared" si="7"/>
        <v>475</v>
      </c>
      <c r="B480" s="109">
        <v>42057</v>
      </c>
      <c r="C480" s="100" t="s">
        <v>861</v>
      </c>
      <c r="D480" s="76" t="s">
        <v>862</v>
      </c>
      <c r="E480" s="95">
        <v>250503</v>
      </c>
      <c r="F480" s="86"/>
      <c r="G480" s="84">
        <v>750</v>
      </c>
      <c r="H480" s="73"/>
      <c r="I480" s="86">
        <v>750</v>
      </c>
      <c r="J480" s="84"/>
      <c r="K480" s="73"/>
      <c r="L480" s="80">
        <v>42060</v>
      </c>
    </row>
    <row r="481" spans="1:12" s="110" customFormat="1" ht="26.4" x14ac:dyDescent="0.3">
      <c r="A481" s="66">
        <f t="shared" si="7"/>
        <v>476</v>
      </c>
      <c r="B481" s="109">
        <v>42057</v>
      </c>
      <c r="C481" s="100" t="s">
        <v>863</v>
      </c>
      <c r="D481" s="76" t="s">
        <v>862</v>
      </c>
      <c r="E481" s="95">
        <v>250504</v>
      </c>
      <c r="F481" s="86"/>
      <c r="G481" s="84">
        <v>750</v>
      </c>
      <c r="H481" s="73"/>
      <c r="I481" s="86">
        <v>750</v>
      </c>
      <c r="J481" s="84"/>
      <c r="K481" s="73"/>
      <c r="L481" s="80">
        <v>42060</v>
      </c>
    </row>
    <row r="482" spans="1:12" s="110" customFormat="1" ht="26.4" x14ac:dyDescent="0.3">
      <c r="A482" s="66">
        <f t="shared" ref="A482:A545" si="8">A481+1</f>
        <v>477</v>
      </c>
      <c r="B482" s="109">
        <v>42057</v>
      </c>
      <c r="C482" s="100" t="s">
        <v>864</v>
      </c>
      <c r="D482" s="76" t="s">
        <v>862</v>
      </c>
      <c r="E482" s="95">
        <v>250505</v>
      </c>
      <c r="F482" s="86"/>
      <c r="G482" s="84">
        <v>750</v>
      </c>
      <c r="H482" s="73"/>
      <c r="I482" s="86">
        <v>750</v>
      </c>
      <c r="J482" s="84"/>
      <c r="K482" s="73"/>
      <c r="L482" s="80">
        <v>42061</v>
      </c>
    </row>
    <row r="483" spans="1:12" s="110" customFormat="1" x14ac:dyDescent="0.3">
      <c r="A483" s="66">
        <f t="shared" si="8"/>
        <v>478</v>
      </c>
      <c r="B483" s="109">
        <v>42057</v>
      </c>
      <c r="C483" s="100" t="s">
        <v>432</v>
      </c>
      <c r="D483" s="76" t="s">
        <v>865</v>
      </c>
      <c r="E483" s="95">
        <v>250506</v>
      </c>
      <c r="F483" s="86"/>
      <c r="G483" s="84">
        <v>4876.5</v>
      </c>
      <c r="H483" s="73"/>
      <c r="I483" s="86">
        <v>4876.5</v>
      </c>
      <c r="J483" s="84"/>
      <c r="K483" s="73"/>
      <c r="L483" s="80">
        <v>42057</v>
      </c>
    </row>
    <row r="484" spans="1:12" s="110" customFormat="1" x14ac:dyDescent="0.3">
      <c r="A484" s="66">
        <f t="shared" si="8"/>
        <v>479</v>
      </c>
      <c r="B484" s="109">
        <v>42058</v>
      </c>
      <c r="C484" s="100" t="s">
        <v>432</v>
      </c>
      <c r="D484" s="76" t="s">
        <v>693</v>
      </c>
      <c r="E484" s="95">
        <v>250507</v>
      </c>
      <c r="F484" s="86"/>
      <c r="G484" s="84">
        <v>774</v>
      </c>
      <c r="H484" s="73"/>
      <c r="I484" s="86">
        <v>774</v>
      </c>
      <c r="J484" s="84"/>
      <c r="K484" s="73"/>
      <c r="L484" s="80">
        <v>42059</v>
      </c>
    </row>
    <row r="485" spans="1:12" s="110" customFormat="1" x14ac:dyDescent="0.3">
      <c r="A485" s="66">
        <f t="shared" si="8"/>
        <v>480</v>
      </c>
      <c r="B485" s="109">
        <v>42058</v>
      </c>
      <c r="C485" s="100" t="s">
        <v>552</v>
      </c>
      <c r="D485" s="76" t="s">
        <v>866</v>
      </c>
      <c r="E485" s="95">
        <v>250508</v>
      </c>
      <c r="F485" s="86">
        <v>567</v>
      </c>
      <c r="G485" s="84">
        <v>567</v>
      </c>
      <c r="H485" s="73"/>
      <c r="I485" s="86"/>
      <c r="J485" s="84"/>
      <c r="K485" s="73"/>
      <c r="L485" s="80"/>
    </row>
    <row r="486" spans="1:12" s="110" customFormat="1" x14ac:dyDescent="0.3">
      <c r="A486" s="66">
        <f t="shared" si="8"/>
        <v>481</v>
      </c>
      <c r="B486" s="109">
        <v>42058</v>
      </c>
      <c r="C486" s="100" t="s">
        <v>642</v>
      </c>
      <c r="D486" s="76" t="s">
        <v>770</v>
      </c>
      <c r="E486" s="95">
        <v>250509</v>
      </c>
      <c r="F486" s="86"/>
      <c r="G486" s="84">
        <v>2632</v>
      </c>
      <c r="H486" s="73"/>
      <c r="I486" s="86">
        <v>2632</v>
      </c>
      <c r="J486" s="84"/>
      <c r="K486" s="73"/>
      <c r="L486" s="80">
        <v>42065</v>
      </c>
    </row>
    <row r="487" spans="1:12" s="110" customFormat="1" x14ac:dyDescent="0.3">
      <c r="A487" s="66">
        <f t="shared" si="8"/>
        <v>482</v>
      </c>
      <c r="B487" s="109">
        <v>42058</v>
      </c>
      <c r="C487" s="100" t="s">
        <v>642</v>
      </c>
      <c r="D487" s="76" t="s">
        <v>867</v>
      </c>
      <c r="E487" s="95">
        <v>250510</v>
      </c>
      <c r="F487" s="86"/>
      <c r="G487" s="84">
        <v>1930</v>
      </c>
      <c r="H487" s="73"/>
      <c r="I487" s="86">
        <v>1930</v>
      </c>
      <c r="J487" s="84"/>
      <c r="K487" s="73"/>
      <c r="L487" s="80">
        <v>42064</v>
      </c>
    </row>
    <row r="488" spans="1:12" s="110" customFormat="1" x14ac:dyDescent="0.3">
      <c r="A488" s="66">
        <f t="shared" si="8"/>
        <v>483</v>
      </c>
      <c r="B488" s="109">
        <v>42058</v>
      </c>
      <c r="C488" s="100" t="s">
        <v>642</v>
      </c>
      <c r="D488" s="76" t="s">
        <v>868</v>
      </c>
      <c r="E488" s="95">
        <v>250511</v>
      </c>
      <c r="F488" s="86"/>
      <c r="G488" s="84">
        <v>884</v>
      </c>
      <c r="H488" s="73"/>
      <c r="I488" s="86">
        <v>884</v>
      </c>
      <c r="J488" s="84"/>
      <c r="K488" s="73"/>
      <c r="L488" s="80">
        <v>42065</v>
      </c>
    </row>
    <row r="489" spans="1:12" s="110" customFormat="1" x14ac:dyDescent="0.3">
      <c r="A489" s="66">
        <f t="shared" si="8"/>
        <v>484</v>
      </c>
      <c r="B489" s="109">
        <v>42058</v>
      </c>
      <c r="C489" s="100" t="s">
        <v>869</v>
      </c>
      <c r="D489" s="76"/>
      <c r="E489" s="95">
        <v>250512</v>
      </c>
      <c r="F489" s="86"/>
      <c r="G489" s="84">
        <v>810</v>
      </c>
      <c r="H489" s="73"/>
      <c r="I489" s="86">
        <v>810</v>
      </c>
      <c r="J489" s="84"/>
      <c r="K489" s="73"/>
      <c r="L489" s="80">
        <v>42064</v>
      </c>
    </row>
    <row r="490" spans="1:12" s="110" customFormat="1" x14ac:dyDescent="0.3">
      <c r="A490" s="66">
        <f t="shared" si="8"/>
        <v>485</v>
      </c>
      <c r="B490" s="109">
        <v>42058</v>
      </c>
      <c r="C490" s="100" t="s">
        <v>455</v>
      </c>
      <c r="D490" s="76" t="s">
        <v>456</v>
      </c>
      <c r="E490" s="95" t="s">
        <v>870</v>
      </c>
      <c r="F490" s="98">
        <v>2015.1</v>
      </c>
      <c r="G490" s="82"/>
      <c r="H490" s="73"/>
      <c r="I490" s="98"/>
      <c r="J490" s="82">
        <v>2015.1</v>
      </c>
      <c r="K490" s="73"/>
      <c r="L490" s="112">
        <v>42058</v>
      </c>
    </row>
    <row r="491" spans="1:12" s="110" customFormat="1" x14ac:dyDescent="0.3">
      <c r="A491" s="66">
        <f t="shared" si="8"/>
        <v>486</v>
      </c>
      <c r="B491" s="109">
        <v>42059</v>
      </c>
      <c r="C491" s="78" t="s">
        <v>455</v>
      </c>
      <c r="D491" s="76" t="s">
        <v>456</v>
      </c>
      <c r="E491" s="95" t="s">
        <v>871</v>
      </c>
      <c r="F491" s="86">
        <v>2647.57</v>
      </c>
      <c r="G491" s="84"/>
      <c r="H491" s="73"/>
      <c r="I491" s="86"/>
      <c r="J491" s="84">
        <v>2647.57</v>
      </c>
      <c r="K491" s="73"/>
      <c r="L491" s="80">
        <v>42059</v>
      </c>
    </row>
    <row r="492" spans="1:12" s="110" customFormat="1" x14ac:dyDescent="0.3">
      <c r="A492" s="66">
        <f t="shared" si="8"/>
        <v>487</v>
      </c>
      <c r="B492" s="109">
        <v>42059</v>
      </c>
      <c r="C492" s="78" t="s">
        <v>455</v>
      </c>
      <c r="D492" s="76" t="s">
        <v>456</v>
      </c>
      <c r="E492" s="95" t="s">
        <v>872</v>
      </c>
      <c r="F492" s="86">
        <v>213.33</v>
      </c>
      <c r="G492" s="84"/>
      <c r="H492" s="73"/>
      <c r="I492" s="86"/>
      <c r="J492" s="84">
        <v>213.33</v>
      </c>
      <c r="K492" s="73"/>
      <c r="L492" s="80">
        <v>42059</v>
      </c>
    </row>
    <row r="493" spans="1:12" s="110" customFormat="1" x14ac:dyDescent="0.3">
      <c r="A493" s="66">
        <f t="shared" si="8"/>
        <v>488</v>
      </c>
      <c r="B493" s="109">
        <v>42060</v>
      </c>
      <c r="C493" s="78" t="s">
        <v>455</v>
      </c>
      <c r="D493" s="76" t="s">
        <v>456</v>
      </c>
      <c r="E493" s="95" t="s">
        <v>873</v>
      </c>
      <c r="F493" s="86">
        <v>133.62</v>
      </c>
      <c r="G493" s="84"/>
      <c r="H493" s="73"/>
      <c r="I493" s="86"/>
      <c r="J493" s="84">
        <v>133.62</v>
      </c>
      <c r="K493" s="73"/>
      <c r="L493" s="80">
        <v>42060</v>
      </c>
    </row>
    <row r="494" spans="1:12" s="110" customFormat="1" x14ac:dyDescent="0.3">
      <c r="A494" s="66">
        <f t="shared" si="8"/>
        <v>489</v>
      </c>
      <c r="B494" s="109">
        <v>42060</v>
      </c>
      <c r="C494" s="78" t="s">
        <v>455</v>
      </c>
      <c r="D494" s="76" t="s">
        <v>456</v>
      </c>
      <c r="E494" s="95" t="s">
        <v>874</v>
      </c>
      <c r="F494" s="86">
        <v>3288.58</v>
      </c>
      <c r="G494" s="84"/>
      <c r="H494" s="73"/>
      <c r="I494" s="86"/>
      <c r="J494" s="84">
        <v>3288.58</v>
      </c>
      <c r="K494" s="73"/>
      <c r="L494" s="80">
        <v>42060</v>
      </c>
    </row>
    <row r="495" spans="1:12" s="110" customFormat="1" x14ac:dyDescent="0.3">
      <c r="A495" s="66">
        <f t="shared" si="8"/>
        <v>490</v>
      </c>
      <c r="B495" s="109">
        <v>42061</v>
      </c>
      <c r="C495" s="78" t="s">
        <v>455</v>
      </c>
      <c r="D495" s="76" t="s">
        <v>456</v>
      </c>
      <c r="E495" s="95" t="s">
        <v>875</v>
      </c>
      <c r="F495" s="86">
        <v>313.7</v>
      </c>
      <c r="G495" s="84"/>
      <c r="H495" s="73"/>
      <c r="I495" s="86"/>
      <c r="J495" s="84">
        <v>313.7</v>
      </c>
      <c r="K495" s="73"/>
      <c r="L495" s="80">
        <v>42060</v>
      </c>
    </row>
    <row r="496" spans="1:12" s="110" customFormat="1" x14ac:dyDescent="0.3">
      <c r="A496" s="66">
        <f t="shared" si="8"/>
        <v>491</v>
      </c>
      <c r="B496" s="109">
        <v>42061</v>
      </c>
      <c r="C496" s="77" t="s">
        <v>432</v>
      </c>
      <c r="D496" s="76" t="s">
        <v>787</v>
      </c>
      <c r="E496" s="95"/>
      <c r="F496" s="86"/>
      <c r="G496" s="84">
        <v>25</v>
      </c>
      <c r="H496" s="73"/>
      <c r="I496" s="86">
        <v>25</v>
      </c>
      <c r="J496" s="84"/>
      <c r="K496" s="73"/>
      <c r="L496" s="80">
        <v>42061</v>
      </c>
    </row>
    <row r="497" spans="1:13" s="110" customFormat="1" x14ac:dyDescent="0.3">
      <c r="A497" s="66">
        <f t="shared" si="8"/>
        <v>492</v>
      </c>
      <c r="B497" s="109">
        <v>42061</v>
      </c>
      <c r="C497" s="78" t="s">
        <v>455</v>
      </c>
      <c r="D497" s="76" t="s">
        <v>456</v>
      </c>
      <c r="E497" s="95" t="s">
        <v>876</v>
      </c>
      <c r="F497" s="86">
        <v>6000.81</v>
      </c>
      <c r="G497" s="84"/>
      <c r="H497" s="73"/>
      <c r="I497" s="86"/>
      <c r="J497" s="84">
        <v>6000.81</v>
      </c>
      <c r="K497" s="73"/>
      <c r="L497" s="80">
        <v>42061</v>
      </c>
    </row>
    <row r="498" spans="1:13" s="110" customFormat="1" x14ac:dyDescent="0.3">
      <c r="A498" s="66">
        <f t="shared" si="8"/>
        <v>493</v>
      </c>
      <c r="B498" s="109">
        <v>42061</v>
      </c>
      <c r="C498" s="78" t="s">
        <v>455</v>
      </c>
      <c r="D498" s="76" t="s">
        <v>456</v>
      </c>
      <c r="E498" s="95" t="s">
        <v>877</v>
      </c>
      <c r="F498" s="86">
        <v>5291.27</v>
      </c>
      <c r="G498" s="84"/>
      <c r="H498" s="73"/>
      <c r="I498" s="86"/>
      <c r="J498" s="84">
        <v>5291.27</v>
      </c>
      <c r="K498" s="73"/>
      <c r="L498" s="80">
        <v>42061</v>
      </c>
    </row>
    <row r="499" spans="1:13" s="110" customFormat="1" x14ac:dyDescent="0.3">
      <c r="A499" s="66">
        <f t="shared" si="8"/>
        <v>494</v>
      </c>
      <c r="B499" s="109">
        <v>42063</v>
      </c>
      <c r="C499" s="78" t="s">
        <v>455</v>
      </c>
      <c r="D499" s="76" t="s">
        <v>456</v>
      </c>
      <c r="E499" s="95" t="s">
        <v>878</v>
      </c>
      <c r="F499" s="86">
        <v>3242.53</v>
      </c>
      <c r="G499" s="84"/>
      <c r="H499" s="73"/>
      <c r="I499" s="86"/>
      <c r="J499" s="84">
        <v>3242.53</v>
      </c>
      <c r="K499" s="73"/>
      <c r="L499" s="80">
        <v>42063</v>
      </c>
    </row>
    <row r="500" spans="1:13" s="110" customFormat="1" x14ac:dyDescent="0.3">
      <c r="A500" s="66">
        <f t="shared" si="8"/>
        <v>495</v>
      </c>
      <c r="B500" s="109">
        <v>42063</v>
      </c>
      <c r="C500" s="78" t="s">
        <v>455</v>
      </c>
      <c r="D500" s="76" t="s">
        <v>456</v>
      </c>
      <c r="E500" s="115" t="s">
        <v>879</v>
      </c>
      <c r="F500" s="86">
        <v>99.33</v>
      </c>
      <c r="G500" s="84"/>
      <c r="H500" s="73"/>
      <c r="I500" s="86"/>
      <c r="J500" s="84">
        <v>99.33</v>
      </c>
      <c r="K500" s="73"/>
      <c r="L500" s="80">
        <v>42063</v>
      </c>
    </row>
    <row r="501" spans="1:13" s="110" customFormat="1" x14ac:dyDescent="0.3">
      <c r="A501" s="66">
        <f t="shared" si="8"/>
        <v>496</v>
      </c>
      <c r="B501" s="109">
        <v>42063</v>
      </c>
      <c r="C501" s="78" t="s">
        <v>455</v>
      </c>
      <c r="D501" s="76" t="s">
        <v>456</v>
      </c>
      <c r="E501" s="95" t="s">
        <v>880</v>
      </c>
      <c r="F501" s="86">
        <v>83.09</v>
      </c>
      <c r="G501" s="84"/>
      <c r="H501" s="73"/>
      <c r="I501" s="86"/>
      <c r="J501" s="84">
        <v>83.09</v>
      </c>
      <c r="K501" s="73"/>
      <c r="L501" s="80">
        <v>42063</v>
      </c>
    </row>
    <row r="502" spans="1:13" s="110" customFormat="1" x14ac:dyDescent="0.3">
      <c r="A502" s="66">
        <f t="shared" si="8"/>
        <v>497</v>
      </c>
      <c r="B502" s="109">
        <v>42064</v>
      </c>
      <c r="C502" s="78" t="s">
        <v>455</v>
      </c>
      <c r="D502" s="76" t="s">
        <v>456</v>
      </c>
      <c r="E502" s="95" t="s">
        <v>881</v>
      </c>
      <c r="F502" s="86">
        <v>2471.06</v>
      </c>
      <c r="G502" s="84"/>
      <c r="H502" s="73"/>
      <c r="I502" s="86"/>
      <c r="J502" s="84">
        <v>2471.06</v>
      </c>
      <c r="K502" s="73"/>
      <c r="L502" s="80">
        <v>42064</v>
      </c>
    </row>
    <row r="503" spans="1:13" s="110" customFormat="1" x14ac:dyDescent="0.3">
      <c r="A503" s="66">
        <f t="shared" si="8"/>
        <v>498</v>
      </c>
      <c r="B503" s="109">
        <v>42065</v>
      </c>
      <c r="C503" s="78" t="s">
        <v>455</v>
      </c>
      <c r="D503" s="76" t="s">
        <v>456</v>
      </c>
      <c r="E503" s="95" t="s">
        <v>882</v>
      </c>
      <c r="F503" s="86">
        <v>5239.53</v>
      </c>
      <c r="G503" s="84"/>
      <c r="H503" s="73"/>
      <c r="I503" s="86"/>
      <c r="J503" s="84">
        <v>5239.53</v>
      </c>
      <c r="K503" s="73"/>
      <c r="L503" s="80">
        <v>42065</v>
      </c>
    </row>
    <row r="504" spans="1:13" s="110" customFormat="1" x14ac:dyDescent="0.3">
      <c r="A504" s="66">
        <f t="shared" si="8"/>
        <v>499</v>
      </c>
      <c r="B504" s="109">
        <v>42065</v>
      </c>
      <c r="C504" s="78" t="s">
        <v>455</v>
      </c>
      <c r="D504" s="76" t="s">
        <v>456</v>
      </c>
      <c r="E504" s="95" t="s">
        <v>883</v>
      </c>
      <c r="F504" s="86">
        <v>199.65</v>
      </c>
      <c r="G504" s="84"/>
      <c r="H504" s="73"/>
      <c r="I504" s="86"/>
      <c r="J504" s="84">
        <v>199.65</v>
      </c>
      <c r="K504" s="73"/>
      <c r="L504" s="80">
        <v>42065</v>
      </c>
    </row>
    <row r="505" spans="1:13" s="110" customFormat="1" x14ac:dyDescent="0.3">
      <c r="A505" s="66">
        <f t="shared" si="8"/>
        <v>500</v>
      </c>
      <c r="B505" s="109">
        <v>42004</v>
      </c>
      <c r="C505" s="100" t="s">
        <v>884</v>
      </c>
      <c r="D505" s="76" t="s">
        <v>885</v>
      </c>
      <c r="E505" s="95">
        <v>250513</v>
      </c>
      <c r="F505" s="86"/>
      <c r="G505" s="84">
        <v>2000</v>
      </c>
      <c r="H505" s="73"/>
      <c r="I505" s="86">
        <v>2000</v>
      </c>
      <c r="J505" s="84"/>
      <c r="K505" s="73"/>
      <c r="L505" s="80">
        <v>42165</v>
      </c>
      <c r="M505" s="110" t="s">
        <v>886</v>
      </c>
    </row>
    <row r="506" spans="1:13" s="110" customFormat="1" x14ac:dyDescent="0.3">
      <c r="A506" s="66">
        <f t="shared" si="8"/>
        <v>501</v>
      </c>
      <c r="B506" s="109">
        <v>42059</v>
      </c>
      <c r="C506" s="100" t="s">
        <v>429</v>
      </c>
      <c r="D506" s="76" t="s">
        <v>887</v>
      </c>
      <c r="E506" s="95">
        <v>250514</v>
      </c>
      <c r="F506" s="86"/>
      <c r="G506" s="84">
        <v>7952</v>
      </c>
      <c r="H506" s="73"/>
      <c r="I506" s="86">
        <v>7952</v>
      </c>
      <c r="J506" s="84"/>
      <c r="K506" s="73"/>
      <c r="L506" s="80">
        <v>42074</v>
      </c>
    </row>
    <row r="507" spans="1:13" s="110" customFormat="1" x14ac:dyDescent="0.3">
      <c r="A507" s="66">
        <f t="shared" si="8"/>
        <v>502</v>
      </c>
      <c r="B507" s="109">
        <v>42059</v>
      </c>
      <c r="C507" s="100" t="s">
        <v>888</v>
      </c>
      <c r="D507" s="76" t="s">
        <v>887</v>
      </c>
      <c r="E507" s="95">
        <v>250515</v>
      </c>
      <c r="F507" s="86"/>
      <c r="G507" s="84">
        <v>1510</v>
      </c>
      <c r="H507" s="73"/>
      <c r="I507" s="86">
        <v>1510</v>
      </c>
      <c r="J507" s="84"/>
      <c r="K507" s="73"/>
      <c r="L507" s="80">
        <v>42078</v>
      </c>
    </row>
    <row r="508" spans="1:13" s="110" customFormat="1" x14ac:dyDescent="0.3">
      <c r="A508" s="66">
        <f t="shared" si="8"/>
        <v>503</v>
      </c>
      <c r="B508" s="109">
        <v>42060</v>
      </c>
      <c r="C508" s="100" t="s">
        <v>432</v>
      </c>
      <c r="D508" s="101" t="s">
        <v>805</v>
      </c>
      <c r="E508" s="95">
        <v>250466</v>
      </c>
      <c r="F508" s="86"/>
      <c r="G508" s="84">
        <v>1618.5</v>
      </c>
      <c r="H508" s="73"/>
      <c r="I508" s="86">
        <v>1618.5</v>
      </c>
      <c r="J508" s="84"/>
      <c r="K508" s="73"/>
      <c r="L508" s="80">
        <v>42063</v>
      </c>
    </row>
    <row r="509" spans="1:13" s="110" customFormat="1" x14ac:dyDescent="0.3">
      <c r="A509" s="66">
        <f t="shared" si="8"/>
        <v>504</v>
      </c>
      <c r="B509" s="109">
        <v>42061</v>
      </c>
      <c r="C509" s="100" t="s">
        <v>822</v>
      </c>
      <c r="D509" s="76" t="s">
        <v>889</v>
      </c>
      <c r="E509" s="95">
        <v>250468</v>
      </c>
      <c r="F509" s="86"/>
      <c r="G509" s="84">
        <v>1646</v>
      </c>
      <c r="H509" s="73"/>
      <c r="I509" s="86">
        <v>1646</v>
      </c>
      <c r="J509" s="84"/>
      <c r="K509" s="73"/>
      <c r="L509" s="80">
        <v>42061</v>
      </c>
    </row>
    <row r="510" spans="1:13" s="110" customFormat="1" x14ac:dyDescent="0.3">
      <c r="A510" s="66">
        <f t="shared" si="8"/>
        <v>505</v>
      </c>
      <c r="B510" s="109">
        <v>42061</v>
      </c>
      <c r="C510" s="100" t="s">
        <v>432</v>
      </c>
      <c r="D510" s="76" t="s">
        <v>693</v>
      </c>
      <c r="E510" s="95">
        <v>250469</v>
      </c>
      <c r="F510" s="86"/>
      <c r="G510" s="84">
        <v>762</v>
      </c>
      <c r="H510" s="73"/>
      <c r="I510" s="86">
        <v>762</v>
      </c>
      <c r="J510" s="84"/>
      <c r="K510" s="73"/>
      <c r="L510" s="80">
        <v>42063</v>
      </c>
    </row>
    <row r="511" spans="1:13" s="110" customFormat="1" x14ac:dyDescent="0.3">
      <c r="A511" s="66">
        <f t="shared" si="8"/>
        <v>506</v>
      </c>
      <c r="B511" s="109">
        <v>42063</v>
      </c>
      <c r="C511" s="107" t="s">
        <v>642</v>
      </c>
      <c r="D511" s="102" t="s">
        <v>890</v>
      </c>
      <c r="E511" s="95">
        <v>250470</v>
      </c>
      <c r="F511" s="86"/>
      <c r="G511" s="84">
        <v>11162</v>
      </c>
      <c r="H511" s="73"/>
      <c r="I511" s="86">
        <v>11162</v>
      </c>
      <c r="J511" s="84"/>
      <c r="K511" s="73"/>
      <c r="L511" s="80">
        <v>42064</v>
      </c>
    </row>
    <row r="512" spans="1:13" s="110" customFormat="1" x14ac:dyDescent="0.3">
      <c r="A512" s="66">
        <f t="shared" si="8"/>
        <v>507</v>
      </c>
      <c r="B512" s="109">
        <v>42063</v>
      </c>
      <c r="C512" s="107" t="s">
        <v>432</v>
      </c>
      <c r="D512" s="102" t="s">
        <v>481</v>
      </c>
      <c r="E512" s="95" t="s">
        <v>565</v>
      </c>
      <c r="F512" s="86"/>
      <c r="G512" s="84">
        <v>25</v>
      </c>
      <c r="H512" s="73"/>
      <c r="I512" s="86">
        <v>25</v>
      </c>
      <c r="J512" s="84"/>
      <c r="K512" s="73"/>
      <c r="L512" s="80">
        <v>42063</v>
      </c>
    </row>
    <row r="513" spans="1:12" s="110" customFormat="1" x14ac:dyDescent="0.3">
      <c r="A513" s="66">
        <f t="shared" si="8"/>
        <v>508</v>
      </c>
      <c r="B513" s="109">
        <v>42065</v>
      </c>
      <c r="C513" s="107" t="s">
        <v>552</v>
      </c>
      <c r="D513" s="102" t="s">
        <v>891</v>
      </c>
      <c r="E513" s="95">
        <v>250471</v>
      </c>
      <c r="F513" s="86"/>
      <c r="G513" s="84">
        <v>650</v>
      </c>
      <c r="H513" s="73"/>
      <c r="I513" s="86">
        <v>650</v>
      </c>
      <c r="J513" s="84"/>
      <c r="K513" s="73"/>
      <c r="L513" s="80">
        <v>42066</v>
      </c>
    </row>
    <row r="514" spans="1:12" s="110" customFormat="1" x14ac:dyDescent="0.3">
      <c r="A514" s="66">
        <f t="shared" si="8"/>
        <v>509</v>
      </c>
      <c r="B514" s="109">
        <v>42066</v>
      </c>
      <c r="C514" s="107" t="s">
        <v>467</v>
      </c>
      <c r="D514" s="102" t="s">
        <v>892</v>
      </c>
      <c r="E514" s="95">
        <v>250472</v>
      </c>
      <c r="F514" s="86"/>
      <c r="G514" s="84">
        <v>3057</v>
      </c>
      <c r="H514" s="73"/>
      <c r="I514" s="86">
        <v>3057</v>
      </c>
      <c r="J514" s="84"/>
      <c r="K514" s="73"/>
      <c r="L514" s="80">
        <v>42067</v>
      </c>
    </row>
    <row r="515" spans="1:12" s="110" customFormat="1" x14ac:dyDescent="0.3">
      <c r="A515" s="66">
        <f t="shared" si="8"/>
        <v>510</v>
      </c>
      <c r="B515" s="109">
        <v>42066</v>
      </c>
      <c r="C515" s="107" t="s">
        <v>432</v>
      </c>
      <c r="D515" s="102" t="s">
        <v>893</v>
      </c>
      <c r="E515" s="95">
        <v>250473</v>
      </c>
      <c r="F515" s="86"/>
      <c r="G515" s="84">
        <v>728.5</v>
      </c>
      <c r="H515" s="73"/>
      <c r="I515" s="86">
        <v>728.5</v>
      </c>
      <c r="J515" s="84"/>
      <c r="K515" s="73"/>
      <c r="L515" s="80">
        <v>42067</v>
      </c>
    </row>
    <row r="516" spans="1:12" s="110" customFormat="1" x14ac:dyDescent="0.3">
      <c r="A516" s="66">
        <f t="shared" si="8"/>
        <v>511</v>
      </c>
      <c r="B516" s="109">
        <v>42066</v>
      </c>
      <c r="C516" s="78" t="s">
        <v>455</v>
      </c>
      <c r="D516" s="76" t="s">
        <v>456</v>
      </c>
      <c r="E516" s="95" t="s">
        <v>894</v>
      </c>
      <c r="F516" s="86">
        <v>1102.3699999999999</v>
      </c>
      <c r="G516" s="84"/>
      <c r="H516" s="73"/>
      <c r="I516" s="86"/>
      <c r="J516" s="84">
        <v>1102.3699999999999</v>
      </c>
      <c r="K516" s="73"/>
      <c r="L516" s="80">
        <v>42066</v>
      </c>
    </row>
    <row r="517" spans="1:12" s="110" customFormat="1" x14ac:dyDescent="0.3">
      <c r="A517" s="66">
        <f t="shared" si="8"/>
        <v>512</v>
      </c>
      <c r="B517" s="109">
        <v>42066</v>
      </c>
      <c r="C517" s="78" t="s">
        <v>455</v>
      </c>
      <c r="D517" s="76" t="s">
        <v>456</v>
      </c>
      <c r="E517" s="95" t="s">
        <v>895</v>
      </c>
      <c r="F517" s="86">
        <v>7279.29</v>
      </c>
      <c r="G517" s="84"/>
      <c r="H517" s="73"/>
      <c r="I517" s="86"/>
      <c r="J517" s="84">
        <v>7279.29</v>
      </c>
      <c r="K517" s="73"/>
      <c r="L517" s="80">
        <v>42066</v>
      </c>
    </row>
    <row r="518" spans="1:12" s="110" customFormat="1" x14ac:dyDescent="0.3">
      <c r="A518" s="66">
        <f t="shared" si="8"/>
        <v>513</v>
      </c>
      <c r="B518" s="109">
        <v>42066</v>
      </c>
      <c r="C518" s="78" t="s">
        <v>455</v>
      </c>
      <c r="D518" s="76" t="s">
        <v>456</v>
      </c>
      <c r="E518" s="95" t="s">
        <v>896</v>
      </c>
      <c r="F518" s="86">
        <v>74.09</v>
      </c>
      <c r="G518" s="84"/>
      <c r="H518" s="73"/>
      <c r="I518" s="86"/>
      <c r="J518" s="84">
        <v>74.09</v>
      </c>
      <c r="K518" s="73"/>
      <c r="L518" s="80">
        <v>42066</v>
      </c>
    </row>
    <row r="519" spans="1:12" s="110" customFormat="1" x14ac:dyDescent="0.3">
      <c r="A519" s="66">
        <f t="shared" si="8"/>
        <v>514</v>
      </c>
      <c r="B519" s="109">
        <v>42067</v>
      </c>
      <c r="C519" s="78" t="s">
        <v>455</v>
      </c>
      <c r="D519" s="76" t="s">
        <v>456</v>
      </c>
      <c r="E519" s="95" t="s">
        <v>897</v>
      </c>
      <c r="F519" s="86">
        <v>822.21</v>
      </c>
      <c r="G519" s="84"/>
      <c r="H519" s="73"/>
      <c r="I519" s="86"/>
      <c r="J519" s="84">
        <v>822.21</v>
      </c>
      <c r="K519" s="73"/>
      <c r="L519" s="80">
        <v>42067</v>
      </c>
    </row>
    <row r="520" spans="1:12" s="110" customFormat="1" x14ac:dyDescent="0.3">
      <c r="A520" s="66">
        <f t="shared" si="8"/>
        <v>515</v>
      </c>
      <c r="B520" s="109">
        <v>42067</v>
      </c>
      <c r="C520" s="78" t="s">
        <v>455</v>
      </c>
      <c r="D520" s="76" t="s">
        <v>456</v>
      </c>
      <c r="E520" s="95" t="s">
        <v>898</v>
      </c>
      <c r="F520" s="86">
        <v>7471.54</v>
      </c>
      <c r="G520" s="84"/>
      <c r="H520" s="73"/>
      <c r="I520" s="86"/>
      <c r="J520" s="84">
        <v>7471.54</v>
      </c>
      <c r="K520" s="73"/>
      <c r="L520" s="80">
        <v>42067</v>
      </c>
    </row>
    <row r="521" spans="1:12" s="110" customFormat="1" x14ac:dyDescent="0.3">
      <c r="A521" s="66">
        <f t="shared" si="8"/>
        <v>516</v>
      </c>
      <c r="B521" s="109">
        <v>42068</v>
      </c>
      <c r="C521" s="77" t="s">
        <v>432</v>
      </c>
      <c r="D521" s="76" t="s">
        <v>899</v>
      </c>
      <c r="E521" s="95" t="s">
        <v>565</v>
      </c>
      <c r="F521" s="86"/>
      <c r="G521" s="84">
        <v>50</v>
      </c>
      <c r="H521" s="73"/>
      <c r="I521" s="86">
        <v>50</v>
      </c>
      <c r="J521" s="84"/>
      <c r="K521" s="73"/>
      <c r="L521" s="80">
        <v>42068</v>
      </c>
    </row>
    <row r="522" spans="1:12" s="110" customFormat="1" x14ac:dyDescent="0.3">
      <c r="A522" s="66">
        <f t="shared" si="8"/>
        <v>517</v>
      </c>
      <c r="B522" s="109">
        <v>42068</v>
      </c>
      <c r="C522" s="78" t="s">
        <v>455</v>
      </c>
      <c r="D522" s="76" t="s">
        <v>900</v>
      </c>
      <c r="E522" s="95" t="s">
        <v>901</v>
      </c>
      <c r="F522" s="86">
        <v>1632.42</v>
      </c>
      <c r="G522" s="84"/>
      <c r="H522" s="73"/>
      <c r="I522" s="86"/>
      <c r="J522" s="84">
        <v>1632.42</v>
      </c>
      <c r="K522" s="73"/>
      <c r="L522" s="80">
        <v>42068</v>
      </c>
    </row>
    <row r="523" spans="1:12" s="110" customFormat="1" x14ac:dyDescent="0.3">
      <c r="A523" s="66">
        <f t="shared" si="8"/>
        <v>518</v>
      </c>
      <c r="B523" s="109">
        <v>42068</v>
      </c>
      <c r="C523" s="78" t="s">
        <v>455</v>
      </c>
      <c r="D523" s="76" t="s">
        <v>900</v>
      </c>
      <c r="E523" s="95" t="s">
        <v>902</v>
      </c>
      <c r="F523" s="86">
        <v>9758.33</v>
      </c>
      <c r="G523" s="84"/>
      <c r="H523" s="73"/>
      <c r="I523" s="86"/>
      <c r="J523" s="84">
        <v>9758.33</v>
      </c>
      <c r="K523" s="73"/>
      <c r="L523" s="80">
        <v>42068</v>
      </c>
    </row>
    <row r="524" spans="1:12" s="110" customFormat="1" x14ac:dyDescent="0.3">
      <c r="A524" s="66">
        <f t="shared" si="8"/>
        <v>519</v>
      </c>
      <c r="B524" s="109">
        <v>42068</v>
      </c>
      <c r="C524" s="77" t="s">
        <v>603</v>
      </c>
      <c r="D524" s="76" t="s">
        <v>713</v>
      </c>
      <c r="E524" s="95">
        <v>868</v>
      </c>
      <c r="F524" s="86">
        <v>11393</v>
      </c>
      <c r="G524" s="84"/>
      <c r="H524" s="73"/>
      <c r="I524" s="86"/>
      <c r="J524" s="84">
        <v>11393</v>
      </c>
      <c r="K524" s="73"/>
      <c r="L524" s="80">
        <v>42068</v>
      </c>
    </row>
    <row r="525" spans="1:12" s="110" customFormat="1" x14ac:dyDescent="0.3">
      <c r="A525" s="66">
        <f t="shared" si="8"/>
        <v>520</v>
      </c>
      <c r="B525" s="109">
        <v>42068</v>
      </c>
      <c r="C525" s="77" t="s">
        <v>432</v>
      </c>
      <c r="D525" s="76" t="s">
        <v>807</v>
      </c>
      <c r="E525" s="95">
        <v>250475</v>
      </c>
      <c r="F525" s="86"/>
      <c r="G525" s="84">
        <v>558</v>
      </c>
      <c r="H525" s="73"/>
      <c r="I525" s="86">
        <v>558</v>
      </c>
      <c r="J525" s="84"/>
      <c r="K525" s="73"/>
      <c r="L525" s="80">
        <v>42068</v>
      </c>
    </row>
    <row r="526" spans="1:12" s="110" customFormat="1" x14ac:dyDescent="0.3">
      <c r="A526" s="66">
        <f t="shared" si="8"/>
        <v>521</v>
      </c>
      <c r="B526" s="109">
        <v>42068</v>
      </c>
      <c r="C526" s="77" t="s">
        <v>432</v>
      </c>
      <c r="D526" s="76" t="s">
        <v>903</v>
      </c>
      <c r="E526" s="95">
        <v>250476</v>
      </c>
      <c r="F526" s="86"/>
      <c r="G526" s="84">
        <v>4367</v>
      </c>
      <c r="H526" s="73"/>
      <c r="I526" s="86">
        <v>4367</v>
      </c>
      <c r="J526" s="84"/>
      <c r="K526" s="73"/>
      <c r="L526" s="80">
        <v>42068</v>
      </c>
    </row>
    <row r="527" spans="1:12" s="110" customFormat="1" x14ac:dyDescent="0.3">
      <c r="A527" s="66">
        <f t="shared" si="8"/>
        <v>522</v>
      </c>
      <c r="B527" s="109">
        <v>42068</v>
      </c>
      <c r="C527" s="77" t="s">
        <v>432</v>
      </c>
      <c r="D527" s="76" t="s">
        <v>904</v>
      </c>
      <c r="E527" s="95">
        <v>868</v>
      </c>
      <c r="F527" s="86"/>
      <c r="G527" s="84">
        <v>11393</v>
      </c>
      <c r="H527" s="73"/>
      <c r="I527" s="86">
        <v>11393</v>
      </c>
      <c r="J527" s="84"/>
      <c r="K527" s="73"/>
      <c r="L527" s="80">
        <v>42068</v>
      </c>
    </row>
    <row r="528" spans="1:12" s="110" customFormat="1" x14ac:dyDescent="0.3">
      <c r="A528" s="66">
        <f t="shared" si="8"/>
        <v>523</v>
      </c>
      <c r="B528" s="116">
        <v>42070</v>
      </c>
      <c r="C528" s="75" t="s">
        <v>586</v>
      </c>
      <c r="D528" s="117" t="s">
        <v>905</v>
      </c>
      <c r="E528" s="118">
        <v>250477</v>
      </c>
      <c r="F528" s="86"/>
      <c r="G528" s="84">
        <v>2480</v>
      </c>
      <c r="H528" s="73"/>
      <c r="I528" s="86">
        <v>2480</v>
      </c>
      <c r="J528" s="84"/>
      <c r="K528" s="73"/>
      <c r="L528" s="80">
        <v>42070</v>
      </c>
    </row>
    <row r="529" spans="1:12" s="110" customFormat="1" x14ac:dyDescent="0.3">
      <c r="A529" s="66">
        <f t="shared" si="8"/>
        <v>524</v>
      </c>
      <c r="B529" s="116">
        <v>42070</v>
      </c>
      <c r="C529" s="75" t="s">
        <v>906</v>
      </c>
      <c r="D529" s="117" t="s">
        <v>907</v>
      </c>
      <c r="E529" s="118">
        <v>250478</v>
      </c>
      <c r="F529" s="86"/>
      <c r="G529" s="84">
        <v>1684</v>
      </c>
      <c r="H529" s="73"/>
      <c r="I529" s="86">
        <v>1684</v>
      </c>
      <c r="J529" s="84"/>
      <c r="K529" s="73"/>
      <c r="L529" s="80">
        <v>42113</v>
      </c>
    </row>
    <row r="530" spans="1:12" s="110" customFormat="1" x14ac:dyDescent="0.3">
      <c r="A530" s="66">
        <f t="shared" si="8"/>
        <v>525</v>
      </c>
      <c r="B530" s="116">
        <v>42070</v>
      </c>
      <c r="C530" s="75" t="s">
        <v>539</v>
      </c>
      <c r="D530" s="117" t="s">
        <v>907</v>
      </c>
      <c r="E530" s="118">
        <v>250479</v>
      </c>
      <c r="F530" s="86"/>
      <c r="G530" s="84">
        <v>4984</v>
      </c>
      <c r="H530" s="73"/>
      <c r="I530" s="86">
        <v>4984</v>
      </c>
      <c r="J530" s="84"/>
      <c r="K530" s="73"/>
      <c r="L530" s="80">
        <v>42073</v>
      </c>
    </row>
    <row r="531" spans="1:12" s="110" customFormat="1" x14ac:dyDescent="0.3">
      <c r="A531" s="66">
        <f t="shared" si="8"/>
        <v>526</v>
      </c>
      <c r="B531" s="116">
        <v>42070</v>
      </c>
      <c r="C531" s="75" t="s">
        <v>783</v>
      </c>
      <c r="D531" s="117" t="s">
        <v>907</v>
      </c>
      <c r="E531" s="118">
        <v>250480</v>
      </c>
      <c r="F531" s="86"/>
      <c r="G531" s="84">
        <v>2000</v>
      </c>
      <c r="H531" s="73"/>
      <c r="I531" s="86">
        <v>2000</v>
      </c>
      <c r="J531" s="84"/>
      <c r="K531" s="73"/>
      <c r="L531" s="80">
        <v>42071</v>
      </c>
    </row>
    <row r="532" spans="1:12" s="110" customFormat="1" x14ac:dyDescent="0.3">
      <c r="A532" s="66">
        <f t="shared" si="8"/>
        <v>527</v>
      </c>
      <c r="B532" s="116">
        <v>42070</v>
      </c>
      <c r="C532" s="75" t="s">
        <v>466</v>
      </c>
      <c r="D532" s="117" t="s">
        <v>907</v>
      </c>
      <c r="E532" s="118">
        <v>250481</v>
      </c>
      <c r="F532" s="86"/>
      <c r="G532" s="84">
        <v>3000</v>
      </c>
      <c r="H532" s="73"/>
      <c r="I532" s="86">
        <v>3000</v>
      </c>
      <c r="J532" s="84"/>
      <c r="K532" s="73"/>
      <c r="L532" s="80">
        <v>42073</v>
      </c>
    </row>
    <row r="533" spans="1:12" s="110" customFormat="1" x14ac:dyDescent="0.3">
      <c r="A533" s="66">
        <f t="shared" si="8"/>
        <v>528</v>
      </c>
      <c r="B533" s="116">
        <v>42070</v>
      </c>
      <c r="C533" s="75" t="s">
        <v>469</v>
      </c>
      <c r="D533" s="117" t="s">
        <v>907</v>
      </c>
      <c r="E533" s="118">
        <v>250482</v>
      </c>
      <c r="F533" s="86"/>
      <c r="G533" s="84">
        <v>4500</v>
      </c>
      <c r="H533" s="73"/>
      <c r="I533" s="86">
        <v>4500</v>
      </c>
      <c r="J533" s="84"/>
      <c r="K533" s="73"/>
      <c r="L533" s="80">
        <v>42073</v>
      </c>
    </row>
    <row r="534" spans="1:12" s="110" customFormat="1" x14ac:dyDescent="0.3">
      <c r="A534" s="66">
        <f t="shared" si="8"/>
        <v>529</v>
      </c>
      <c r="B534" s="116">
        <v>42070</v>
      </c>
      <c r="C534" s="75" t="s">
        <v>471</v>
      </c>
      <c r="D534" s="117" t="s">
        <v>907</v>
      </c>
      <c r="E534" s="118">
        <v>250483</v>
      </c>
      <c r="F534" s="86"/>
      <c r="G534" s="84">
        <v>996</v>
      </c>
      <c r="H534" s="73"/>
      <c r="I534" s="86">
        <v>996</v>
      </c>
      <c r="J534" s="84"/>
      <c r="K534" s="73"/>
      <c r="L534" s="80">
        <v>42072</v>
      </c>
    </row>
    <row r="535" spans="1:12" s="110" customFormat="1" x14ac:dyDescent="0.3">
      <c r="A535" s="66">
        <f t="shared" si="8"/>
        <v>530</v>
      </c>
      <c r="B535" s="116">
        <v>42070</v>
      </c>
      <c r="C535" s="75" t="s">
        <v>472</v>
      </c>
      <c r="D535" s="117" t="s">
        <v>907</v>
      </c>
      <c r="E535" s="118">
        <v>250484</v>
      </c>
      <c r="F535" s="86"/>
      <c r="G535" s="84">
        <v>922</v>
      </c>
      <c r="H535" s="73"/>
      <c r="I535" s="86">
        <v>922</v>
      </c>
      <c r="J535" s="84"/>
      <c r="K535" s="73"/>
      <c r="L535" s="80">
        <v>42075</v>
      </c>
    </row>
    <row r="536" spans="1:12" s="110" customFormat="1" x14ac:dyDescent="0.3">
      <c r="A536" s="66">
        <f t="shared" si="8"/>
        <v>531</v>
      </c>
      <c r="B536" s="116">
        <v>42070</v>
      </c>
      <c r="C536" s="75" t="s">
        <v>473</v>
      </c>
      <c r="D536" s="117" t="s">
        <v>907</v>
      </c>
      <c r="E536" s="118">
        <v>250485</v>
      </c>
      <c r="F536" s="86"/>
      <c r="G536" s="84">
        <v>1019</v>
      </c>
      <c r="H536" s="73"/>
      <c r="I536" s="86">
        <v>1019</v>
      </c>
      <c r="J536" s="84"/>
      <c r="K536" s="73"/>
      <c r="L536" s="80">
        <v>42071</v>
      </c>
    </row>
    <row r="537" spans="1:12" s="110" customFormat="1" x14ac:dyDescent="0.3">
      <c r="A537" s="66">
        <f t="shared" si="8"/>
        <v>532</v>
      </c>
      <c r="B537" s="116">
        <v>42070</v>
      </c>
      <c r="C537" s="75" t="s">
        <v>474</v>
      </c>
      <c r="D537" s="117" t="s">
        <v>907</v>
      </c>
      <c r="E537" s="118">
        <v>250486</v>
      </c>
      <c r="F537" s="86"/>
      <c r="G537" s="84">
        <v>1019</v>
      </c>
      <c r="H537" s="73"/>
      <c r="I537" s="86">
        <v>1019</v>
      </c>
      <c r="J537" s="84"/>
      <c r="K537" s="73"/>
      <c r="L537" s="80">
        <v>42075</v>
      </c>
    </row>
    <row r="538" spans="1:12" s="110" customFormat="1" x14ac:dyDescent="0.3">
      <c r="A538" s="66">
        <f t="shared" si="8"/>
        <v>533</v>
      </c>
      <c r="B538" s="116">
        <v>42070</v>
      </c>
      <c r="C538" s="75" t="s">
        <v>475</v>
      </c>
      <c r="D538" s="117" t="s">
        <v>907</v>
      </c>
      <c r="E538" s="118">
        <v>250487</v>
      </c>
      <c r="F538" s="86"/>
      <c r="G538" s="84">
        <v>996</v>
      </c>
      <c r="H538" s="73"/>
      <c r="I538" s="86">
        <v>996</v>
      </c>
      <c r="J538" s="84"/>
      <c r="K538" s="73"/>
      <c r="L538" s="80">
        <v>42072</v>
      </c>
    </row>
    <row r="539" spans="1:12" s="110" customFormat="1" x14ac:dyDescent="0.3">
      <c r="A539" s="66">
        <f t="shared" si="8"/>
        <v>534</v>
      </c>
      <c r="B539" s="116">
        <v>42070</v>
      </c>
      <c r="C539" s="75" t="s">
        <v>683</v>
      </c>
      <c r="D539" s="117" t="s">
        <v>907</v>
      </c>
      <c r="E539" s="118">
        <v>250488</v>
      </c>
      <c r="F539" s="86"/>
      <c r="G539" s="84">
        <v>1054</v>
      </c>
      <c r="H539" s="73"/>
      <c r="I539" s="86">
        <v>1054</v>
      </c>
      <c r="J539" s="84"/>
      <c r="K539" s="73"/>
      <c r="L539" s="80">
        <v>42080</v>
      </c>
    </row>
    <row r="540" spans="1:12" s="110" customFormat="1" x14ac:dyDescent="0.3">
      <c r="A540" s="66">
        <f t="shared" si="8"/>
        <v>535</v>
      </c>
      <c r="B540" s="116">
        <v>42070</v>
      </c>
      <c r="C540" s="75" t="s">
        <v>588</v>
      </c>
      <c r="D540" s="117" t="s">
        <v>907</v>
      </c>
      <c r="E540" s="118">
        <v>250489</v>
      </c>
      <c r="F540" s="86"/>
      <c r="G540" s="84">
        <v>954</v>
      </c>
      <c r="H540" s="73"/>
      <c r="I540" s="86">
        <v>954</v>
      </c>
      <c r="J540" s="84"/>
      <c r="K540" s="73"/>
      <c r="L540" s="80">
        <v>42075</v>
      </c>
    </row>
    <row r="541" spans="1:12" s="110" customFormat="1" x14ac:dyDescent="0.3">
      <c r="A541" s="66">
        <f t="shared" si="8"/>
        <v>536</v>
      </c>
      <c r="B541" s="116">
        <v>42070</v>
      </c>
      <c r="C541" s="75" t="s">
        <v>908</v>
      </c>
      <c r="D541" s="117" t="s">
        <v>907</v>
      </c>
      <c r="E541" s="118">
        <v>250490</v>
      </c>
      <c r="F541" s="86"/>
      <c r="G541" s="84">
        <v>2984</v>
      </c>
      <c r="H541" s="73"/>
      <c r="I541" s="86">
        <v>2984</v>
      </c>
      <c r="J541" s="84"/>
      <c r="K541" s="73"/>
      <c r="L541" s="80">
        <v>42073</v>
      </c>
    </row>
    <row r="542" spans="1:12" s="110" customFormat="1" x14ac:dyDescent="0.3">
      <c r="A542" s="66">
        <f t="shared" si="8"/>
        <v>537</v>
      </c>
      <c r="B542" s="116">
        <v>42070</v>
      </c>
      <c r="C542" s="75" t="s">
        <v>589</v>
      </c>
      <c r="D542" s="117" t="s">
        <v>907</v>
      </c>
      <c r="E542" s="118">
        <v>458476</v>
      </c>
      <c r="F542" s="86"/>
      <c r="G542" s="84">
        <v>11571</v>
      </c>
      <c r="H542" s="73"/>
      <c r="I542" s="86">
        <v>11571</v>
      </c>
      <c r="J542" s="84"/>
      <c r="K542" s="73"/>
      <c r="L542" s="80">
        <v>42071</v>
      </c>
    </row>
    <row r="543" spans="1:12" s="110" customFormat="1" x14ac:dyDescent="0.3">
      <c r="A543" s="66">
        <f t="shared" si="8"/>
        <v>538</v>
      </c>
      <c r="B543" s="116">
        <v>42070</v>
      </c>
      <c r="C543" s="75" t="s">
        <v>590</v>
      </c>
      <c r="D543" s="117" t="s">
        <v>907</v>
      </c>
      <c r="E543" s="118">
        <v>458477</v>
      </c>
      <c r="F543" s="86"/>
      <c r="G543" s="84">
        <v>5984</v>
      </c>
      <c r="H543" s="73"/>
      <c r="I543" s="86">
        <v>5984</v>
      </c>
      <c r="J543" s="84"/>
      <c r="K543" s="73"/>
      <c r="L543" s="80">
        <v>42074</v>
      </c>
    </row>
    <row r="544" spans="1:12" s="110" customFormat="1" x14ac:dyDescent="0.3">
      <c r="A544" s="66">
        <f t="shared" si="8"/>
        <v>539</v>
      </c>
      <c r="B544" s="116">
        <v>42070</v>
      </c>
      <c r="C544" s="75" t="s">
        <v>909</v>
      </c>
      <c r="D544" s="117" t="s">
        <v>907</v>
      </c>
      <c r="E544" s="118">
        <v>458478</v>
      </c>
      <c r="F544" s="86"/>
      <c r="G544" s="84">
        <v>2984</v>
      </c>
      <c r="H544" s="73"/>
      <c r="I544" s="86">
        <v>2984</v>
      </c>
      <c r="J544" s="84"/>
      <c r="K544" s="73"/>
      <c r="L544" s="80">
        <v>42073</v>
      </c>
    </row>
    <row r="545" spans="1:12" s="110" customFormat="1" x14ac:dyDescent="0.3">
      <c r="A545" s="66">
        <f t="shared" si="8"/>
        <v>540</v>
      </c>
      <c r="B545" s="116">
        <v>42070</v>
      </c>
      <c r="C545" s="75" t="s">
        <v>625</v>
      </c>
      <c r="D545" s="117" t="s">
        <v>907</v>
      </c>
      <c r="E545" s="118">
        <v>458479</v>
      </c>
      <c r="F545" s="86"/>
      <c r="G545" s="84">
        <v>554</v>
      </c>
      <c r="H545" s="73"/>
      <c r="I545" s="86">
        <v>554</v>
      </c>
      <c r="J545" s="84"/>
      <c r="K545" s="73"/>
      <c r="L545" s="80">
        <v>42073</v>
      </c>
    </row>
    <row r="546" spans="1:12" s="110" customFormat="1" x14ac:dyDescent="0.3">
      <c r="A546" s="66">
        <f t="shared" ref="A546:A609" si="9">A545+1</f>
        <v>541</v>
      </c>
      <c r="B546" s="116">
        <v>42070</v>
      </c>
      <c r="C546" s="75" t="s">
        <v>910</v>
      </c>
      <c r="D546" s="117" t="s">
        <v>907</v>
      </c>
      <c r="E546" s="118">
        <v>458480</v>
      </c>
      <c r="F546" s="86"/>
      <c r="G546" s="84">
        <v>2984</v>
      </c>
      <c r="H546" s="73"/>
      <c r="I546" s="86">
        <v>2984</v>
      </c>
      <c r="J546" s="84"/>
      <c r="K546" s="73"/>
      <c r="L546" s="80">
        <v>42072</v>
      </c>
    </row>
    <row r="547" spans="1:12" s="110" customFormat="1" x14ac:dyDescent="0.3">
      <c r="A547" s="66">
        <f t="shared" si="9"/>
        <v>542</v>
      </c>
      <c r="B547" s="116">
        <v>42070</v>
      </c>
      <c r="C547" s="75" t="s">
        <v>911</v>
      </c>
      <c r="D547" s="117" t="s">
        <v>907</v>
      </c>
      <c r="E547" s="118">
        <v>458481</v>
      </c>
      <c r="F547" s="86"/>
      <c r="G547" s="84">
        <v>3500</v>
      </c>
      <c r="H547" s="73"/>
      <c r="I547" s="86">
        <v>3500</v>
      </c>
      <c r="J547" s="84"/>
      <c r="K547" s="73"/>
      <c r="L547" s="80">
        <v>42073</v>
      </c>
    </row>
    <row r="548" spans="1:12" s="110" customFormat="1" x14ac:dyDescent="0.3">
      <c r="A548" s="66">
        <f t="shared" si="9"/>
        <v>543</v>
      </c>
      <c r="B548" s="116">
        <v>42070</v>
      </c>
      <c r="C548" s="75" t="s">
        <v>912</v>
      </c>
      <c r="D548" s="117" t="s">
        <v>907</v>
      </c>
      <c r="E548" s="118">
        <v>458482</v>
      </c>
      <c r="F548" s="86"/>
      <c r="G548" s="84">
        <v>2143</v>
      </c>
      <c r="H548" s="73"/>
      <c r="I548" s="86">
        <v>2143</v>
      </c>
      <c r="J548" s="84"/>
      <c r="K548" s="73"/>
      <c r="L548" s="80">
        <v>42075</v>
      </c>
    </row>
    <row r="549" spans="1:12" s="110" customFormat="1" x14ac:dyDescent="0.3">
      <c r="A549" s="66">
        <f t="shared" si="9"/>
        <v>544</v>
      </c>
      <c r="B549" s="116">
        <v>42070</v>
      </c>
      <c r="C549" s="75" t="s">
        <v>913</v>
      </c>
      <c r="D549" s="117" t="s">
        <v>907</v>
      </c>
      <c r="E549" s="118">
        <v>458483</v>
      </c>
      <c r="F549" s="86"/>
      <c r="G549" s="84">
        <v>1200</v>
      </c>
      <c r="H549" s="73"/>
      <c r="I549" s="86">
        <v>1200</v>
      </c>
      <c r="J549" s="84"/>
      <c r="K549" s="73"/>
      <c r="L549" s="80">
        <v>42073</v>
      </c>
    </row>
    <row r="550" spans="1:12" x14ac:dyDescent="0.3">
      <c r="A550" s="66">
        <f t="shared" si="9"/>
        <v>545</v>
      </c>
      <c r="B550" s="116">
        <v>42070</v>
      </c>
      <c r="C550" s="78" t="s">
        <v>455</v>
      </c>
      <c r="D550" s="117" t="s">
        <v>772</v>
      </c>
      <c r="E550" s="118" t="s">
        <v>914</v>
      </c>
      <c r="F550" s="86">
        <v>11166.64</v>
      </c>
      <c r="G550" s="119"/>
      <c r="H550" s="73"/>
      <c r="I550" s="119"/>
      <c r="J550" s="119">
        <v>11166.64</v>
      </c>
      <c r="K550" s="73"/>
      <c r="L550" s="80">
        <v>42070</v>
      </c>
    </row>
    <row r="551" spans="1:12" x14ac:dyDescent="0.3">
      <c r="A551" s="66">
        <f t="shared" si="9"/>
        <v>546</v>
      </c>
      <c r="B551" s="116">
        <v>42070</v>
      </c>
      <c r="C551" s="78" t="s">
        <v>455</v>
      </c>
      <c r="D551" s="117" t="s">
        <v>772</v>
      </c>
      <c r="E551" s="118" t="s">
        <v>915</v>
      </c>
      <c r="F551" s="86">
        <v>1606.73</v>
      </c>
      <c r="G551" s="119"/>
      <c r="H551" s="73"/>
      <c r="I551" s="119"/>
      <c r="J551" s="119">
        <v>1606.73</v>
      </c>
      <c r="K551" s="73"/>
      <c r="L551" s="80">
        <v>42070</v>
      </c>
    </row>
    <row r="552" spans="1:12" x14ac:dyDescent="0.3">
      <c r="A552" s="66">
        <f t="shared" si="9"/>
        <v>547</v>
      </c>
      <c r="B552" s="116">
        <v>42070</v>
      </c>
      <c r="C552" s="78" t="s">
        <v>455</v>
      </c>
      <c r="D552" s="117" t="s">
        <v>772</v>
      </c>
      <c r="E552" s="118" t="s">
        <v>916</v>
      </c>
      <c r="F552" s="86">
        <v>48.87</v>
      </c>
      <c r="G552" s="119"/>
      <c r="H552" s="73"/>
      <c r="I552" s="119"/>
      <c r="J552" s="119">
        <v>48.87</v>
      </c>
      <c r="K552" s="73"/>
      <c r="L552" s="80">
        <v>42070</v>
      </c>
    </row>
    <row r="553" spans="1:12" x14ac:dyDescent="0.3">
      <c r="A553" s="66">
        <f t="shared" si="9"/>
        <v>548</v>
      </c>
      <c r="B553" s="116">
        <v>42070</v>
      </c>
      <c r="C553" s="78" t="s">
        <v>455</v>
      </c>
      <c r="D553" s="117" t="s">
        <v>772</v>
      </c>
      <c r="E553" s="118">
        <v>115066322</v>
      </c>
      <c r="F553" s="86">
        <v>41.54</v>
      </c>
      <c r="G553" s="119"/>
      <c r="H553" s="73"/>
      <c r="I553" s="119"/>
      <c r="J553" s="119">
        <v>41.54</v>
      </c>
      <c r="K553" s="73"/>
      <c r="L553" s="80">
        <v>42070</v>
      </c>
    </row>
    <row r="554" spans="1:12" s="110" customFormat="1" x14ac:dyDescent="0.3">
      <c r="A554" s="66">
        <f t="shared" si="9"/>
        <v>549</v>
      </c>
      <c r="B554" s="116">
        <v>42071</v>
      </c>
      <c r="C554" s="77" t="s">
        <v>432</v>
      </c>
      <c r="D554" s="117" t="s">
        <v>678</v>
      </c>
      <c r="E554" s="118">
        <v>458484</v>
      </c>
      <c r="F554" s="86"/>
      <c r="G554" s="84">
        <v>1245</v>
      </c>
      <c r="H554" s="73"/>
      <c r="I554" s="86">
        <v>1245</v>
      </c>
      <c r="J554" s="84"/>
      <c r="K554" s="73"/>
      <c r="L554" s="80">
        <v>42071</v>
      </c>
    </row>
    <row r="555" spans="1:12" x14ac:dyDescent="0.3">
      <c r="A555" s="66">
        <f t="shared" si="9"/>
        <v>550</v>
      </c>
      <c r="B555" s="116">
        <v>42071</v>
      </c>
      <c r="C555" s="78" t="s">
        <v>455</v>
      </c>
      <c r="D555" s="117" t="s">
        <v>772</v>
      </c>
      <c r="E555" s="118" t="s">
        <v>917</v>
      </c>
      <c r="F555" s="86">
        <v>110.15</v>
      </c>
      <c r="G555" s="119"/>
      <c r="H555" s="73"/>
      <c r="I555" s="119"/>
      <c r="J555" s="119">
        <v>110.15</v>
      </c>
      <c r="K555" s="73"/>
      <c r="L555" s="80">
        <v>42071</v>
      </c>
    </row>
    <row r="556" spans="1:12" x14ac:dyDescent="0.3">
      <c r="A556" s="66">
        <f t="shared" si="9"/>
        <v>551</v>
      </c>
      <c r="B556" s="116">
        <v>42071</v>
      </c>
      <c r="C556" s="78" t="s">
        <v>455</v>
      </c>
      <c r="D556" s="117" t="s">
        <v>772</v>
      </c>
      <c r="E556" s="118" t="s">
        <v>918</v>
      </c>
      <c r="F556" s="86">
        <v>2271.77</v>
      </c>
      <c r="G556" s="119"/>
      <c r="H556" s="73"/>
      <c r="I556" s="119"/>
      <c r="J556" s="119">
        <v>2271.77</v>
      </c>
      <c r="K556" s="73"/>
      <c r="L556" s="80">
        <v>42071</v>
      </c>
    </row>
    <row r="557" spans="1:12" s="110" customFormat="1" x14ac:dyDescent="0.3">
      <c r="A557" s="66">
        <f t="shared" si="9"/>
        <v>552</v>
      </c>
      <c r="B557" s="116">
        <v>42072</v>
      </c>
      <c r="C557" s="77" t="s">
        <v>432</v>
      </c>
      <c r="D557" s="117" t="s">
        <v>919</v>
      </c>
      <c r="E557" s="118">
        <v>458485</v>
      </c>
      <c r="F557" s="86"/>
      <c r="G557" s="84">
        <v>554</v>
      </c>
      <c r="H557" s="73"/>
      <c r="I557" s="86">
        <v>554</v>
      </c>
      <c r="J557" s="84"/>
      <c r="K557" s="73"/>
      <c r="L557" s="80">
        <v>42072</v>
      </c>
    </row>
    <row r="558" spans="1:12" x14ac:dyDescent="0.3">
      <c r="A558" s="66">
        <f t="shared" si="9"/>
        <v>553</v>
      </c>
      <c r="B558" s="116">
        <v>42072</v>
      </c>
      <c r="C558" s="78" t="s">
        <v>455</v>
      </c>
      <c r="D558" s="117" t="s">
        <v>772</v>
      </c>
      <c r="E558" s="118" t="s">
        <v>920</v>
      </c>
      <c r="F558" s="86">
        <v>1564.6</v>
      </c>
      <c r="G558" s="119"/>
      <c r="H558" s="73"/>
      <c r="I558" s="119"/>
      <c r="J558" s="119">
        <v>1564.6</v>
      </c>
      <c r="K558" s="73"/>
      <c r="L558" s="80">
        <v>42072</v>
      </c>
    </row>
    <row r="559" spans="1:12" s="110" customFormat="1" x14ac:dyDescent="0.3">
      <c r="A559" s="66">
        <f t="shared" si="9"/>
        <v>554</v>
      </c>
      <c r="B559" s="116">
        <v>42073</v>
      </c>
      <c r="C559" s="75" t="s">
        <v>477</v>
      </c>
      <c r="D559" s="117" t="s">
        <v>921</v>
      </c>
      <c r="E559" s="118">
        <v>458486</v>
      </c>
      <c r="F559" s="86"/>
      <c r="G559" s="84">
        <v>2000</v>
      </c>
      <c r="H559" s="73"/>
      <c r="I559" s="86">
        <v>2000</v>
      </c>
      <c r="J559" s="84"/>
      <c r="K559" s="73"/>
      <c r="L559" s="80">
        <v>42079</v>
      </c>
    </row>
    <row r="560" spans="1:12" s="110" customFormat="1" x14ac:dyDescent="0.3">
      <c r="A560" s="66">
        <f t="shared" si="9"/>
        <v>555</v>
      </c>
      <c r="B560" s="116">
        <v>42073</v>
      </c>
      <c r="C560" s="78" t="s">
        <v>455</v>
      </c>
      <c r="D560" s="117" t="s">
        <v>772</v>
      </c>
      <c r="E560" s="118" t="s">
        <v>922</v>
      </c>
      <c r="F560" s="86">
        <v>272.72000000000003</v>
      </c>
      <c r="G560" s="84"/>
      <c r="H560" s="73"/>
      <c r="I560" s="86"/>
      <c r="J560" s="84">
        <v>272.72000000000003</v>
      </c>
      <c r="K560" s="73"/>
      <c r="L560" s="80">
        <v>42073</v>
      </c>
    </row>
    <row r="561" spans="1:12" s="110" customFormat="1" x14ac:dyDescent="0.3">
      <c r="A561" s="66">
        <f t="shared" si="9"/>
        <v>556</v>
      </c>
      <c r="B561" s="116">
        <v>42073</v>
      </c>
      <c r="C561" s="78" t="s">
        <v>455</v>
      </c>
      <c r="D561" s="117" t="s">
        <v>772</v>
      </c>
      <c r="E561" s="118" t="s">
        <v>923</v>
      </c>
      <c r="F561" s="86">
        <v>4371.54</v>
      </c>
      <c r="G561" s="84"/>
      <c r="H561" s="73"/>
      <c r="I561" s="86"/>
      <c r="J561" s="84">
        <v>4371.54</v>
      </c>
      <c r="K561" s="73"/>
      <c r="L561" s="80">
        <v>42073</v>
      </c>
    </row>
    <row r="562" spans="1:12" s="110" customFormat="1" x14ac:dyDescent="0.3">
      <c r="A562" s="66">
        <f t="shared" si="9"/>
        <v>557</v>
      </c>
      <c r="B562" s="116">
        <v>42074</v>
      </c>
      <c r="C562" s="75" t="s">
        <v>432</v>
      </c>
      <c r="D562" s="117" t="s">
        <v>924</v>
      </c>
      <c r="E562" s="118">
        <v>458491</v>
      </c>
      <c r="F562" s="86"/>
      <c r="G562" s="84">
        <v>630.5</v>
      </c>
      <c r="H562" s="73"/>
      <c r="I562" s="86">
        <v>630.5</v>
      </c>
      <c r="J562" s="84"/>
      <c r="K562" s="73"/>
      <c r="L562" s="80">
        <v>42075</v>
      </c>
    </row>
    <row r="563" spans="1:12" s="110" customFormat="1" x14ac:dyDescent="0.3">
      <c r="A563" s="66">
        <f t="shared" si="9"/>
        <v>558</v>
      </c>
      <c r="B563" s="116">
        <v>42074</v>
      </c>
      <c r="C563" s="78" t="s">
        <v>455</v>
      </c>
      <c r="D563" s="117" t="s">
        <v>772</v>
      </c>
      <c r="E563" s="118" t="s">
        <v>925</v>
      </c>
      <c r="F563" s="86">
        <v>115.34</v>
      </c>
      <c r="G563" s="84"/>
      <c r="H563" s="73"/>
      <c r="I563" s="86"/>
      <c r="J563" s="84">
        <v>115.34</v>
      </c>
      <c r="K563" s="73"/>
      <c r="L563" s="80">
        <v>42074</v>
      </c>
    </row>
    <row r="564" spans="1:12" s="110" customFormat="1" x14ac:dyDescent="0.3">
      <c r="A564" s="66">
        <f t="shared" si="9"/>
        <v>559</v>
      </c>
      <c r="B564" s="116">
        <v>42074</v>
      </c>
      <c r="C564" s="78" t="s">
        <v>455</v>
      </c>
      <c r="D564" s="117" t="s">
        <v>772</v>
      </c>
      <c r="E564" s="118" t="s">
        <v>926</v>
      </c>
      <c r="F564" s="86">
        <v>7315.58</v>
      </c>
      <c r="G564" s="84"/>
      <c r="H564" s="73"/>
      <c r="I564" s="86"/>
      <c r="J564" s="84">
        <v>7315.58</v>
      </c>
      <c r="K564" s="73"/>
      <c r="L564" s="80">
        <v>42074</v>
      </c>
    </row>
    <row r="565" spans="1:12" s="110" customFormat="1" x14ac:dyDescent="0.3">
      <c r="A565" s="66">
        <f t="shared" si="9"/>
        <v>560</v>
      </c>
      <c r="B565" s="116">
        <v>42075</v>
      </c>
      <c r="C565" s="75" t="s">
        <v>927</v>
      </c>
      <c r="D565" s="117" t="s">
        <v>928</v>
      </c>
      <c r="E565" s="118">
        <v>458488</v>
      </c>
      <c r="F565" s="86"/>
      <c r="G565" s="84">
        <v>450</v>
      </c>
      <c r="H565" s="73"/>
      <c r="I565" s="86">
        <v>450</v>
      </c>
      <c r="J565" s="84"/>
      <c r="K565" s="73"/>
      <c r="L565" s="80">
        <v>42127</v>
      </c>
    </row>
    <row r="566" spans="1:12" s="110" customFormat="1" x14ac:dyDescent="0.3">
      <c r="A566" s="66">
        <f t="shared" si="9"/>
        <v>561</v>
      </c>
      <c r="B566" s="116">
        <v>42075</v>
      </c>
      <c r="C566" s="75" t="s">
        <v>927</v>
      </c>
      <c r="D566" s="117" t="s">
        <v>929</v>
      </c>
      <c r="E566" s="118">
        <v>458489</v>
      </c>
      <c r="F566" s="86"/>
      <c r="G566" s="84">
        <v>709</v>
      </c>
      <c r="H566" s="73"/>
      <c r="I566" s="86">
        <v>709</v>
      </c>
      <c r="J566" s="84"/>
      <c r="K566" s="73"/>
      <c r="L566" s="80">
        <v>42079</v>
      </c>
    </row>
    <row r="567" spans="1:12" s="110" customFormat="1" x14ac:dyDescent="0.3">
      <c r="A567" s="66">
        <f t="shared" si="9"/>
        <v>562</v>
      </c>
      <c r="B567" s="116">
        <v>42075</v>
      </c>
      <c r="C567" s="75" t="s">
        <v>927</v>
      </c>
      <c r="D567" s="117" t="s">
        <v>929</v>
      </c>
      <c r="E567" s="118">
        <v>458490</v>
      </c>
      <c r="F567" s="86"/>
      <c r="G567" s="84">
        <v>709</v>
      </c>
      <c r="H567" s="73"/>
      <c r="I567" s="86">
        <v>709</v>
      </c>
      <c r="J567" s="84"/>
      <c r="K567" s="73"/>
      <c r="L567" s="80">
        <v>42127</v>
      </c>
    </row>
    <row r="568" spans="1:12" s="110" customFormat="1" x14ac:dyDescent="0.3">
      <c r="A568" s="66">
        <f t="shared" si="9"/>
        <v>563</v>
      </c>
      <c r="B568" s="116">
        <v>42075</v>
      </c>
      <c r="C568" s="75" t="s">
        <v>783</v>
      </c>
      <c r="D568" s="117" t="s">
        <v>930</v>
      </c>
      <c r="E568" s="118">
        <v>458492</v>
      </c>
      <c r="F568" s="86"/>
      <c r="G568" s="84">
        <v>4000</v>
      </c>
      <c r="H568" s="73"/>
      <c r="I568" s="86">
        <v>4000</v>
      </c>
      <c r="J568" s="84"/>
      <c r="K568" s="73"/>
      <c r="L568" s="80">
        <v>42086</v>
      </c>
    </row>
    <row r="569" spans="1:12" s="110" customFormat="1" x14ac:dyDescent="0.3">
      <c r="A569" s="66">
        <f t="shared" si="9"/>
        <v>564</v>
      </c>
      <c r="B569" s="116">
        <v>42075</v>
      </c>
      <c r="C569" s="75" t="s">
        <v>432</v>
      </c>
      <c r="D569" s="117" t="s">
        <v>931</v>
      </c>
      <c r="E569" s="118">
        <v>458495</v>
      </c>
      <c r="F569" s="86"/>
      <c r="G569" s="84">
        <v>600</v>
      </c>
      <c r="H569" s="73"/>
      <c r="I569" s="86">
        <v>600</v>
      </c>
      <c r="J569" s="84"/>
      <c r="K569" s="73"/>
      <c r="L569" s="80">
        <v>42077</v>
      </c>
    </row>
    <row r="570" spans="1:12" s="110" customFormat="1" x14ac:dyDescent="0.3">
      <c r="A570" s="66">
        <f t="shared" si="9"/>
        <v>565</v>
      </c>
      <c r="B570" s="116">
        <v>42075</v>
      </c>
      <c r="C570" s="75" t="s">
        <v>932</v>
      </c>
      <c r="D570" s="117" t="s">
        <v>930</v>
      </c>
      <c r="E570" s="118">
        <v>458496</v>
      </c>
      <c r="F570" s="86"/>
      <c r="G570" s="84">
        <v>3500</v>
      </c>
      <c r="H570" s="73"/>
      <c r="I570" s="86">
        <v>3500</v>
      </c>
      <c r="J570" s="84"/>
      <c r="K570" s="73"/>
      <c r="L570" s="80">
        <v>42080</v>
      </c>
    </row>
    <row r="571" spans="1:12" s="110" customFormat="1" x14ac:dyDescent="0.3">
      <c r="A571" s="66">
        <f t="shared" si="9"/>
        <v>566</v>
      </c>
      <c r="B571" s="116">
        <v>42075</v>
      </c>
      <c r="C571" s="75" t="s">
        <v>432</v>
      </c>
      <c r="D571" s="117" t="s">
        <v>787</v>
      </c>
      <c r="E571" s="118" t="s">
        <v>565</v>
      </c>
      <c r="F571" s="86"/>
      <c r="G571" s="84">
        <v>150</v>
      </c>
      <c r="H571" s="73"/>
      <c r="I571" s="86">
        <v>150</v>
      </c>
      <c r="J571" s="84"/>
      <c r="K571" s="73"/>
      <c r="L571" s="80">
        <v>42075</v>
      </c>
    </row>
    <row r="572" spans="1:12" s="110" customFormat="1" x14ac:dyDescent="0.3">
      <c r="A572" s="66">
        <f t="shared" si="9"/>
        <v>567</v>
      </c>
      <c r="B572" s="116">
        <v>42075</v>
      </c>
      <c r="C572" s="78" t="s">
        <v>455</v>
      </c>
      <c r="D572" s="117" t="s">
        <v>772</v>
      </c>
      <c r="E572" s="118" t="s">
        <v>933</v>
      </c>
      <c r="F572" s="86">
        <v>124.9</v>
      </c>
      <c r="G572" s="84"/>
      <c r="H572" s="73"/>
      <c r="I572" s="86"/>
      <c r="J572" s="84">
        <v>124.9</v>
      </c>
      <c r="K572" s="73"/>
      <c r="L572" s="80">
        <v>42075</v>
      </c>
    </row>
    <row r="573" spans="1:12" s="110" customFormat="1" x14ac:dyDescent="0.3">
      <c r="A573" s="66">
        <f t="shared" si="9"/>
        <v>568</v>
      </c>
      <c r="B573" s="116">
        <v>42077</v>
      </c>
      <c r="C573" s="78" t="s">
        <v>455</v>
      </c>
      <c r="D573" s="117" t="s">
        <v>772</v>
      </c>
      <c r="E573" s="118" t="s">
        <v>934</v>
      </c>
      <c r="F573" s="86">
        <v>7199.92</v>
      </c>
      <c r="G573" s="84"/>
      <c r="H573" s="73"/>
      <c r="I573" s="86"/>
      <c r="J573" s="84">
        <v>7199.92</v>
      </c>
      <c r="K573" s="73"/>
      <c r="L573" s="80">
        <v>42077</v>
      </c>
    </row>
    <row r="574" spans="1:12" s="110" customFormat="1" x14ac:dyDescent="0.3">
      <c r="A574" s="66">
        <f t="shared" si="9"/>
        <v>569</v>
      </c>
      <c r="B574" s="116">
        <v>42077</v>
      </c>
      <c r="C574" s="78" t="s">
        <v>455</v>
      </c>
      <c r="D574" s="117" t="s">
        <v>772</v>
      </c>
      <c r="E574" s="118" t="s">
        <v>935</v>
      </c>
      <c r="F574" s="86">
        <v>617.88</v>
      </c>
      <c r="G574" s="84"/>
      <c r="H574" s="73"/>
      <c r="I574" s="86"/>
      <c r="J574" s="84">
        <v>617.88</v>
      </c>
      <c r="K574" s="73"/>
      <c r="L574" s="80">
        <v>42077</v>
      </c>
    </row>
    <row r="575" spans="1:12" s="110" customFormat="1" x14ac:dyDescent="0.3">
      <c r="A575" s="66">
        <f t="shared" si="9"/>
        <v>570</v>
      </c>
      <c r="B575" s="116">
        <v>42077</v>
      </c>
      <c r="C575" s="78" t="s">
        <v>455</v>
      </c>
      <c r="D575" s="117" t="s">
        <v>772</v>
      </c>
      <c r="E575" s="118" t="s">
        <v>936</v>
      </c>
      <c r="F575" s="86">
        <v>6969.16</v>
      </c>
      <c r="G575" s="84"/>
      <c r="H575" s="73"/>
      <c r="I575" s="86"/>
      <c r="J575" s="84">
        <v>6969.16</v>
      </c>
      <c r="K575" s="73"/>
      <c r="L575" s="80">
        <v>42077</v>
      </c>
    </row>
    <row r="576" spans="1:12" s="110" customFormat="1" x14ac:dyDescent="0.3">
      <c r="A576" s="66">
        <f t="shared" si="9"/>
        <v>571</v>
      </c>
      <c r="B576" s="116">
        <v>42077</v>
      </c>
      <c r="C576" s="78" t="s">
        <v>455</v>
      </c>
      <c r="D576" s="117" t="s">
        <v>772</v>
      </c>
      <c r="E576" s="118" t="s">
        <v>937</v>
      </c>
      <c r="F576" s="86">
        <v>6602.79</v>
      </c>
      <c r="G576" s="84"/>
      <c r="H576" s="73"/>
      <c r="I576" s="86"/>
      <c r="J576" s="84">
        <v>6602.79</v>
      </c>
      <c r="K576" s="73"/>
      <c r="L576" s="80">
        <v>42077</v>
      </c>
    </row>
    <row r="577" spans="1:12" s="110" customFormat="1" x14ac:dyDescent="0.3">
      <c r="A577" s="66">
        <f t="shared" si="9"/>
        <v>572</v>
      </c>
      <c r="B577" s="116">
        <v>42078</v>
      </c>
      <c r="C577" s="78" t="s">
        <v>455</v>
      </c>
      <c r="D577" s="117" t="s">
        <v>772</v>
      </c>
      <c r="E577" s="118" t="s">
        <v>938</v>
      </c>
      <c r="F577" s="86">
        <v>1259.3499999999999</v>
      </c>
      <c r="G577" s="84"/>
      <c r="H577" s="73"/>
      <c r="I577" s="86"/>
      <c r="J577" s="84">
        <v>1259.3499999999999</v>
      </c>
      <c r="K577" s="73"/>
      <c r="L577" s="80">
        <v>42079</v>
      </c>
    </row>
    <row r="578" spans="1:12" s="110" customFormat="1" x14ac:dyDescent="0.3">
      <c r="A578" s="66">
        <f t="shared" si="9"/>
        <v>573</v>
      </c>
      <c r="B578" s="116">
        <v>42078</v>
      </c>
      <c r="C578" s="75" t="s">
        <v>939</v>
      </c>
      <c r="D578" s="117" t="s">
        <v>940</v>
      </c>
      <c r="E578" s="118">
        <v>458497</v>
      </c>
      <c r="F578" s="86"/>
      <c r="G578" s="84">
        <v>700</v>
      </c>
      <c r="H578" s="73"/>
      <c r="I578" s="86">
        <v>700</v>
      </c>
      <c r="J578" s="84"/>
      <c r="K578" s="73"/>
      <c r="L578" s="80">
        <v>42082</v>
      </c>
    </row>
    <row r="579" spans="1:12" s="110" customFormat="1" x14ac:dyDescent="0.3">
      <c r="A579" s="66">
        <f t="shared" si="9"/>
        <v>574</v>
      </c>
      <c r="B579" s="116">
        <v>42078</v>
      </c>
      <c r="C579" s="75" t="s">
        <v>697</v>
      </c>
      <c r="D579" s="117" t="s">
        <v>940</v>
      </c>
      <c r="E579" s="118">
        <v>458498</v>
      </c>
      <c r="F579" s="86"/>
      <c r="G579" s="84">
        <v>700</v>
      </c>
      <c r="H579" s="73"/>
      <c r="I579" s="86">
        <v>700</v>
      </c>
      <c r="J579" s="84"/>
      <c r="K579" s="73"/>
      <c r="L579" s="80">
        <v>42082</v>
      </c>
    </row>
    <row r="580" spans="1:12" s="110" customFormat="1" x14ac:dyDescent="0.3">
      <c r="A580" s="66">
        <f t="shared" si="9"/>
        <v>575</v>
      </c>
      <c r="B580" s="116">
        <v>42078</v>
      </c>
      <c r="C580" s="75" t="s">
        <v>694</v>
      </c>
      <c r="D580" s="117" t="s">
        <v>940</v>
      </c>
      <c r="E580" s="118">
        <v>458499</v>
      </c>
      <c r="F580" s="86"/>
      <c r="G580" s="84">
        <v>1200</v>
      </c>
      <c r="H580" s="73"/>
      <c r="I580" s="86">
        <v>1200</v>
      </c>
      <c r="J580" s="84"/>
      <c r="K580" s="73"/>
      <c r="L580" s="80">
        <v>42080</v>
      </c>
    </row>
    <row r="581" spans="1:12" s="110" customFormat="1" x14ac:dyDescent="0.3">
      <c r="A581" s="66">
        <f t="shared" si="9"/>
        <v>576</v>
      </c>
      <c r="B581" s="116">
        <v>42079</v>
      </c>
      <c r="C581" s="78" t="s">
        <v>455</v>
      </c>
      <c r="D581" s="117" t="s">
        <v>772</v>
      </c>
      <c r="E581" s="118" t="s">
        <v>941</v>
      </c>
      <c r="F581" s="86">
        <v>2659.57</v>
      </c>
      <c r="G581" s="84"/>
      <c r="H581" s="73"/>
      <c r="I581" s="86"/>
      <c r="J581" s="84">
        <v>2659.57</v>
      </c>
      <c r="K581" s="73"/>
      <c r="L581" s="80">
        <v>42079</v>
      </c>
    </row>
    <row r="582" spans="1:12" s="110" customFormat="1" x14ac:dyDescent="0.3">
      <c r="A582" s="66">
        <f t="shared" si="9"/>
        <v>577</v>
      </c>
      <c r="B582" s="116">
        <v>42079</v>
      </c>
      <c r="C582" s="75" t="s">
        <v>589</v>
      </c>
      <c r="D582" s="117" t="s">
        <v>942</v>
      </c>
      <c r="E582" s="118">
        <v>458500</v>
      </c>
      <c r="F582" s="86"/>
      <c r="G582" s="84">
        <v>429</v>
      </c>
      <c r="H582" s="73"/>
      <c r="I582" s="86">
        <v>429</v>
      </c>
      <c r="J582" s="84"/>
      <c r="K582" s="73"/>
      <c r="L582" s="80">
        <v>42086</v>
      </c>
    </row>
    <row r="583" spans="1:12" s="110" customFormat="1" x14ac:dyDescent="0.3">
      <c r="A583" s="66">
        <f t="shared" si="9"/>
        <v>578</v>
      </c>
      <c r="B583" s="116">
        <v>42079</v>
      </c>
      <c r="C583" s="75" t="s">
        <v>683</v>
      </c>
      <c r="D583" s="117" t="s">
        <v>943</v>
      </c>
      <c r="E583" s="118">
        <v>484601</v>
      </c>
      <c r="F583" s="86"/>
      <c r="G583" s="84">
        <v>180</v>
      </c>
      <c r="H583" s="73"/>
      <c r="I583" s="86">
        <v>180</v>
      </c>
      <c r="J583" s="84"/>
      <c r="K583" s="73"/>
      <c r="L583" s="80">
        <v>42086</v>
      </c>
    </row>
    <row r="584" spans="1:12" s="110" customFormat="1" x14ac:dyDescent="0.3">
      <c r="A584" s="66">
        <f t="shared" si="9"/>
        <v>579</v>
      </c>
      <c r="B584" s="116">
        <v>42080</v>
      </c>
      <c r="C584" s="75" t="s">
        <v>944</v>
      </c>
      <c r="D584" s="117" t="s">
        <v>945</v>
      </c>
      <c r="E584" s="118">
        <v>484602</v>
      </c>
      <c r="F584" s="86">
        <v>2000</v>
      </c>
      <c r="G584" s="84">
        <v>2000</v>
      </c>
      <c r="H584" s="73"/>
      <c r="I584" s="86"/>
      <c r="J584" s="84"/>
      <c r="K584" s="73"/>
      <c r="L584" s="80"/>
    </row>
    <row r="585" spans="1:12" s="110" customFormat="1" x14ac:dyDescent="0.3">
      <c r="A585" s="66">
        <f t="shared" si="9"/>
        <v>580</v>
      </c>
      <c r="B585" s="116">
        <v>42080</v>
      </c>
      <c r="C585" s="75" t="s">
        <v>432</v>
      </c>
      <c r="D585" s="117" t="s">
        <v>924</v>
      </c>
      <c r="E585" s="118">
        <v>484603</v>
      </c>
      <c r="F585" s="86"/>
      <c r="G585" s="84">
        <v>752.5</v>
      </c>
      <c r="H585" s="73"/>
      <c r="I585" s="86">
        <v>752.5</v>
      </c>
      <c r="J585" s="84"/>
      <c r="K585" s="73"/>
      <c r="L585" s="80">
        <v>42080</v>
      </c>
    </row>
    <row r="586" spans="1:12" s="110" customFormat="1" x14ac:dyDescent="0.3">
      <c r="A586" s="66">
        <f t="shared" si="9"/>
        <v>581</v>
      </c>
      <c r="B586" s="116">
        <v>42080</v>
      </c>
      <c r="C586" s="75" t="s">
        <v>432</v>
      </c>
      <c r="D586" s="117" t="s">
        <v>678</v>
      </c>
      <c r="E586" s="118">
        <v>484604</v>
      </c>
      <c r="F586" s="86"/>
      <c r="G586" s="84">
        <v>1011.25</v>
      </c>
      <c r="H586" s="73"/>
      <c r="I586" s="86">
        <v>1011.25</v>
      </c>
      <c r="J586" s="84"/>
      <c r="K586" s="73"/>
      <c r="L586" s="80">
        <v>42082</v>
      </c>
    </row>
    <row r="587" spans="1:12" s="110" customFormat="1" x14ac:dyDescent="0.3">
      <c r="A587" s="66">
        <f t="shared" si="9"/>
        <v>582</v>
      </c>
      <c r="B587" s="116">
        <v>42080</v>
      </c>
      <c r="C587" s="75" t="s">
        <v>822</v>
      </c>
      <c r="D587" s="117" t="s">
        <v>946</v>
      </c>
      <c r="E587" s="118">
        <v>484605</v>
      </c>
      <c r="F587" s="86"/>
      <c r="G587" s="84">
        <v>25000</v>
      </c>
      <c r="H587" s="73"/>
      <c r="I587" s="86">
        <v>25000</v>
      </c>
      <c r="J587" s="84"/>
      <c r="K587" s="73"/>
      <c r="L587" s="80">
        <v>42080</v>
      </c>
    </row>
    <row r="588" spans="1:12" s="110" customFormat="1" ht="16.5" customHeight="1" x14ac:dyDescent="0.3">
      <c r="A588" s="66">
        <f t="shared" si="9"/>
        <v>583</v>
      </c>
      <c r="B588" s="116">
        <v>42080</v>
      </c>
      <c r="C588" s="75" t="s">
        <v>932</v>
      </c>
      <c r="D588" s="117" t="s">
        <v>947</v>
      </c>
      <c r="E588" s="118">
        <v>484606</v>
      </c>
      <c r="F588" s="86"/>
      <c r="G588" s="84">
        <v>3500</v>
      </c>
      <c r="H588" s="73"/>
      <c r="I588" s="86">
        <v>3500</v>
      </c>
      <c r="J588" s="84"/>
      <c r="K588" s="73"/>
      <c r="L588" s="80">
        <v>42080</v>
      </c>
    </row>
    <row r="589" spans="1:12" x14ac:dyDescent="0.3">
      <c r="A589" s="66">
        <f t="shared" si="9"/>
        <v>584</v>
      </c>
      <c r="B589" s="116">
        <v>42080</v>
      </c>
      <c r="C589" s="78" t="s">
        <v>455</v>
      </c>
      <c r="D589" s="117" t="s">
        <v>772</v>
      </c>
      <c r="E589" s="118" t="s">
        <v>948</v>
      </c>
      <c r="F589" s="86">
        <v>402.05</v>
      </c>
      <c r="G589" s="119"/>
      <c r="H589" s="73"/>
      <c r="I589" s="119"/>
      <c r="J589" s="84">
        <v>402.05</v>
      </c>
      <c r="K589" s="84"/>
      <c r="L589" s="80">
        <v>42080</v>
      </c>
    </row>
    <row r="590" spans="1:12" x14ac:dyDescent="0.3">
      <c r="A590" s="66">
        <f t="shared" si="9"/>
        <v>585</v>
      </c>
      <c r="B590" s="116">
        <v>42080</v>
      </c>
      <c r="C590" s="78" t="s">
        <v>455</v>
      </c>
      <c r="D590" s="117" t="s">
        <v>772</v>
      </c>
      <c r="E590" s="118" t="s">
        <v>949</v>
      </c>
      <c r="F590" s="86">
        <v>2942.42</v>
      </c>
      <c r="G590" s="119"/>
      <c r="H590" s="73"/>
      <c r="I590" s="119"/>
      <c r="J590" s="84">
        <v>2942.42</v>
      </c>
      <c r="K590" s="84"/>
      <c r="L590" s="80">
        <v>42080</v>
      </c>
    </row>
    <row r="591" spans="1:12" x14ac:dyDescent="0.3">
      <c r="A591" s="66">
        <f t="shared" si="9"/>
        <v>586</v>
      </c>
      <c r="B591" s="116">
        <v>42081</v>
      </c>
      <c r="C591" s="78" t="s">
        <v>455</v>
      </c>
      <c r="D591" s="117" t="s">
        <v>772</v>
      </c>
      <c r="E591" s="118" t="s">
        <v>950</v>
      </c>
      <c r="F591" s="86">
        <v>45.24</v>
      </c>
      <c r="G591" s="119"/>
      <c r="H591" s="73"/>
      <c r="I591" s="119"/>
      <c r="J591" s="84">
        <v>45.24</v>
      </c>
      <c r="K591" s="73"/>
      <c r="L591" s="80">
        <v>42080</v>
      </c>
    </row>
    <row r="592" spans="1:12" x14ac:dyDescent="0.3">
      <c r="A592" s="66">
        <f t="shared" si="9"/>
        <v>587</v>
      </c>
      <c r="B592" s="116">
        <v>42081</v>
      </c>
      <c r="C592" s="78" t="s">
        <v>455</v>
      </c>
      <c r="D592" s="117" t="s">
        <v>772</v>
      </c>
      <c r="E592" s="118" t="s">
        <v>951</v>
      </c>
      <c r="F592" s="86">
        <v>3747.96</v>
      </c>
      <c r="G592" s="119"/>
      <c r="H592" s="73"/>
      <c r="I592" s="119"/>
      <c r="J592" s="84">
        <v>3747.96</v>
      </c>
      <c r="K592" s="73"/>
      <c r="L592" s="80">
        <v>42081</v>
      </c>
    </row>
    <row r="593" spans="1:12" x14ac:dyDescent="0.3">
      <c r="A593" s="66">
        <f t="shared" si="9"/>
        <v>588</v>
      </c>
      <c r="B593" s="116">
        <v>42082</v>
      </c>
      <c r="C593" s="78" t="s">
        <v>455</v>
      </c>
      <c r="D593" s="117" t="s">
        <v>772</v>
      </c>
      <c r="E593" s="118" t="s">
        <v>952</v>
      </c>
      <c r="F593" s="86">
        <v>163.78</v>
      </c>
      <c r="G593" s="119"/>
      <c r="H593" s="73"/>
      <c r="I593" s="119"/>
      <c r="J593" s="84">
        <v>163.78</v>
      </c>
      <c r="K593" s="73"/>
      <c r="L593" s="80">
        <v>42082</v>
      </c>
    </row>
    <row r="594" spans="1:12" x14ac:dyDescent="0.3">
      <c r="A594" s="66">
        <f t="shared" si="9"/>
        <v>589</v>
      </c>
      <c r="B594" s="116">
        <v>42082</v>
      </c>
      <c r="C594" s="78" t="s">
        <v>455</v>
      </c>
      <c r="D594" s="117" t="s">
        <v>772</v>
      </c>
      <c r="E594" s="118" t="s">
        <v>953</v>
      </c>
      <c r="F594" s="86">
        <v>5848.68</v>
      </c>
      <c r="G594" s="119"/>
      <c r="H594" s="73"/>
      <c r="I594" s="119"/>
      <c r="J594" s="84">
        <v>5848.68</v>
      </c>
      <c r="K594" s="73"/>
      <c r="L594" s="80">
        <v>42082</v>
      </c>
    </row>
    <row r="595" spans="1:12" x14ac:dyDescent="0.3">
      <c r="A595" s="66">
        <f t="shared" si="9"/>
        <v>590</v>
      </c>
      <c r="B595" s="116">
        <v>42084</v>
      </c>
      <c r="C595" s="78" t="s">
        <v>455</v>
      </c>
      <c r="D595" s="117" t="s">
        <v>772</v>
      </c>
      <c r="E595" s="118" t="s">
        <v>954</v>
      </c>
      <c r="F595" s="86">
        <v>231.07</v>
      </c>
      <c r="G595" s="119"/>
      <c r="H595" s="73"/>
      <c r="I595" s="119"/>
      <c r="J595" s="84">
        <v>231.07</v>
      </c>
      <c r="K595" s="73"/>
      <c r="L595" s="80">
        <v>42084</v>
      </c>
    </row>
    <row r="596" spans="1:12" x14ac:dyDescent="0.3">
      <c r="A596" s="66">
        <f t="shared" si="9"/>
        <v>591</v>
      </c>
      <c r="B596" s="116">
        <v>42084</v>
      </c>
      <c r="C596" s="78" t="s">
        <v>455</v>
      </c>
      <c r="D596" s="117" t="s">
        <v>772</v>
      </c>
      <c r="E596" s="118" t="s">
        <v>955</v>
      </c>
      <c r="F596" s="86">
        <v>5292.76</v>
      </c>
      <c r="G596" s="120"/>
      <c r="H596" s="73"/>
      <c r="I596" s="121"/>
      <c r="J596" s="84">
        <v>5292.76</v>
      </c>
      <c r="K596" s="73"/>
      <c r="L596" s="80">
        <v>42084</v>
      </c>
    </row>
    <row r="597" spans="1:12" x14ac:dyDescent="0.3">
      <c r="A597" s="66">
        <f t="shared" si="9"/>
        <v>592</v>
      </c>
      <c r="B597" s="116">
        <v>42084</v>
      </c>
      <c r="C597" s="78" t="s">
        <v>455</v>
      </c>
      <c r="D597" s="117" t="s">
        <v>772</v>
      </c>
      <c r="E597" s="118" t="s">
        <v>956</v>
      </c>
      <c r="F597" s="86">
        <v>2768.7</v>
      </c>
      <c r="G597" s="120"/>
      <c r="H597" s="73"/>
      <c r="I597" s="121"/>
      <c r="J597" s="84">
        <v>2768.7</v>
      </c>
      <c r="K597" s="73"/>
      <c r="L597" s="80">
        <v>42084</v>
      </c>
    </row>
    <row r="598" spans="1:12" s="110" customFormat="1" x14ac:dyDescent="0.3">
      <c r="A598" s="66">
        <f t="shared" si="9"/>
        <v>593</v>
      </c>
      <c r="B598" s="116">
        <v>42084</v>
      </c>
      <c r="C598" s="75" t="s">
        <v>957</v>
      </c>
      <c r="D598" s="117" t="s">
        <v>958</v>
      </c>
      <c r="E598" s="118">
        <v>484607</v>
      </c>
      <c r="F598" s="86"/>
      <c r="G598" s="84">
        <v>500</v>
      </c>
      <c r="H598" s="73"/>
      <c r="I598" s="86">
        <v>500</v>
      </c>
      <c r="J598" s="84"/>
      <c r="K598" s="73"/>
      <c r="L598" s="80">
        <v>42085</v>
      </c>
    </row>
    <row r="599" spans="1:12" s="110" customFormat="1" x14ac:dyDescent="0.3">
      <c r="A599" s="66">
        <f t="shared" si="9"/>
        <v>594</v>
      </c>
      <c r="B599" s="116">
        <v>42084</v>
      </c>
      <c r="C599" s="75" t="s">
        <v>432</v>
      </c>
      <c r="D599" s="117" t="s">
        <v>807</v>
      </c>
      <c r="E599" s="118">
        <v>484608</v>
      </c>
      <c r="F599" s="86"/>
      <c r="G599" s="84">
        <v>604.5</v>
      </c>
      <c r="H599" s="73"/>
      <c r="I599" s="86">
        <v>604.5</v>
      </c>
      <c r="J599" s="84"/>
      <c r="K599" s="73"/>
      <c r="L599" s="80">
        <v>42085</v>
      </c>
    </row>
    <row r="600" spans="1:12" s="110" customFormat="1" x14ac:dyDescent="0.3">
      <c r="A600" s="66">
        <f t="shared" si="9"/>
        <v>595</v>
      </c>
      <c r="B600" s="116">
        <v>42084</v>
      </c>
      <c r="C600" s="75" t="s">
        <v>959</v>
      </c>
      <c r="D600" s="117"/>
      <c r="E600" s="118">
        <v>484610</v>
      </c>
      <c r="F600" s="86"/>
      <c r="G600" s="84">
        <v>590</v>
      </c>
      <c r="H600" s="73"/>
      <c r="I600" s="86">
        <v>590</v>
      </c>
      <c r="J600" s="84"/>
      <c r="K600" s="73"/>
      <c r="L600" s="80">
        <v>42091</v>
      </c>
    </row>
    <row r="601" spans="1:12" s="110" customFormat="1" x14ac:dyDescent="0.3">
      <c r="A601" s="66">
        <f t="shared" si="9"/>
        <v>596</v>
      </c>
      <c r="B601" s="116">
        <v>42084</v>
      </c>
      <c r="C601" s="75" t="s">
        <v>642</v>
      </c>
      <c r="D601" s="117" t="s">
        <v>513</v>
      </c>
      <c r="E601" s="118">
        <v>484609</v>
      </c>
      <c r="F601" s="86"/>
      <c r="G601" s="84">
        <v>4805.5</v>
      </c>
      <c r="H601" s="73"/>
      <c r="I601" s="86">
        <v>4805.5</v>
      </c>
      <c r="J601" s="84"/>
      <c r="K601" s="73"/>
      <c r="L601" s="80">
        <v>42089</v>
      </c>
    </row>
    <row r="602" spans="1:12" s="110" customFormat="1" x14ac:dyDescent="0.3">
      <c r="A602" s="66">
        <f t="shared" si="9"/>
        <v>597</v>
      </c>
      <c r="B602" s="116">
        <v>42086</v>
      </c>
      <c r="C602" s="75" t="s">
        <v>552</v>
      </c>
      <c r="D602" s="117" t="s">
        <v>960</v>
      </c>
      <c r="E602" s="118">
        <v>484611</v>
      </c>
      <c r="F602" s="86"/>
      <c r="G602" s="84">
        <v>768</v>
      </c>
      <c r="H602" s="73"/>
      <c r="I602" s="86">
        <v>768</v>
      </c>
      <c r="J602" s="84"/>
      <c r="K602" s="73"/>
      <c r="L602" s="80">
        <v>42086</v>
      </c>
    </row>
    <row r="603" spans="1:12" s="110" customFormat="1" x14ac:dyDescent="0.3">
      <c r="A603" s="66">
        <f t="shared" si="9"/>
        <v>598</v>
      </c>
      <c r="B603" s="116">
        <v>42085</v>
      </c>
      <c r="C603" s="78" t="s">
        <v>455</v>
      </c>
      <c r="D603" s="117" t="s">
        <v>772</v>
      </c>
      <c r="E603" s="118" t="s">
        <v>961</v>
      </c>
      <c r="F603" s="86">
        <v>255.3</v>
      </c>
      <c r="G603" s="84"/>
      <c r="H603" s="73"/>
      <c r="I603" s="86"/>
      <c r="J603" s="84">
        <v>255.3</v>
      </c>
      <c r="K603" s="73"/>
      <c r="L603" s="80">
        <v>42085</v>
      </c>
    </row>
    <row r="604" spans="1:12" s="110" customFormat="1" x14ac:dyDescent="0.3">
      <c r="A604" s="66">
        <f t="shared" si="9"/>
        <v>599</v>
      </c>
      <c r="B604" s="116">
        <v>42085</v>
      </c>
      <c r="C604" s="78" t="s">
        <v>455</v>
      </c>
      <c r="D604" s="117" t="s">
        <v>772</v>
      </c>
      <c r="E604" s="118" t="s">
        <v>962</v>
      </c>
      <c r="F604" s="86">
        <v>2855.22</v>
      </c>
      <c r="G604" s="84"/>
      <c r="H604" s="73"/>
      <c r="I604" s="86"/>
      <c r="J604" s="84">
        <v>2855.22</v>
      </c>
      <c r="K604" s="73"/>
      <c r="L604" s="80">
        <v>42085</v>
      </c>
    </row>
    <row r="605" spans="1:12" s="110" customFormat="1" x14ac:dyDescent="0.3">
      <c r="A605" s="66">
        <f t="shared" si="9"/>
        <v>600</v>
      </c>
      <c r="B605" s="116">
        <v>42086</v>
      </c>
      <c r="C605" s="75" t="s">
        <v>552</v>
      </c>
      <c r="D605" s="117" t="s">
        <v>963</v>
      </c>
      <c r="E605" s="118">
        <v>484612</v>
      </c>
      <c r="F605" s="86"/>
      <c r="G605" s="84">
        <v>340</v>
      </c>
      <c r="H605" s="73"/>
      <c r="I605" s="86">
        <v>340</v>
      </c>
      <c r="J605" s="84"/>
      <c r="K605" s="73"/>
      <c r="L605" s="80">
        <v>42086</v>
      </c>
    </row>
    <row r="606" spans="1:12" s="110" customFormat="1" x14ac:dyDescent="0.3">
      <c r="A606" s="66">
        <f t="shared" si="9"/>
        <v>601</v>
      </c>
      <c r="B606" s="116">
        <v>42086</v>
      </c>
      <c r="C606" s="75" t="s">
        <v>552</v>
      </c>
      <c r="D606" s="117" t="s">
        <v>964</v>
      </c>
      <c r="E606" s="118">
        <v>484613</v>
      </c>
      <c r="F606" s="86"/>
      <c r="G606" s="84">
        <v>1875</v>
      </c>
      <c r="H606" s="73"/>
      <c r="I606" s="86">
        <v>1875</v>
      </c>
      <c r="J606" s="84"/>
      <c r="K606" s="73"/>
      <c r="L606" s="80">
        <v>42086</v>
      </c>
    </row>
    <row r="607" spans="1:12" s="110" customFormat="1" x14ac:dyDescent="0.3">
      <c r="A607" s="66">
        <f t="shared" si="9"/>
        <v>602</v>
      </c>
      <c r="B607" s="116">
        <v>42086</v>
      </c>
      <c r="C607" s="75" t="s">
        <v>965</v>
      </c>
      <c r="D607" s="117" t="s">
        <v>966</v>
      </c>
      <c r="E607" s="118">
        <v>484614</v>
      </c>
      <c r="F607" s="86"/>
      <c r="G607" s="84">
        <v>8606</v>
      </c>
      <c r="H607" s="73"/>
      <c r="I607" s="86">
        <v>8606</v>
      </c>
      <c r="J607" s="84"/>
      <c r="K607" s="73"/>
      <c r="L607" s="80">
        <v>42088</v>
      </c>
    </row>
    <row r="608" spans="1:12" s="110" customFormat="1" x14ac:dyDescent="0.3">
      <c r="A608" s="66">
        <f t="shared" si="9"/>
        <v>603</v>
      </c>
      <c r="B608" s="116">
        <v>42086</v>
      </c>
      <c r="C608" s="78" t="s">
        <v>455</v>
      </c>
      <c r="D608" s="117" t="s">
        <v>772</v>
      </c>
      <c r="E608" s="118" t="s">
        <v>967</v>
      </c>
      <c r="F608" s="86">
        <v>161.29</v>
      </c>
      <c r="G608" s="84"/>
      <c r="H608" s="73"/>
      <c r="I608" s="86"/>
      <c r="J608" s="84">
        <v>161.29</v>
      </c>
      <c r="K608" s="73"/>
      <c r="L608" s="80">
        <v>42086</v>
      </c>
    </row>
    <row r="609" spans="1:12" s="110" customFormat="1" x14ac:dyDescent="0.3">
      <c r="A609" s="66">
        <f t="shared" si="9"/>
        <v>604</v>
      </c>
      <c r="B609" s="116">
        <v>42086</v>
      </c>
      <c r="C609" s="78" t="s">
        <v>455</v>
      </c>
      <c r="D609" s="117" t="s">
        <v>772</v>
      </c>
      <c r="E609" s="118" t="s">
        <v>968</v>
      </c>
      <c r="F609" s="86">
        <v>3356.59</v>
      </c>
      <c r="G609" s="84"/>
      <c r="H609" s="73"/>
      <c r="I609" s="86"/>
      <c r="J609" s="84">
        <v>3356.59</v>
      </c>
      <c r="K609" s="73"/>
      <c r="L609" s="80">
        <v>42086</v>
      </c>
    </row>
    <row r="610" spans="1:12" s="110" customFormat="1" x14ac:dyDescent="0.3">
      <c r="A610" s="66">
        <f t="shared" ref="A610:A673" si="10">A609+1</f>
        <v>605</v>
      </c>
      <c r="B610" s="116">
        <v>42087</v>
      </c>
      <c r="C610" s="78" t="s">
        <v>455</v>
      </c>
      <c r="D610" s="117" t="s">
        <v>772</v>
      </c>
      <c r="E610" s="118" t="s">
        <v>969</v>
      </c>
      <c r="F610" s="86">
        <v>352.84</v>
      </c>
      <c r="G610" s="84"/>
      <c r="H610" s="73"/>
      <c r="I610" s="86"/>
      <c r="J610" s="84">
        <v>352.84</v>
      </c>
      <c r="K610" s="73"/>
      <c r="L610" s="80">
        <v>42087</v>
      </c>
    </row>
    <row r="611" spans="1:12" s="110" customFormat="1" x14ac:dyDescent="0.3">
      <c r="A611" s="66">
        <f t="shared" si="10"/>
        <v>606</v>
      </c>
      <c r="B611" s="116">
        <v>42087</v>
      </c>
      <c r="C611" s="78" t="s">
        <v>455</v>
      </c>
      <c r="D611" s="117" t="s">
        <v>772</v>
      </c>
      <c r="E611" s="118" t="s">
        <v>970</v>
      </c>
      <c r="F611" s="86">
        <v>5406.21</v>
      </c>
      <c r="G611" s="84"/>
      <c r="H611" s="73"/>
      <c r="I611" s="86"/>
      <c r="J611" s="84">
        <v>5406.21</v>
      </c>
      <c r="K611" s="73"/>
      <c r="L611" s="80">
        <v>42087</v>
      </c>
    </row>
    <row r="612" spans="1:12" s="110" customFormat="1" x14ac:dyDescent="0.3">
      <c r="A612" s="66">
        <f t="shared" si="10"/>
        <v>607</v>
      </c>
      <c r="B612" s="116">
        <v>42087</v>
      </c>
      <c r="C612" s="75" t="s">
        <v>552</v>
      </c>
      <c r="D612" s="117" t="s">
        <v>971</v>
      </c>
      <c r="E612" s="118">
        <v>484615</v>
      </c>
      <c r="F612" s="86"/>
      <c r="G612" s="84">
        <v>706</v>
      </c>
      <c r="H612" s="73"/>
      <c r="I612" s="86">
        <v>706</v>
      </c>
      <c r="J612" s="84"/>
      <c r="K612" s="73"/>
      <c r="L612" s="80">
        <v>42088</v>
      </c>
    </row>
    <row r="613" spans="1:12" s="110" customFormat="1" x14ac:dyDescent="0.3">
      <c r="A613" s="66">
        <f t="shared" si="10"/>
        <v>608</v>
      </c>
      <c r="B613" s="116">
        <v>42087</v>
      </c>
      <c r="C613" s="75" t="s">
        <v>552</v>
      </c>
      <c r="D613" s="117" t="s">
        <v>972</v>
      </c>
      <c r="E613" s="118">
        <v>484616</v>
      </c>
      <c r="F613" s="86"/>
      <c r="G613" s="84">
        <v>2104</v>
      </c>
      <c r="H613" s="73"/>
      <c r="I613" s="86">
        <v>2104</v>
      </c>
      <c r="J613" s="84"/>
      <c r="K613" s="73"/>
      <c r="L613" s="80">
        <v>42089</v>
      </c>
    </row>
    <row r="614" spans="1:12" s="110" customFormat="1" x14ac:dyDescent="0.3">
      <c r="A614" s="66">
        <f t="shared" si="10"/>
        <v>609</v>
      </c>
      <c r="B614" s="116">
        <v>42087</v>
      </c>
      <c r="C614" s="75" t="s">
        <v>642</v>
      </c>
      <c r="D614" s="117" t="s">
        <v>973</v>
      </c>
      <c r="E614" s="118">
        <v>484617</v>
      </c>
      <c r="F614" s="86"/>
      <c r="G614" s="84">
        <v>1444.75</v>
      </c>
      <c r="H614" s="73"/>
      <c r="I614" s="86">
        <v>1444.75</v>
      </c>
      <c r="J614" s="84"/>
      <c r="K614" s="73"/>
      <c r="L614" s="80">
        <v>42089</v>
      </c>
    </row>
    <row r="615" spans="1:12" s="110" customFormat="1" x14ac:dyDescent="0.3">
      <c r="A615" s="66">
        <f t="shared" si="10"/>
        <v>610</v>
      </c>
      <c r="B615" s="116">
        <v>42088</v>
      </c>
      <c r="C615" s="75" t="s">
        <v>974</v>
      </c>
      <c r="D615" s="117" t="s">
        <v>975</v>
      </c>
      <c r="E615" s="118" t="s">
        <v>565</v>
      </c>
      <c r="F615" s="86"/>
      <c r="G615" s="84">
        <v>50</v>
      </c>
      <c r="H615" s="73"/>
      <c r="I615" s="86">
        <v>50</v>
      </c>
      <c r="J615" s="84"/>
      <c r="K615" s="73"/>
      <c r="L615" s="80">
        <v>42088</v>
      </c>
    </row>
    <row r="616" spans="1:12" x14ac:dyDescent="0.3">
      <c r="A616" s="66">
        <f t="shared" si="10"/>
        <v>611</v>
      </c>
      <c r="B616" s="116">
        <v>42088</v>
      </c>
      <c r="C616" s="78" t="s">
        <v>455</v>
      </c>
      <c r="D616" s="117" t="s">
        <v>772</v>
      </c>
      <c r="E616" s="118" t="s">
        <v>976</v>
      </c>
      <c r="F616" s="86">
        <v>484.38</v>
      </c>
      <c r="G616" s="119"/>
      <c r="H616" s="73"/>
      <c r="I616" s="119"/>
      <c r="J616" s="84">
        <v>484.38</v>
      </c>
      <c r="K616" s="73"/>
      <c r="L616" s="80">
        <v>42088</v>
      </c>
    </row>
    <row r="617" spans="1:12" x14ac:dyDescent="0.3">
      <c r="A617" s="66">
        <f t="shared" si="10"/>
        <v>612</v>
      </c>
      <c r="B617" s="116">
        <v>42088</v>
      </c>
      <c r="C617" s="78" t="s">
        <v>455</v>
      </c>
      <c r="D617" s="117" t="s">
        <v>772</v>
      </c>
      <c r="E617" s="118" t="s">
        <v>977</v>
      </c>
      <c r="F617" s="86">
        <v>5181.42</v>
      </c>
      <c r="G617" s="119"/>
      <c r="H617" s="73"/>
      <c r="I617" s="119"/>
      <c r="J617" s="84">
        <v>5181.42</v>
      </c>
      <c r="K617" s="73"/>
      <c r="L617" s="80">
        <v>42088</v>
      </c>
    </row>
    <row r="618" spans="1:12" s="110" customFormat="1" x14ac:dyDescent="0.3">
      <c r="A618" s="66">
        <f t="shared" si="10"/>
        <v>613</v>
      </c>
      <c r="B618" s="116">
        <v>42089</v>
      </c>
      <c r="C618" s="75" t="s">
        <v>552</v>
      </c>
      <c r="D618" s="117" t="s">
        <v>924</v>
      </c>
      <c r="E618" s="118">
        <v>484618</v>
      </c>
      <c r="F618" s="86"/>
      <c r="G618" s="84">
        <v>690</v>
      </c>
      <c r="H618" s="73"/>
      <c r="I618" s="86">
        <v>690</v>
      </c>
      <c r="J618" s="84"/>
      <c r="K618" s="73"/>
      <c r="L618" s="80">
        <v>42091</v>
      </c>
    </row>
    <row r="619" spans="1:12" s="110" customFormat="1" x14ac:dyDescent="0.3">
      <c r="A619" s="66">
        <f t="shared" si="10"/>
        <v>614</v>
      </c>
      <c r="B619" s="116">
        <v>42089</v>
      </c>
      <c r="C619" s="75" t="s">
        <v>642</v>
      </c>
      <c r="D619" s="117" t="s">
        <v>978</v>
      </c>
      <c r="E619" s="118">
        <v>484619</v>
      </c>
      <c r="F619" s="86"/>
      <c r="G619" s="84">
        <v>1938</v>
      </c>
      <c r="H619" s="73"/>
      <c r="I619" s="86">
        <v>1938</v>
      </c>
      <c r="J619" s="84"/>
      <c r="K619" s="73"/>
      <c r="L619" s="80">
        <v>42095</v>
      </c>
    </row>
    <row r="620" spans="1:12" x14ac:dyDescent="0.3">
      <c r="A620" s="66">
        <f t="shared" si="10"/>
        <v>615</v>
      </c>
      <c r="B620" s="116">
        <v>42089</v>
      </c>
      <c r="C620" s="78" t="s">
        <v>455</v>
      </c>
      <c r="D620" s="117" t="s">
        <v>772</v>
      </c>
      <c r="E620" s="118" t="s">
        <v>979</v>
      </c>
      <c r="F620" s="86">
        <v>279.76</v>
      </c>
      <c r="G620" s="119"/>
      <c r="H620" s="73"/>
      <c r="I620" s="119"/>
      <c r="J620" s="84">
        <v>279.76</v>
      </c>
      <c r="K620" s="73"/>
      <c r="L620" s="80">
        <v>42089</v>
      </c>
    </row>
    <row r="621" spans="1:12" x14ac:dyDescent="0.3">
      <c r="A621" s="66">
        <f t="shared" si="10"/>
        <v>616</v>
      </c>
      <c r="B621" s="116">
        <v>42089</v>
      </c>
      <c r="C621" s="78" t="s">
        <v>455</v>
      </c>
      <c r="D621" s="117" t="s">
        <v>772</v>
      </c>
      <c r="E621" s="118" t="s">
        <v>980</v>
      </c>
      <c r="F621" s="86">
        <v>7294</v>
      </c>
      <c r="G621" s="119"/>
      <c r="H621" s="73"/>
      <c r="I621" s="119"/>
      <c r="J621" s="84">
        <v>7294</v>
      </c>
      <c r="K621" s="73"/>
      <c r="L621" s="80">
        <v>42089</v>
      </c>
    </row>
    <row r="622" spans="1:12" s="110" customFormat="1" x14ac:dyDescent="0.3">
      <c r="A622" s="66">
        <f t="shared" si="10"/>
        <v>617</v>
      </c>
      <c r="B622" s="116">
        <v>42091</v>
      </c>
      <c r="C622" s="75" t="s">
        <v>965</v>
      </c>
      <c r="D622" s="117" t="s">
        <v>981</v>
      </c>
      <c r="E622" s="118">
        <v>484621</v>
      </c>
      <c r="F622" s="86"/>
      <c r="G622" s="84">
        <v>30000</v>
      </c>
      <c r="H622" s="73"/>
      <c r="I622" s="86">
        <v>30000</v>
      </c>
      <c r="J622" s="84"/>
      <c r="K622" s="73"/>
      <c r="L622" s="80">
        <v>42091</v>
      </c>
    </row>
    <row r="623" spans="1:12" s="110" customFormat="1" x14ac:dyDescent="0.3">
      <c r="A623" s="66">
        <f t="shared" si="10"/>
        <v>618</v>
      </c>
      <c r="B623" s="116">
        <v>42091</v>
      </c>
      <c r="C623" s="75" t="s">
        <v>552</v>
      </c>
      <c r="D623" s="122" t="s">
        <v>982</v>
      </c>
      <c r="E623" s="118">
        <v>484622</v>
      </c>
      <c r="F623" s="86"/>
      <c r="G623" s="84">
        <v>406.5</v>
      </c>
      <c r="H623" s="73"/>
      <c r="I623" s="86">
        <v>406.5</v>
      </c>
      <c r="J623" s="84"/>
      <c r="K623" s="73"/>
      <c r="L623" s="80">
        <v>42093</v>
      </c>
    </row>
    <row r="624" spans="1:12" s="110" customFormat="1" x14ac:dyDescent="0.3">
      <c r="A624" s="66">
        <f t="shared" si="10"/>
        <v>619</v>
      </c>
      <c r="B624" s="116">
        <v>42091</v>
      </c>
      <c r="C624" s="78" t="s">
        <v>455</v>
      </c>
      <c r="D624" s="117" t="s">
        <v>772</v>
      </c>
      <c r="E624" s="118" t="s">
        <v>983</v>
      </c>
      <c r="F624" s="86">
        <v>8138.23</v>
      </c>
      <c r="G624" s="84"/>
      <c r="H624" s="73"/>
      <c r="I624" s="86"/>
      <c r="J624" s="84">
        <v>8138.23</v>
      </c>
      <c r="K624" s="73"/>
      <c r="L624" s="80">
        <v>42091</v>
      </c>
    </row>
    <row r="625" spans="1:12" s="110" customFormat="1" x14ac:dyDescent="0.3">
      <c r="A625" s="66">
        <f t="shared" si="10"/>
        <v>620</v>
      </c>
      <c r="B625" s="116">
        <v>42091</v>
      </c>
      <c r="C625" s="78" t="s">
        <v>455</v>
      </c>
      <c r="D625" s="117" t="s">
        <v>772</v>
      </c>
      <c r="E625" s="118" t="s">
        <v>984</v>
      </c>
      <c r="F625" s="86">
        <v>7178.03</v>
      </c>
      <c r="G625" s="84"/>
      <c r="H625" s="73"/>
      <c r="I625" s="86"/>
      <c r="J625" s="84">
        <v>7178.03</v>
      </c>
      <c r="K625" s="73"/>
      <c r="L625" s="80">
        <v>42091</v>
      </c>
    </row>
    <row r="626" spans="1:12" s="110" customFormat="1" x14ac:dyDescent="0.3">
      <c r="A626" s="66">
        <f t="shared" si="10"/>
        <v>621</v>
      </c>
      <c r="B626" s="116">
        <v>42091</v>
      </c>
      <c r="C626" s="78" t="s">
        <v>455</v>
      </c>
      <c r="D626" s="117" t="s">
        <v>772</v>
      </c>
      <c r="E626" s="118" t="s">
        <v>985</v>
      </c>
      <c r="F626" s="86">
        <v>218.84</v>
      </c>
      <c r="G626" s="84"/>
      <c r="H626" s="73"/>
      <c r="I626" s="86"/>
      <c r="J626" s="84">
        <v>218.84</v>
      </c>
      <c r="K626" s="73"/>
      <c r="L626" s="80">
        <v>42091</v>
      </c>
    </row>
    <row r="627" spans="1:12" s="110" customFormat="1" x14ac:dyDescent="0.3">
      <c r="A627" s="66">
        <f t="shared" si="10"/>
        <v>622</v>
      </c>
      <c r="B627" s="116">
        <v>42091</v>
      </c>
      <c r="C627" s="78" t="s">
        <v>455</v>
      </c>
      <c r="D627" s="117" t="s">
        <v>772</v>
      </c>
      <c r="E627" s="118" t="s">
        <v>986</v>
      </c>
      <c r="F627" s="86">
        <v>119.79</v>
      </c>
      <c r="G627" s="84"/>
      <c r="H627" s="73"/>
      <c r="I627" s="86"/>
      <c r="J627" s="84">
        <v>119.79</v>
      </c>
      <c r="K627" s="73"/>
      <c r="L627" s="80">
        <v>42091</v>
      </c>
    </row>
    <row r="628" spans="1:12" s="110" customFormat="1" x14ac:dyDescent="0.3">
      <c r="A628" s="66">
        <f t="shared" si="10"/>
        <v>623</v>
      </c>
      <c r="B628" s="116">
        <v>42092</v>
      </c>
      <c r="C628" s="75" t="s">
        <v>552</v>
      </c>
      <c r="D628" s="117" t="s">
        <v>971</v>
      </c>
      <c r="E628" s="118">
        <v>484623</v>
      </c>
      <c r="F628" s="86"/>
      <c r="G628" s="84">
        <v>720</v>
      </c>
      <c r="H628" s="73"/>
      <c r="I628" s="86">
        <v>720</v>
      </c>
      <c r="J628" s="84"/>
      <c r="K628" s="73"/>
      <c r="L628" s="80">
        <v>42093</v>
      </c>
    </row>
    <row r="629" spans="1:12" s="110" customFormat="1" x14ac:dyDescent="0.3">
      <c r="A629" s="66">
        <f t="shared" si="10"/>
        <v>624</v>
      </c>
      <c r="B629" s="116">
        <v>42092</v>
      </c>
      <c r="C629" s="75" t="s">
        <v>552</v>
      </c>
      <c r="D629" s="117" t="s">
        <v>807</v>
      </c>
      <c r="E629" s="118">
        <v>484624</v>
      </c>
      <c r="F629" s="86"/>
      <c r="G629" s="84">
        <v>573</v>
      </c>
      <c r="H629" s="73"/>
      <c r="I629" s="86">
        <v>573</v>
      </c>
      <c r="J629" s="84"/>
      <c r="K629" s="73"/>
      <c r="L629" s="80">
        <v>42093</v>
      </c>
    </row>
    <row r="630" spans="1:12" s="110" customFormat="1" x14ac:dyDescent="0.3">
      <c r="A630" s="66">
        <f t="shared" si="10"/>
        <v>625</v>
      </c>
      <c r="B630" s="116">
        <v>42092</v>
      </c>
      <c r="C630" s="78" t="s">
        <v>455</v>
      </c>
      <c r="D630" s="117" t="s">
        <v>772</v>
      </c>
      <c r="E630" s="118">
        <v>88296</v>
      </c>
      <c r="F630" s="86">
        <v>3020.85</v>
      </c>
      <c r="G630" s="84"/>
      <c r="H630" s="73"/>
      <c r="I630" s="86"/>
      <c r="J630" s="84">
        <v>3020.85</v>
      </c>
      <c r="K630" s="73"/>
      <c r="L630" s="80">
        <v>42093</v>
      </c>
    </row>
    <row r="631" spans="1:12" s="110" customFormat="1" x14ac:dyDescent="0.3">
      <c r="A631" s="66">
        <f t="shared" si="10"/>
        <v>626</v>
      </c>
      <c r="B631" s="116">
        <v>42093</v>
      </c>
      <c r="C631" s="78" t="s">
        <v>552</v>
      </c>
      <c r="D631" s="117" t="s">
        <v>830</v>
      </c>
      <c r="E631" s="118">
        <v>484626</v>
      </c>
      <c r="F631" s="86"/>
      <c r="G631" s="84">
        <v>20000</v>
      </c>
      <c r="H631" s="73"/>
      <c r="I631" s="86">
        <v>20000</v>
      </c>
      <c r="J631" s="84"/>
      <c r="K631" s="73"/>
      <c r="L631" s="80">
        <v>42093</v>
      </c>
    </row>
    <row r="632" spans="1:12" s="110" customFormat="1" x14ac:dyDescent="0.3">
      <c r="A632" s="66">
        <f t="shared" si="10"/>
        <v>627</v>
      </c>
      <c r="B632" s="116">
        <v>42093</v>
      </c>
      <c r="C632" s="78" t="s">
        <v>455</v>
      </c>
      <c r="D632" s="117" t="s">
        <v>772</v>
      </c>
      <c r="E632" s="118">
        <v>5089131</v>
      </c>
      <c r="F632" s="86">
        <v>1618.95</v>
      </c>
      <c r="G632" s="84"/>
      <c r="H632" s="73"/>
      <c r="I632" s="86"/>
      <c r="J632" s="84">
        <v>1618.95</v>
      </c>
      <c r="K632" s="73"/>
      <c r="L632" s="80">
        <v>42093</v>
      </c>
    </row>
    <row r="633" spans="1:12" s="110" customFormat="1" x14ac:dyDescent="0.3">
      <c r="A633" s="66">
        <f t="shared" si="10"/>
        <v>628</v>
      </c>
      <c r="B633" s="116">
        <v>42093</v>
      </c>
      <c r="C633" s="78" t="s">
        <v>455</v>
      </c>
      <c r="D633" s="117" t="s">
        <v>772</v>
      </c>
      <c r="E633" s="118">
        <v>5089106</v>
      </c>
      <c r="F633" s="86">
        <v>55.08</v>
      </c>
      <c r="G633" s="84"/>
      <c r="H633" s="73"/>
      <c r="I633" s="86"/>
      <c r="J633" s="84">
        <v>55.08</v>
      </c>
      <c r="K633" s="73"/>
      <c r="L633" s="80">
        <v>42093</v>
      </c>
    </row>
    <row r="634" spans="1:12" s="110" customFormat="1" x14ac:dyDescent="0.3">
      <c r="A634" s="66">
        <f t="shared" si="10"/>
        <v>629</v>
      </c>
      <c r="B634" s="116">
        <v>42094</v>
      </c>
      <c r="C634" s="75" t="s">
        <v>467</v>
      </c>
      <c r="D634" s="117" t="s">
        <v>987</v>
      </c>
      <c r="E634" s="118">
        <v>484627</v>
      </c>
      <c r="F634" s="86"/>
      <c r="G634" s="84">
        <v>3097</v>
      </c>
      <c r="H634" s="73"/>
      <c r="I634" s="86">
        <v>3097</v>
      </c>
      <c r="J634" s="84"/>
      <c r="K634" s="73"/>
      <c r="L634" s="80">
        <v>42095</v>
      </c>
    </row>
    <row r="635" spans="1:12" s="110" customFormat="1" x14ac:dyDescent="0.3">
      <c r="A635" s="66">
        <f t="shared" si="10"/>
        <v>630</v>
      </c>
      <c r="B635" s="116">
        <v>42094</v>
      </c>
      <c r="C635" s="78" t="s">
        <v>455</v>
      </c>
      <c r="D635" s="117" t="s">
        <v>772</v>
      </c>
      <c r="E635" s="118">
        <v>5090052</v>
      </c>
      <c r="F635" s="86">
        <v>3281.44</v>
      </c>
      <c r="G635" s="84"/>
      <c r="H635" s="73"/>
      <c r="I635" s="86"/>
      <c r="J635" s="84">
        <v>3281.44</v>
      </c>
      <c r="K635" s="73"/>
      <c r="L635" s="80">
        <v>42094</v>
      </c>
    </row>
    <row r="636" spans="1:12" s="110" customFormat="1" x14ac:dyDescent="0.3">
      <c r="A636" s="66">
        <f t="shared" si="10"/>
        <v>631</v>
      </c>
      <c r="B636" s="109">
        <v>42094</v>
      </c>
      <c r="C636" s="100" t="s">
        <v>455</v>
      </c>
      <c r="D636" s="76" t="s">
        <v>772</v>
      </c>
      <c r="E636" s="95">
        <v>5090958</v>
      </c>
      <c r="F636" s="98">
        <v>44.26</v>
      </c>
      <c r="G636" s="82"/>
      <c r="H636" s="73"/>
      <c r="I636" s="98"/>
      <c r="J636" s="82">
        <v>44.26</v>
      </c>
      <c r="K636" s="73"/>
      <c r="L636" s="112">
        <v>42094</v>
      </c>
    </row>
    <row r="637" spans="1:12" x14ac:dyDescent="0.3">
      <c r="A637" s="66">
        <f t="shared" si="10"/>
        <v>632</v>
      </c>
      <c r="B637" s="116">
        <v>42095</v>
      </c>
      <c r="C637" s="78" t="s">
        <v>455</v>
      </c>
      <c r="D637" s="117" t="s">
        <v>772</v>
      </c>
      <c r="E637" s="118">
        <v>5091575</v>
      </c>
      <c r="F637" s="86">
        <v>10402.07</v>
      </c>
      <c r="G637" s="84"/>
      <c r="H637" s="73"/>
      <c r="I637" s="86"/>
      <c r="J637" s="84">
        <v>10402.07</v>
      </c>
      <c r="K637" s="73"/>
      <c r="L637" s="80">
        <v>42095</v>
      </c>
    </row>
    <row r="638" spans="1:12" x14ac:dyDescent="0.3">
      <c r="A638" s="66">
        <f t="shared" si="10"/>
        <v>633</v>
      </c>
      <c r="B638" s="109">
        <v>42095</v>
      </c>
      <c r="C638" s="100" t="s">
        <v>455</v>
      </c>
      <c r="D638" s="76" t="s">
        <v>772</v>
      </c>
      <c r="E638" s="95">
        <v>5091663</v>
      </c>
      <c r="F638" s="98">
        <v>40.28</v>
      </c>
      <c r="G638" s="82"/>
      <c r="H638" s="73"/>
      <c r="I638" s="98"/>
      <c r="J638" s="82">
        <v>40.28</v>
      </c>
      <c r="K638" s="73"/>
      <c r="L638" s="80">
        <v>42095</v>
      </c>
    </row>
    <row r="639" spans="1:12" x14ac:dyDescent="0.3">
      <c r="A639" s="66">
        <f t="shared" si="10"/>
        <v>634</v>
      </c>
      <c r="B639" s="116">
        <v>42095</v>
      </c>
      <c r="C639" s="78" t="s">
        <v>552</v>
      </c>
      <c r="D639" s="117" t="s">
        <v>807</v>
      </c>
      <c r="E639" s="118">
        <v>484629</v>
      </c>
      <c r="F639" s="86"/>
      <c r="G639" s="84">
        <v>783</v>
      </c>
      <c r="H639" s="73"/>
      <c r="I639" s="86">
        <v>783</v>
      </c>
      <c r="J639" s="84"/>
      <c r="K639" s="73"/>
      <c r="L639" s="80">
        <v>42096</v>
      </c>
    </row>
    <row r="640" spans="1:12" x14ac:dyDescent="0.3">
      <c r="A640" s="66">
        <f t="shared" si="10"/>
        <v>635</v>
      </c>
      <c r="B640" s="116">
        <v>42095</v>
      </c>
      <c r="C640" s="78" t="s">
        <v>552</v>
      </c>
      <c r="D640" s="117" t="s">
        <v>988</v>
      </c>
      <c r="E640" s="118">
        <v>484630</v>
      </c>
      <c r="F640" s="86"/>
      <c r="G640" s="84">
        <v>342.5</v>
      </c>
      <c r="H640" s="73"/>
      <c r="I640" s="86">
        <v>342.5</v>
      </c>
      <c r="J640" s="84"/>
      <c r="K640" s="73"/>
      <c r="L640" s="80">
        <v>42096</v>
      </c>
    </row>
    <row r="641" spans="1:12" ht="16.5" customHeight="1" x14ac:dyDescent="0.3">
      <c r="A641" s="66">
        <f t="shared" si="10"/>
        <v>636</v>
      </c>
      <c r="B641" s="116">
        <v>42095</v>
      </c>
      <c r="C641" s="78" t="s">
        <v>552</v>
      </c>
      <c r="D641" s="117" t="s">
        <v>989</v>
      </c>
      <c r="E641" s="118">
        <v>484632</v>
      </c>
      <c r="F641" s="86"/>
      <c r="G641" s="84">
        <v>8000</v>
      </c>
      <c r="H641" s="73"/>
      <c r="I641" s="86">
        <v>8000</v>
      </c>
      <c r="J641" s="84"/>
      <c r="K641" s="73"/>
      <c r="L641" s="80">
        <v>42120</v>
      </c>
    </row>
    <row r="642" spans="1:12" x14ac:dyDescent="0.3">
      <c r="A642" s="66">
        <f t="shared" si="10"/>
        <v>637</v>
      </c>
      <c r="B642" s="116">
        <v>42095</v>
      </c>
      <c r="C642" s="78" t="s">
        <v>552</v>
      </c>
      <c r="D642" s="117" t="s">
        <v>990</v>
      </c>
      <c r="E642" s="118">
        <v>484633</v>
      </c>
      <c r="F642" s="86"/>
      <c r="G642" s="84">
        <v>2800</v>
      </c>
      <c r="H642" s="73"/>
      <c r="I642" s="86">
        <v>2800</v>
      </c>
      <c r="J642" s="84"/>
      <c r="K642" s="73"/>
      <c r="L642" s="80">
        <v>42120</v>
      </c>
    </row>
    <row r="643" spans="1:12" x14ac:dyDescent="0.3">
      <c r="A643" s="66">
        <f t="shared" si="10"/>
        <v>638</v>
      </c>
      <c r="B643" s="116">
        <v>42096</v>
      </c>
      <c r="C643" s="78" t="s">
        <v>552</v>
      </c>
      <c r="D643" s="117" t="s">
        <v>991</v>
      </c>
      <c r="E643" s="118">
        <v>484634</v>
      </c>
      <c r="F643" s="86"/>
      <c r="G643" s="84">
        <v>5684</v>
      </c>
      <c r="H643" s="73"/>
      <c r="I643" s="86">
        <v>5684</v>
      </c>
      <c r="J643" s="84"/>
      <c r="K643" s="73"/>
      <c r="L643" s="80">
        <v>42096</v>
      </c>
    </row>
    <row r="644" spans="1:12" x14ac:dyDescent="0.3">
      <c r="A644" s="66">
        <f t="shared" si="10"/>
        <v>639</v>
      </c>
      <c r="B644" s="116">
        <v>42096</v>
      </c>
      <c r="C644" s="100" t="s">
        <v>455</v>
      </c>
      <c r="D644" s="76" t="s">
        <v>772</v>
      </c>
      <c r="E644" s="118">
        <v>5092330</v>
      </c>
      <c r="F644" s="86">
        <v>132.51</v>
      </c>
      <c r="G644" s="84"/>
      <c r="H644" s="73"/>
      <c r="I644" s="86"/>
      <c r="J644" s="84">
        <v>132.51</v>
      </c>
      <c r="K644" s="73"/>
      <c r="L644" s="80">
        <v>42096</v>
      </c>
    </row>
    <row r="645" spans="1:12" x14ac:dyDescent="0.3">
      <c r="A645" s="66">
        <f t="shared" si="10"/>
        <v>640</v>
      </c>
      <c r="B645" s="116">
        <v>42096</v>
      </c>
      <c r="C645" s="100" t="s">
        <v>455</v>
      </c>
      <c r="D645" s="76" t="s">
        <v>772</v>
      </c>
      <c r="E645" s="118">
        <v>5092402</v>
      </c>
      <c r="F645" s="86">
        <v>32880.85</v>
      </c>
      <c r="G645" s="84"/>
      <c r="H645" s="73"/>
      <c r="I645" s="86"/>
      <c r="J645" s="84">
        <v>32880.85</v>
      </c>
      <c r="K645" s="73"/>
      <c r="L645" s="80">
        <v>42096</v>
      </c>
    </row>
    <row r="646" spans="1:12" x14ac:dyDescent="0.3">
      <c r="A646" s="66">
        <f t="shared" si="10"/>
        <v>641</v>
      </c>
      <c r="B646" s="116">
        <v>42098</v>
      </c>
      <c r="C646" s="78" t="s">
        <v>642</v>
      </c>
      <c r="D646" s="117" t="s">
        <v>513</v>
      </c>
      <c r="E646" s="118">
        <v>484636</v>
      </c>
      <c r="F646" s="86"/>
      <c r="G646" s="84">
        <v>1939</v>
      </c>
      <c r="H646" s="73"/>
      <c r="I646" s="86">
        <v>1939</v>
      </c>
      <c r="J646" s="84"/>
      <c r="K646" s="73"/>
      <c r="L646" s="80">
        <v>42102</v>
      </c>
    </row>
    <row r="647" spans="1:12" x14ac:dyDescent="0.3">
      <c r="A647" s="66">
        <f t="shared" si="10"/>
        <v>642</v>
      </c>
      <c r="B647" s="116">
        <v>42098</v>
      </c>
      <c r="C647" s="78" t="s">
        <v>642</v>
      </c>
      <c r="D647" s="117" t="s">
        <v>992</v>
      </c>
      <c r="E647" s="118">
        <v>484637</v>
      </c>
      <c r="F647" s="86"/>
      <c r="G647" s="84">
        <v>4448.5</v>
      </c>
      <c r="H647" s="73"/>
      <c r="I647" s="86">
        <v>4448.5</v>
      </c>
      <c r="J647" s="84"/>
      <c r="K647" s="73"/>
      <c r="L647" s="80">
        <v>42105</v>
      </c>
    </row>
    <row r="648" spans="1:12" x14ac:dyDescent="0.3">
      <c r="A648" s="66">
        <f t="shared" si="10"/>
        <v>643</v>
      </c>
      <c r="B648" s="116">
        <v>42098</v>
      </c>
      <c r="C648" s="100" t="s">
        <v>455</v>
      </c>
      <c r="D648" s="76" t="s">
        <v>772</v>
      </c>
      <c r="E648" s="118">
        <v>5094079</v>
      </c>
      <c r="F648" s="86">
        <v>15591.86</v>
      </c>
      <c r="G648" s="84"/>
      <c r="H648" s="73"/>
      <c r="I648" s="86"/>
      <c r="J648" s="84">
        <v>15591.86</v>
      </c>
      <c r="K648" s="73"/>
      <c r="L648" s="80">
        <v>42098</v>
      </c>
    </row>
    <row r="649" spans="1:12" x14ac:dyDescent="0.3">
      <c r="A649" s="66">
        <f t="shared" si="10"/>
        <v>644</v>
      </c>
      <c r="B649" s="116">
        <v>42098</v>
      </c>
      <c r="C649" s="100" t="s">
        <v>455</v>
      </c>
      <c r="D649" s="76" t="s">
        <v>772</v>
      </c>
      <c r="E649" s="118">
        <v>5094033</v>
      </c>
      <c r="F649" s="86">
        <v>140.41999999999999</v>
      </c>
      <c r="G649" s="84"/>
      <c r="H649" s="73"/>
      <c r="I649" s="86"/>
      <c r="J649" s="84">
        <v>140.41999999999999</v>
      </c>
      <c r="K649" s="73"/>
      <c r="L649" s="80">
        <v>42098</v>
      </c>
    </row>
    <row r="650" spans="1:12" x14ac:dyDescent="0.3">
      <c r="A650" s="66">
        <f t="shared" si="10"/>
        <v>645</v>
      </c>
      <c r="B650" s="109">
        <v>42098</v>
      </c>
      <c r="C650" s="100" t="s">
        <v>552</v>
      </c>
      <c r="D650" s="76" t="s">
        <v>807</v>
      </c>
      <c r="E650" s="95">
        <v>484638</v>
      </c>
      <c r="F650" s="98"/>
      <c r="G650" s="82">
        <v>545</v>
      </c>
      <c r="H650" s="73"/>
      <c r="I650" s="98">
        <v>545</v>
      </c>
      <c r="J650" s="82"/>
      <c r="K650" s="73"/>
      <c r="L650" s="112">
        <v>42099</v>
      </c>
    </row>
    <row r="651" spans="1:12" x14ac:dyDescent="0.3">
      <c r="A651" s="66">
        <f t="shared" si="10"/>
        <v>646</v>
      </c>
      <c r="B651" s="116">
        <v>42099</v>
      </c>
      <c r="C651" s="100" t="s">
        <v>455</v>
      </c>
      <c r="D651" s="76" t="s">
        <v>772</v>
      </c>
      <c r="E651" s="118" t="s">
        <v>993</v>
      </c>
      <c r="F651" s="86">
        <v>186.86</v>
      </c>
      <c r="G651" s="84"/>
      <c r="H651" s="73"/>
      <c r="I651" s="86"/>
      <c r="J651" s="84">
        <v>186.86</v>
      </c>
      <c r="K651" s="73"/>
      <c r="L651" s="80">
        <v>42099</v>
      </c>
    </row>
    <row r="652" spans="1:12" x14ac:dyDescent="0.3">
      <c r="A652" s="66">
        <f t="shared" si="10"/>
        <v>647</v>
      </c>
      <c r="B652" s="116">
        <v>42099</v>
      </c>
      <c r="C652" s="100" t="s">
        <v>455</v>
      </c>
      <c r="D652" s="76" t="s">
        <v>772</v>
      </c>
      <c r="E652" s="118" t="s">
        <v>994</v>
      </c>
      <c r="F652" s="86">
        <v>49021.36</v>
      </c>
      <c r="G652" s="84"/>
      <c r="H652" s="73"/>
      <c r="I652" s="86"/>
      <c r="J652" s="84">
        <v>49021.36</v>
      </c>
      <c r="K652" s="73"/>
      <c r="L652" s="80">
        <v>42099</v>
      </c>
    </row>
    <row r="653" spans="1:12" x14ac:dyDescent="0.3">
      <c r="A653" s="66">
        <f t="shared" si="10"/>
        <v>648</v>
      </c>
      <c r="B653" s="116">
        <v>42099</v>
      </c>
      <c r="C653" s="78" t="s">
        <v>466</v>
      </c>
      <c r="D653" s="117" t="s">
        <v>995</v>
      </c>
      <c r="E653" s="118">
        <v>484641</v>
      </c>
      <c r="F653" s="86"/>
      <c r="G653" s="84">
        <v>5806</v>
      </c>
      <c r="H653" s="73"/>
      <c r="I653" s="86">
        <v>5806</v>
      </c>
      <c r="J653" s="84"/>
      <c r="K653" s="73"/>
      <c r="L653" s="80">
        <v>42103</v>
      </c>
    </row>
    <row r="654" spans="1:12" x14ac:dyDescent="0.3">
      <c r="A654" s="66">
        <f t="shared" si="10"/>
        <v>649</v>
      </c>
      <c r="B654" s="116">
        <v>42099</v>
      </c>
      <c r="C654" s="78" t="s">
        <v>469</v>
      </c>
      <c r="D654" s="117" t="s">
        <v>995</v>
      </c>
      <c r="E654" s="118">
        <v>484643</v>
      </c>
      <c r="F654" s="86"/>
      <c r="G654" s="84">
        <v>4500</v>
      </c>
      <c r="H654" s="73"/>
      <c r="I654" s="86">
        <v>4500</v>
      </c>
      <c r="J654" s="84"/>
      <c r="K654" s="73"/>
      <c r="L654" s="80">
        <v>42107</v>
      </c>
    </row>
    <row r="655" spans="1:12" x14ac:dyDescent="0.3">
      <c r="A655" s="66">
        <f t="shared" si="10"/>
        <v>650</v>
      </c>
      <c r="B655" s="116">
        <v>42099</v>
      </c>
      <c r="C655" s="78" t="s">
        <v>471</v>
      </c>
      <c r="D655" s="117" t="s">
        <v>995</v>
      </c>
      <c r="E655" s="118">
        <v>484644</v>
      </c>
      <c r="F655" s="86"/>
      <c r="G655" s="84">
        <v>987</v>
      </c>
      <c r="H655" s="73"/>
      <c r="I655" s="86">
        <v>987</v>
      </c>
      <c r="J655" s="84"/>
      <c r="K655" s="73"/>
      <c r="L655" s="80">
        <v>42103</v>
      </c>
    </row>
    <row r="656" spans="1:12" x14ac:dyDescent="0.3">
      <c r="A656" s="66">
        <f t="shared" si="10"/>
        <v>651</v>
      </c>
      <c r="B656" s="116">
        <v>42099</v>
      </c>
      <c r="C656" s="78" t="s">
        <v>472</v>
      </c>
      <c r="D656" s="117" t="s">
        <v>995</v>
      </c>
      <c r="E656" s="118">
        <v>484645</v>
      </c>
      <c r="F656" s="86"/>
      <c r="G656" s="84">
        <v>1005</v>
      </c>
      <c r="H656" s="73"/>
      <c r="I656" s="86">
        <v>1005</v>
      </c>
      <c r="J656" s="84"/>
      <c r="K656" s="73"/>
      <c r="L656" s="80">
        <v>42103</v>
      </c>
    </row>
    <row r="657" spans="1:12" x14ac:dyDescent="0.3">
      <c r="A657" s="66">
        <f t="shared" si="10"/>
        <v>652</v>
      </c>
      <c r="B657" s="116">
        <v>42099</v>
      </c>
      <c r="C657" s="78" t="s">
        <v>473</v>
      </c>
      <c r="D657" s="117" t="s">
        <v>995</v>
      </c>
      <c r="E657" s="118">
        <v>587101</v>
      </c>
      <c r="F657" s="86"/>
      <c r="G657" s="84">
        <v>1005</v>
      </c>
      <c r="H657" s="73"/>
      <c r="I657" s="86">
        <v>1005</v>
      </c>
      <c r="J657" s="84"/>
      <c r="K657" s="73"/>
      <c r="L657" s="80">
        <v>42107</v>
      </c>
    </row>
    <row r="658" spans="1:12" x14ac:dyDescent="0.3">
      <c r="A658" s="66">
        <f t="shared" si="10"/>
        <v>653</v>
      </c>
      <c r="B658" s="116">
        <v>42099</v>
      </c>
      <c r="C658" s="78" t="s">
        <v>474</v>
      </c>
      <c r="D658" s="117" t="s">
        <v>995</v>
      </c>
      <c r="E658" s="118">
        <v>587102</v>
      </c>
      <c r="F658" s="86"/>
      <c r="G658" s="84">
        <v>947</v>
      </c>
      <c r="H658" s="73"/>
      <c r="I658" s="86">
        <v>947</v>
      </c>
      <c r="J658" s="84"/>
      <c r="K658" s="73"/>
      <c r="L658" s="80">
        <v>42103</v>
      </c>
    </row>
    <row r="659" spans="1:12" x14ac:dyDescent="0.3">
      <c r="A659" s="66">
        <f t="shared" si="10"/>
        <v>654</v>
      </c>
      <c r="B659" s="116">
        <v>42099</v>
      </c>
      <c r="C659" s="78" t="s">
        <v>475</v>
      </c>
      <c r="D659" s="117" t="s">
        <v>995</v>
      </c>
      <c r="E659" s="118">
        <v>587103</v>
      </c>
      <c r="F659" s="86"/>
      <c r="G659" s="84">
        <v>1016</v>
      </c>
      <c r="H659" s="73"/>
      <c r="I659" s="86">
        <v>1016</v>
      </c>
      <c r="J659" s="84"/>
      <c r="K659" s="73"/>
      <c r="L659" s="80">
        <v>42103</v>
      </c>
    </row>
    <row r="660" spans="1:12" x14ac:dyDescent="0.3">
      <c r="A660" s="66">
        <f t="shared" si="10"/>
        <v>655</v>
      </c>
      <c r="B660" s="116">
        <v>42099</v>
      </c>
      <c r="C660" s="78" t="s">
        <v>996</v>
      </c>
      <c r="D660" s="117" t="s">
        <v>995</v>
      </c>
      <c r="E660" s="118">
        <v>587104</v>
      </c>
      <c r="F660" s="86"/>
      <c r="G660" s="84">
        <v>1544</v>
      </c>
      <c r="H660" s="73"/>
      <c r="I660" s="86">
        <v>1544</v>
      </c>
      <c r="J660" s="84"/>
      <c r="K660" s="73"/>
      <c r="L660" s="80">
        <v>42103</v>
      </c>
    </row>
    <row r="661" spans="1:12" x14ac:dyDescent="0.3">
      <c r="A661" s="66">
        <f t="shared" si="10"/>
        <v>656</v>
      </c>
      <c r="B661" s="116">
        <v>42099</v>
      </c>
      <c r="C661" s="78" t="s">
        <v>997</v>
      </c>
      <c r="D661" s="117" t="s">
        <v>995</v>
      </c>
      <c r="E661" s="118">
        <v>587105</v>
      </c>
      <c r="F661" s="86"/>
      <c r="G661" s="84">
        <v>947</v>
      </c>
      <c r="H661" s="73"/>
      <c r="I661" s="86">
        <v>947</v>
      </c>
      <c r="J661" s="84"/>
      <c r="K661" s="73"/>
      <c r="L661" s="80">
        <v>42109</v>
      </c>
    </row>
    <row r="662" spans="1:12" x14ac:dyDescent="0.3">
      <c r="A662" s="66">
        <f t="shared" si="10"/>
        <v>657</v>
      </c>
      <c r="B662" s="116">
        <v>42099</v>
      </c>
      <c r="C662" s="78" t="s">
        <v>908</v>
      </c>
      <c r="D662" s="117" t="s">
        <v>995</v>
      </c>
      <c r="E662" s="118">
        <v>587106</v>
      </c>
      <c r="F662" s="86"/>
      <c r="G662" s="84">
        <v>2983</v>
      </c>
      <c r="H662" s="73"/>
      <c r="I662" s="86">
        <v>2983</v>
      </c>
      <c r="J662" s="84"/>
      <c r="K662" s="73"/>
      <c r="L662" s="80">
        <v>42103</v>
      </c>
    </row>
    <row r="663" spans="1:12" x14ac:dyDescent="0.3">
      <c r="A663" s="66">
        <f t="shared" si="10"/>
        <v>658</v>
      </c>
      <c r="B663" s="116">
        <v>42099</v>
      </c>
      <c r="C663" s="78" t="s">
        <v>589</v>
      </c>
      <c r="D663" s="117" t="s">
        <v>995</v>
      </c>
      <c r="E663" s="118">
        <v>587107</v>
      </c>
      <c r="F663" s="86"/>
      <c r="G663" s="84">
        <v>12000</v>
      </c>
      <c r="H663" s="73"/>
      <c r="I663" s="86">
        <v>12000</v>
      </c>
      <c r="J663" s="84"/>
      <c r="K663" s="73"/>
      <c r="L663" s="80">
        <v>42105</v>
      </c>
    </row>
    <row r="664" spans="1:12" x14ac:dyDescent="0.3">
      <c r="A664" s="66">
        <f t="shared" si="10"/>
        <v>659</v>
      </c>
      <c r="B664" s="116">
        <v>42099</v>
      </c>
      <c r="C664" s="78" t="s">
        <v>909</v>
      </c>
      <c r="D664" s="117" t="s">
        <v>995</v>
      </c>
      <c r="E664" s="118">
        <v>587108</v>
      </c>
      <c r="F664" s="86"/>
      <c r="G664" s="84">
        <v>2983</v>
      </c>
      <c r="H664" s="73"/>
      <c r="I664" s="86">
        <v>2983</v>
      </c>
      <c r="J664" s="84"/>
      <c r="K664" s="73"/>
      <c r="L664" s="80">
        <v>42103</v>
      </c>
    </row>
    <row r="665" spans="1:12" x14ac:dyDescent="0.3">
      <c r="A665" s="66">
        <f t="shared" si="10"/>
        <v>660</v>
      </c>
      <c r="B665" s="116">
        <v>42099</v>
      </c>
      <c r="C665" s="78" t="s">
        <v>625</v>
      </c>
      <c r="D665" s="117" t="s">
        <v>995</v>
      </c>
      <c r="E665" s="118">
        <v>587109</v>
      </c>
      <c r="F665" s="86"/>
      <c r="G665" s="84">
        <v>576</v>
      </c>
      <c r="H665" s="73"/>
      <c r="I665" s="86">
        <v>576</v>
      </c>
      <c r="J665" s="84"/>
      <c r="K665" s="73"/>
      <c r="L665" s="80">
        <v>42103</v>
      </c>
    </row>
    <row r="666" spans="1:12" x14ac:dyDescent="0.3">
      <c r="A666" s="66">
        <f t="shared" si="10"/>
        <v>661</v>
      </c>
      <c r="B666" s="116">
        <v>42099</v>
      </c>
      <c r="C666" s="78" t="s">
        <v>910</v>
      </c>
      <c r="D666" s="117" t="s">
        <v>995</v>
      </c>
      <c r="E666" s="118">
        <v>587111</v>
      </c>
      <c r="F666" s="86"/>
      <c r="G666" s="84">
        <v>2983</v>
      </c>
      <c r="H666" s="73"/>
      <c r="I666" s="86">
        <v>2983</v>
      </c>
      <c r="J666" s="84"/>
      <c r="K666" s="73"/>
      <c r="L666" s="80">
        <v>42103</v>
      </c>
    </row>
    <row r="667" spans="1:12" x14ac:dyDescent="0.3">
      <c r="A667" s="66">
        <f t="shared" si="10"/>
        <v>662</v>
      </c>
      <c r="B667" s="116">
        <v>42099</v>
      </c>
      <c r="C667" s="78" t="s">
        <v>911</v>
      </c>
      <c r="D667" s="117" t="s">
        <v>995</v>
      </c>
      <c r="E667" s="118">
        <v>587112</v>
      </c>
      <c r="F667" s="86">
        <v>3871</v>
      </c>
      <c r="G667" s="84">
        <v>3871</v>
      </c>
      <c r="H667" s="73"/>
      <c r="I667" s="86"/>
      <c r="J667" s="84"/>
      <c r="K667" s="73"/>
      <c r="L667" s="80"/>
    </row>
    <row r="668" spans="1:12" x14ac:dyDescent="0.3">
      <c r="A668" s="66">
        <f t="shared" si="10"/>
        <v>663</v>
      </c>
      <c r="B668" s="116">
        <v>42099</v>
      </c>
      <c r="C668" s="78" t="s">
        <v>912</v>
      </c>
      <c r="D668" s="117" t="s">
        <v>995</v>
      </c>
      <c r="E668" s="118">
        <v>587113</v>
      </c>
      <c r="F668" s="86"/>
      <c r="G668" s="84">
        <v>1854</v>
      </c>
      <c r="H668" s="73"/>
      <c r="I668" s="86">
        <v>1854</v>
      </c>
      <c r="J668" s="84"/>
      <c r="K668" s="73"/>
      <c r="L668" s="80">
        <v>42109</v>
      </c>
    </row>
    <row r="669" spans="1:12" x14ac:dyDescent="0.3">
      <c r="A669" s="66">
        <f t="shared" si="10"/>
        <v>664</v>
      </c>
      <c r="B669" s="116">
        <v>42099</v>
      </c>
      <c r="C669" s="78" t="s">
        <v>932</v>
      </c>
      <c r="D669" s="117" t="s">
        <v>995</v>
      </c>
      <c r="E669" s="118">
        <v>587114</v>
      </c>
      <c r="F669" s="86"/>
      <c r="G669" s="84">
        <v>3500</v>
      </c>
      <c r="H669" s="73"/>
      <c r="I669" s="86">
        <v>3500</v>
      </c>
      <c r="J669" s="84"/>
      <c r="K669" s="73"/>
      <c r="L669" s="80">
        <v>42103</v>
      </c>
    </row>
    <row r="670" spans="1:12" x14ac:dyDescent="0.3">
      <c r="A670" s="66">
        <f t="shared" si="10"/>
        <v>665</v>
      </c>
      <c r="B670" s="116">
        <v>42099</v>
      </c>
      <c r="C670" s="78" t="s">
        <v>998</v>
      </c>
      <c r="D670" s="117" t="s">
        <v>995</v>
      </c>
      <c r="E670" s="118">
        <v>587115</v>
      </c>
      <c r="F670" s="86"/>
      <c r="G670" s="84">
        <v>565</v>
      </c>
      <c r="H670" s="73"/>
      <c r="I670" s="86">
        <v>565</v>
      </c>
      <c r="J670" s="84"/>
      <c r="K670" s="73"/>
      <c r="L670" s="80">
        <v>42106</v>
      </c>
    </row>
    <row r="671" spans="1:12" x14ac:dyDescent="0.3">
      <c r="A671" s="66">
        <f t="shared" si="10"/>
        <v>666</v>
      </c>
      <c r="B671" s="116">
        <v>42099</v>
      </c>
      <c r="C671" s="78" t="s">
        <v>999</v>
      </c>
      <c r="D671" s="117" t="s">
        <v>995</v>
      </c>
      <c r="E671" s="118">
        <v>587116</v>
      </c>
      <c r="F671" s="86"/>
      <c r="G671" s="84">
        <v>1200</v>
      </c>
      <c r="H671" s="73"/>
      <c r="I671" s="86">
        <v>1200</v>
      </c>
      <c r="J671" s="84"/>
      <c r="K671" s="73"/>
      <c r="L671" s="80">
        <v>42105</v>
      </c>
    </row>
    <row r="672" spans="1:12" x14ac:dyDescent="0.3">
      <c r="A672" s="66">
        <f t="shared" si="10"/>
        <v>667</v>
      </c>
      <c r="B672" s="116">
        <v>42099</v>
      </c>
      <c r="C672" s="78" t="s">
        <v>1000</v>
      </c>
      <c r="D672" s="117" t="s">
        <v>995</v>
      </c>
      <c r="E672" s="118">
        <v>587117</v>
      </c>
      <c r="F672" s="86">
        <v>325</v>
      </c>
      <c r="G672" s="84">
        <v>325</v>
      </c>
      <c r="H672" s="73"/>
      <c r="I672" s="86"/>
      <c r="J672" s="84"/>
      <c r="K672" s="73"/>
      <c r="L672" s="80"/>
    </row>
    <row r="673" spans="1:12" x14ac:dyDescent="0.3">
      <c r="A673" s="66">
        <f t="shared" si="10"/>
        <v>668</v>
      </c>
      <c r="B673" s="116">
        <v>42099</v>
      </c>
      <c r="C673" s="78" t="s">
        <v>1001</v>
      </c>
      <c r="D673" s="117" t="s">
        <v>995</v>
      </c>
      <c r="E673" s="118">
        <v>587118</v>
      </c>
      <c r="F673" s="86"/>
      <c r="G673" s="84">
        <v>2484</v>
      </c>
      <c r="H673" s="73"/>
      <c r="I673" s="86">
        <v>2484</v>
      </c>
      <c r="J673" s="84"/>
      <c r="K673" s="73"/>
      <c r="L673" s="80">
        <v>42105</v>
      </c>
    </row>
    <row r="674" spans="1:12" x14ac:dyDescent="0.3">
      <c r="A674" s="66">
        <f t="shared" ref="A674:A737" si="11">A673+1</f>
        <v>669</v>
      </c>
      <c r="B674" s="116">
        <v>42099</v>
      </c>
      <c r="C674" s="78" t="s">
        <v>1002</v>
      </c>
      <c r="D674" s="117" t="s">
        <v>995</v>
      </c>
      <c r="E674" s="118">
        <v>587119</v>
      </c>
      <c r="F674" s="86"/>
      <c r="G674" s="84">
        <v>206</v>
      </c>
      <c r="H674" s="73"/>
      <c r="I674" s="86"/>
      <c r="J674" s="84"/>
      <c r="K674" s="73"/>
      <c r="L674" s="80"/>
    </row>
    <row r="675" spans="1:12" x14ac:dyDescent="0.3">
      <c r="A675" s="66">
        <f t="shared" si="11"/>
        <v>670</v>
      </c>
      <c r="B675" s="116">
        <v>42099</v>
      </c>
      <c r="C675" s="77" t="s">
        <v>603</v>
      </c>
      <c r="D675" s="76" t="s">
        <v>713</v>
      </c>
      <c r="E675" s="118">
        <v>869</v>
      </c>
      <c r="F675" s="86">
        <v>11393</v>
      </c>
      <c r="G675" s="84"/>
      <c r="H675" s="73"/>
      <c r="I675" s="86"/>
      <c r="J675" s="84">
        <v>11393</v>
      </c>
      <c r="K675" s="73"/>
      <c r="L675" s="80">
        <v>42099</v>
      </c>
    </row>
    <row r="676" spans="1:12" x14ac:dyDescent="0.3">
      <c r="A676" s="66">
        <f t="shared" si="11"/>
        <v>671</v>
      </c>
      <c r="B676" s="109">
        <v>42099</v>
      </c>
      <c r="C676" s="77" t="s">
        <v>432</v>
      </c>
      <c r="D676" s="76" t="s">
        <v>904</v>
      </c>
      <c r="E676" s="95"/>
      <c r="F676" s="98"/>
      <c r="G676" s="82">
        <v>11393</v>
      </c>
      <c r="H676" s="73"/>
      <c r="I676" s="98">
        <v>11393</v>
      </c>
      <c r="J676" s="82"/>
      <c r="K676" s="73"/>
      <c r="L676" s="80">
        <v>42099</v>
      </c>
    </row>
    <row r="677" spans="1:12" x14ac:dyDescent="0.3">
      <c r="A677" s="66">
        <f t="shared" si="11"/>
        <v>672</v>
      </c>
      <c r="B677" s="116">
        <v>42100</v>
      </c>
      <c r="C677" s="78" t="s">
        <v>552</v>
      </c>
      <c r="D677" s="117" t="s">
        <v>924</v>
      </c>
      <c r="E677" s="118">
        <v>587110</v>
      </c>
      <c r="F677" s="86"/>
      <c r="G677" s="84">
        <v>611</v>
      </c>
      <c r="H677" s="73"/>
      <c r="I677" s="86">
        <v>611</v>
      </c>
      <c r="J677" s="84"/>
      <c r="K677" s="73"/>
      <c r="L677" s="80">
        <v>42101</v>
      </c>
    </row>
    <row r="678" spans="1:12" x14ac:dyDescent="0.3">
      <c r="A678" s="66">
        <f t="shared" si="11"/>
        <v>673</v>
      </c>
      <c r="B678" s="116">
        <v>42100</v>
      </c>
      <c r="C678" s="100" t="s">
        <v>455</v>
      </c>
      <c r="D678" s="76" t="s">
        <v>772</v>
      </c>
      <c r="E678" s="118">
        <v>5096794</v>
      </c>
      <c r="F678" s="86">
        <v>485.77</v>
      </c>
      <c r="G678" s="84"/>
      <c r="H678" s="73"/>
      <c r="I678" s="86"/>
      <c r="J678" s="84">
        <v>485.77</v>
      </c>
      <c r="K678" s="73"/>
      <c r="L678" s="80">
        <v>42100</v>
      </c>
    </row>
    <row r="679" spans="1:12" x14ac:dyDescent="0.3">
      <c r="A679" s="66">
        <f t="shared" si="11"/>
        <v>674</v>
      </c>
      <c r="B679" s="116">
        <v>42100</v>
      </c>
      <c r="C679" s="100" t="s">
        <v>455</v>
      </c>
      <c r="D679" s="76" t="s">
        <v>772</v>
      </c>
      <c r="E679" s="118">
        <v>5096828</v>
      </c>
      <c r="F679" s="86">
        <v>37313.769999999997</v>
      </c>
      <c r="G679" s="84"/>
      <c r="H679" s="73"/>
      <c r="I679" s="86"/>
      <c r="J679" s="84">
        <v>37313.769999999997</v>
      </c>
      <c r="K679" s="73"/>
      <c r="L679" s="80">
        <v>42100</v>
      </c>
    </row>
    <row r="680" spans="1:12" x14ac:dyDescent="0.3">
      <c r="A680" s="66">
        <f t="shared" si="11"/>
        <v>675</v>
      </c>
      <c r="B680" s="116">
        <v>42101</v>
      </c>
      <c r="C680" s="100" t="s">
        <v>455</v>
      </c>
      <c r="D680" s="76" t="s">
        <v>772</v>
      </c>
      <c r="E680" s="118">
        <v>5097705</v>
      </c>
      <c r="F680" s="86">
        <v>2336.41</v>
      </c>
      <c r="G680" s="84"/>
      <c r="H680" s="73"/>
      <c r="I680" s="86"/>
      <c r="J680" s="84">
        <v>2336.41</v>
      </c>
      <c r="K680" s="73"/>
      <c r="L680" s="80">
        <v>42101</v>
      </c>
    </row>
    <row r="681" spans="1:12" x14ac:dyDescent="0.3">
      <c r="A681" s="66">
        <f t="shared" si="11"/>
        <v>676</v>
      </c>
      <c r="B681" s="116">
        <v>42101</v>
      </c>
      <c r="C681" s="78" t="s">
        <v>1003</v>
      </c>
      <c r="D681" s="117" t="s">
        <v>995</v>
      </c>
      <c r="E681" s="118">
        <v>484646</v>
      </c>
      <c r="F681" s="86"/>
      <c r="G681" s="84">
        <v>81738</v>
      </c>
      <c r="H681" s="73"/>
      <c r="I681" s="86">
        <v>81738</v>
      </c>
      <c r="J681" s="84"/>
      <c r="K681" s="73"/>
      <c r="L681" s="80">
        <v>42105</v>
      </c>
    </row>
    <row r="682" spans="1:12" x14ac:dyDescent="0.3">
      <c r="A682" s="66">
        <f t="shared" si="11"/>
        <v>677</v>
      </c>
      <c r="B682" s="116">
        <v>42101</v>
      </c>
      <c r="C682" s="78" t="s">
        <v>552</v>
      </c>
      <c r="D682" s="117" t="s">
        <v>1004</v>
      </c>
      <c r="E682" s="118">
        <v>484647</v>
      </c>
      <c r="F682" s="86"/>
      <c r="G682" s="84">
        <v>1019</v>
      </c>
      <c r="H682" s="73"/>
      <c r="I682" s="86">
        <v>1019</v>
      </c>
      <c r="J682" s="84"/>
      <c r="K682" s="73"/>
      <c r="L682" s="80">
        <v>42107</v>
      </c>
    </row>
    <row r="683" spans="1:12" x14ac:dyDescent="0.3">
      <c r="A683" s="66">
        <f t="shared" si="11"/>
        <v>678</v>
      </c>
      <c r="B683" s="116">
        <v>42101</v>
      </c>
      <c r="C683" s="78" t="s">
        <v>477</v>
      </c>
      <c r="D683" s="117" t="s">
        <v>995</v>
      </c>
      <c r="E683" s="118">
        <v>484648</v>
      </c>
      <c r="F683" s="86"/>
      <c r="G683" s="84">
        <v>2000</v>
      </c>
      <c r="H683" s="73"/>
      <c r="I683" s="86">
        <v>2000</v>
      </c>
      <c r="J683" s="84"/>
      <c r="K683" s="73"/>
      <c r="L683" s="80">
        <v>42103</v>
      </c>
    </row>
    <row r="684" spans="1:12" x14ac:dyDescent="0.3">
      <c r="A684" s="66">
        <f t="shared" si="11"/>
        <v>679</v>
      </c>
      <c r="B684" s="116">
        <v>42102</v>
      </c>
      <c r="C684" s="78" t="s">
        <v>552</v>
      </c>
      <c r="D684" s="117" t="s">
        <v>1005</v>
      </c>
      <c r="E684" s="118">
        <v>587121</v>
      </c>
      <c r="F684" s="86"/>
      <c r="G684" s="84">
        <v>1500</v>
      </c>
      <c r="H684" s="73"/>
      <c r="I684" s="86">
        <v>1500</v>
      </c>
      <c r="J684" s="84"/>
      <c r="K684" s="73"/>
      <c r="L684" s="80">
        <v>42102</v>
      </c>
    </row>
    <row r="685" spans="1:12" ht="15.75" customHeight="1" x14ac:dyDescent="0.3">
      <c r="A685" s="66">
        <f t="shared" si="11"/>
        <v>680</v>
      </c>
      <c r="B685" s="109">
        <v>42102</v>
      </c>
      <c r="C685" s="100" t="s">
        <v>552</v>
      </c>
      <c r="D685" s="101" t="s">
        <v>1006</v>
      </c>
      <c r="E685" s="95">
        <v>587122</v>
      </c>
      <c r="F685" s="98"/>
      <c r="G685" s="82">
        <v>200</v>
      </c>
      <c r="H685" s="73"/>
      <c r="I685" s="98">
        <v>200</v>
      </c>
      <c r="J685" s="82"/>
      <c r="K685" s="73"/>
      <c r="L685" s="112">
        <v>42107</v>
      </c>
    </row>
    <row r="686" spans="1:12" x14ac:dyDescent="0.3">
      <c r="A686" s="66">
        <f t="shared" si="11"/>
        <v>681</v>
      </c>
      <c r="B686" s="109">
        <v>42102</v>
      </c>
      <c r="C686" s="100" t="s">
        <v>455</v>
      </c>
      <c r="D686" s="76" t="s">
        <v>772</v>
      </c>
      <c r="E686" s="95">
        <v>5098561</v>
      </c>
      <c r="F686" s="98">
        <v>2892.94</v>
      </c>
      <c r="G686" s="82"/>
      <c r="H686" s="73"/>
      <c r="I686" s="98"/>
      <c r="J686" s="82">
        <v>2892.94</v>
      </c>
      <c r="K686" s="73"/>
      <c r="L686" s="80">
        <v>42102</v>
      </c>
    </row>
    <row r="687" spans="1:12" x14ac:dyDescent="0.3">
      <c r="A687" s="66">
        <f t="shared" si="11"/>
        <v>682</v>
      </c>
      <c r="B687" s="116">
        <v>42103</v>
      </c>
      <c r="C687" s="100" t="s">
        <v>455</v>
      </c>
      <c r="D687" s="76" t="s">
        <v>772</v>
      </c>
      <c r="E687" s="118" t="s">
        <v>1007</v>
      </c>
      <c r="F687" s="86">
        <v>48.87</v>
      </c>
      <c r="G687" s="84"/>
      <c r="H687" s="73"/>
      <c r="I687" s="86"/>
      <c r="J687" s="84">
        <v>48.87</v>
      </c>
      <c r="K687" s="73"/>
      <c r="L687" s="80">
        <v>42103</v>
      </c>
    </row>
    <row r="688" spans="1:12" x14ac:dyDescent="0.3">
      <c r="A688" s="66">
        <f t="shared" si="11"/>
        <v>683</v>
      </c>
      <c r="B688" s="116">
        <v>42103</v>
      </c>
      <c r="C688" s="100" t="s">
        <v>455</v>
      </c>
      <c r="D688" s="76" t="s">
        <v>772</v>
      </c>
      <c r="E688" s="118" t="s">
        <v>1008</v>
      </c>
      <c r="F688" s="86">
        <v>4396.57</v>
      </c>
      <c r="G688" s="84"/>
      <c r="H688" s="73"/>
      <c r="I688" s="86"/>
      <c r="J688" s="84">
        <v>4396.57</v>
      </c>
      <c r="K688" s="73"/>
      <c r="L688" s="80">
        <v>42103</v>
      </c>
    </row>
    <row r="689" spans="1:12" x14ac:dyDescent="0.3">
      <c r="A689" s="66">
        <f t="shared" si="11"/>
        <v>684</v>
      </c>
      <c r="B689" s="116">
        <v>42103</v>
      </c>
      <c r="C689" s="78" t="s">
        <v>552</v>
      </c>
      <c r="D689" s="117" t="s">
        <v>988</v>
      </c>
      <c r="E689" s="118">
        <v>484649</v>
      </c>
      <c r="F689" s="86"/>
      <c r="G689" s="84">
        <v>961</v>
      </c>
      <c r="H689" s="73"/>
      <c r="I689" s="86">
        <v>961</v>
      </c>
      <c r="J689" s="84"/>
      <c r="K689" s="73"/>
      <c r="L689" s="80">
        <v>42106</v>
      </c>
    </row>
    <row r="690" spans="1:12" x14ac:dyDescent="0.3">
      <c r="A690" s="66">
        <f t="shared" si="11"/>
        <v>685</v>
      </c>
      <c r="B690" s="109">
        <v>42105</v>
      </c>
      <c r="C690" s="100" t="s">
        <v>432</v>
      </c>
      <c r="D690" s="76" t="s">
        <v>975</v>
      </c>
      <c r="E690" s="95" t="s">
        <v>788</v>
      </c>
      <c r="F690" s="98"/>
      <c r="G690" s="82">
        <v>50</v>
      </c>
      <c r="H690" s="73"/>
      <c r="I690" s="98">
        <v>50</v>
      </c>
      <c r="J690" s="82"/>
      <c r="K690" s="73"/>
      <c r="L690" s="80">
        <v>42105</v>
      </c>
    </row>
    <row r="691" spans="1:12" x14ac:dyDescent="0.3">
      <c r="A691" s="66">
        <f t="shared" si="11"/>
        <v>686</v>
      </c>
      <c r="B691" s="109">
        <v>42105</v>
      </c>
      <c r="C691" s="100" t="s">
        <v>455</v>
      </c>
      <c r="D691" s="76" t="s">
        <v>772</v>
      </c>
      <c r="E691" s="118">
        <v>5101118</v>
      </c>
      <c r="F691" s="86">
        <v>147.52000000000001</v>
      </c>
      <c r="G691" s="84"/>
      <c r="H691" s="73"/>
      <c r="I691" s="86"/>
      <c r="J691" s="84">
        <v>147.52000000000001</v>
      </c>
      <c r="K691" s="73"/>
      <c r="L691" s="80">
        <v>42105</v>
      </c>
    </row>
    <row r="692" spans="1:12" x14ac:dyDescent="0.3">
      <c r="A692" s="66">
        <f t="shared" si="11"/>
        <v>687</v>
      </c>
      <c r="B692" s="109">
        <v>42105</v>
      </c>
      <c r="C692" s="100" t="s">
        <v>455</v>
      </c>
      <c r="D692" s="76" t="s">
        <v>772</v>
      </c>
      <c r="E692" s="118">
        <v>5101120</v>
      </c>
      <c r="F692" s="86">
        <v>466.59</v>
      </c>
      <c r="G692" s="84"/>
      <c r="H692" s="73"/>
      <c r="I692" s="86"/>
      <c r="J692" s="84">
        <v>466.59</v>
      </c>
      <c r="K692" s="73"/>
      <c r="L692" s="80">
        <v>42105</v>
      </c>
    </row>
    <row r="693" spans="1:12" x14ac:dyDescent="0.3">
      <c r="A693" s="66">
        <f t="shared" si="11"/>
        <v>688</v>
      </c>
      <c r="B693" s="109">
        <v>42105</v>
      </c>
      <c r="C693" s="100" t="s">
        <v>455</v>
      </c>
      <c r="D693" s="76" t="s">
        <v>772</v>
      </c>
      <c r="E693" s="118">
        <v>5101150</v>
      </c>
      <c r="F693" s="86">
        <v>5770.96</v>
      </c>
      <c r="G693" s="84"/>
      <c r="H693" s="73"/>
      <c r="I693" s="86"/>
      <c r="J693" s="84">
        <v>5770.96</v>
      </c>
      <c r="K693" s="73"/>
      <c r="L693" s="80">
        <v>42105</v>
      </c>
    </row>
    <row r="694" spans="1:12" x14ac:dyDescent="0.3">
      <c r="A694" s="66">
        <f t="shared" si="11"/>
        <v>689</v>
      </c>
      <c r="B694" s="109">
        <v>42105</v>
      </c>
      <c r="C694" s="100" t="s">
        <v>455</v>
      </c>
      <c r="D694" s="76" t="s">
        <v>772</v>
      </c>
      <c r="E694" s="95">
        <v>5101180</v>
      </c>
      <c r="F694" s="98">
        <v>6453.08</v>
      </c>
      <c r="G694" s="82"/>
      <c r="H694" s="73"/>
      <c r="I694" s="98"/>
      <c r="J694" s="82">
        <v>6453.08</v>
      </c>
      <c r="K694" s="73"/>
      <c r="L694" s="80">
        <v>42105</v>
      </c>
    </row>
    <row r="695" spans="1:12" x14ac:dyDescent="0.3">
      <c r="A695" s="66">
        <f t="shared" si="11"/>
        <v>690</v>
      </c>
      <c r="B695" s="109">
        <v>42106</v>
      </c>
      <c r="C695" s="78" t="s">
        <v>911</v>
      </c>
      <c r="D695" s="117" t="s">
        <v>838</v>
      </c>
      <c r="E695" s="118">
        <v>587124</v>
      </c>
      <c r="F695" s="86"/>
      <c r="G695" s="84">
        <v>1068</v>
      </c>
      <c r="H695" s="73"/>
      <c r="I695" s="86">
        <v>1068</v>
      </c>
      <c r="J695" s="84"/>
      <c r="K695" s="73"/>
      <c r="L695" s="80">
        <v>42108</v>
      </c>
    </row>
    <row r="696" spans="1:12" x14ac:dyDescent="0.3">
      <c r="A696" s="66">
        <f t="shared" si="11"/>
        <v>691</v>
      </c>
      <c r="B696" s="109">
        <v>42106</v>
      </c>
      <c r="C696" s="100" t="s">
        <v>642</v>
      </c>
      <c r="D696" s="101" t="s">
        <v>1009</v>
      </c>
      <c r="E696" s="95">
        <v>587125</v>
      </c>
      <c r="F696" s="98"/>
      <c r="G696" s="82">
        <v>1442</v>
      </c>
      <c r="H696" s="73"/>
      <c r="I696" s="98">
        <v>1442</v>
      </c>
      <c r="J696" s="82"/>
      <c r="K696" s="73"/>
      <c r="L696" s="112">
        <v>42109</v>
      </c>
    </row>
    <row r="697" spans="1:12" x14ac:dyDescent="0.3">
      <c r="A697" s="66">
        <f t="shared" si="11"/>
        <v>692</v>
      </c>
      <c r="B697" s="109">
        <v>42106</v>
      </c>
      <c r="C697" s="100" t="s">
        <v>552</v>
      </c>
      <c r="D697" s="76" t="s">
        <v>924</v>
      </c>
      <c r="E697" s="95">
        <v>484650</v>
      </c>
      <c r="F697" s="98"/>
      <c r="G697" s="82">
        <v>748</v>
      </c>
      <c r="H697" s="73"/>
      <c r="I697" s="98">
        <v>748</v>
      </c>
      <c r="J697" s="82"/>
      <c r="K697" s="73"/>
      <c r="L697" s="112">
        <v>42106</v>
      </c>
    </row>
    <row r="698" spans="1:12" x14ac:dyDescent="0.3">
      <c r="A698" s="66">
        <f t="shared" si="11"/>
        <v>693</v>
      </c>
      <c r="B698" s="109">
        <v>42106</v>
      </c>
      <c r="C698" s="100" t="s">
        <v>455</v>
      </c>
      <c r="D698" s="76" t="s">
        <v>772</v>
      </c>
      <c r="E698" s="95">
        <v>5102993</v>
      </c>
      <c r="F698" s="98">
        <v>691.4</v>
      </c>
      <c r="G698" s="82"/>
      <c r="H698" s="73"/>
      <c r="I698" s="98"/>
      <c r="J698" s="82">
        <v>691.4</v>
      </c>
      <c r="K698" s="73"/>
      <c r="L698" s="112">
        <v>42106</v>
      </c>
    </row>
    <row r="699" spans="1:12" x14ac:dyDescent="0.3">
      <c r="A699" s="66">
        <f t="shared" si="11"/>
        <v>694</v>
      </c>
      <c r="B699" s="109">
        <v>42106</v>
      </c>
      <c r="C699" s="100" t="s">
        <v>455</v>
      </c>
      <c r="D699" s="76" t="s">
        <v>772</v>
      </c>
      <c r="E699" s="95">
        <v>5102035</v>
      </c>
      <c r="F699" s="98">
        <v>4933.75</v>
      </c>
      <c r="G699" s="82"/>
      <c r="H699" s="73"/>
      <c r="I699" s="98"/>
      <c r="J699" s="82">
        <v>4933.75</v>
      </c>
      <c r="K699" s="73"/>
      <c r="L699" s="112">
        <v>42106</v>
      </c>
    </row>
    <row r="700" spans="1:12" x14ac:dyDescent="0.3">
      <c r="A700" s="66">
        <f t="shared" si="11"/>
        <v>695</v>
      </c>
      <c r="B700" s="109">
        <v>42107</v>
      </c>
      <c r="C700" s="100" t="s">
        <v>539</v>
      </c>
      <c r="D700" s="117" t="s">
        <v>995</v>
      </c>
      <c r="E700" s="95">
        <v>587126</v>
      </c>
      <c r="F700" s="98"/>
      <c r="G700" s="82">
        <v>4483</v>
      </c>
      <c r="H700" s="73"/>
      <c r="I700" s="98">
        <v>4483</v>
      </c>
      <c r="J700" s="82"/>
      <c r="K700" s="73"/>
      <c r="L700" s="112">
        <v>42110</v>
      </c>
    </row>
    <row r="701" spans="1:12" x14ac:dyDescent="0.3">
      <c r="A701" s="66">
        <f t="shared" si="11"/>
        <v>696</v>
      </c>
      <c r="B701" s="109">
        <v>42107</v>
      </c>
      <c r="C701" s="100" t="s">
        <v>783</v>
      </c>
      <c r="D701" s="117" t="s">
        <v>995</v>
      </c>
      <c r="E701" s="95">
        <v>587127</v>
      </c>
      <c r="F701" s="98"/>
      <c r="G701" s="82">
        <v>5400</v>
      </c>
      <c r="H701" s="73"/>
      <c r="I701" s="98">
        <v>5400</v>
      </c>
      <c r="J701" s="82"/>
      <c r="K701" s="73"/>
      <c r="L701" s="112">
        <v>42114</v>
      </c>
    </row>
    <row r="702" spans="1:12" x14ac:dyDescent="0.3">
      <c r="A702" s="66">
        <f t="shared" si="11"/>
        <v>697</v>
      </c>
      <c r="B702" s="109">
        <v>42107</v>
      </c>
      <c r="C702" s="100" t="s">
        <v>1010</v>
      </c>
      <c r="D702" s="117" t="s">
        <v>1011</v>
      </c>
      <c r="E702" s="95">
        <v>587128</v>
      </c>
      <c r="F702" s="98"/>
      <c r="G702" s="82">
        <v>2759</v>
      </c>
      <c r="H702" s="73"/>
      <c r="I702" s="98">
        <v>2759</v>
      </c>
      <c r="J702" s="82"/>
      <c r="K702" s="73"/>
      <c r="L702" s="112">
        <v>42110</v>
      </c>
    </row>
    <row r="703" spans="1:12" x14ac:dyDescent="0.3">
      <c r="A703" s="66">
        <f t="shared" si="11"/>
        <v>698</v>
      </c>
      <c r="B703" s="109">
        <v>42107</v>
      </c>
      <c r="C703" s="100" t="s">
        <v>455</v>
      </c>
      <c r="D703" s="76" t="s">
        <v>772</v>
      </c>
      <c r="E703" s="95" t="s">
        <v>1012</v>
      </c>
      <c r="F703" s="98">
        <v>429.92</v>
      </c>
      <c r="G703" s="82"/>
      <c r="H703" s="73"/>
      <c r="I703" s="98"/>
      <c r="J703" s="82">
        <v>429.92</v>
      </c>
      <c r="K703" s="73"/>
      <c r="L703" s="112">
        <v>42107</v>
      </c>
    </row>
    <row r="704" spans="1:12" x14ac:dyDescent="0.3">
      <c r="A704" s="66">
        <f t="shared" si="11"/>
        <v>699</v>
      </c>
      <c r="B704" s="109">
        <v>42108</v>
      </c>
      <c r="C704" s="100" t="s">
        <v>552</v>
      </c>
      <c r="D704" s="117" t="s">
        <v>678</v>
      </c>
      <c r="E704" s="95">
        <v>587129</v>
      </c>
      <c r="F704" s="98"/>
      <c r="G704" s="82">
        <v>705</v>
      </c>
      <c r="H704" s="73"/>
      <c r="I704" s="98">
        <v>705</v>
      </c>
      <c r="J704" s="82"/>
      <c r="K704" s="73"/>
      <c r="L704" s="112">
        <v>42110</v>
      </c>
    </row>
    <row r="705" spans="1:12" x14ac:dyDescent="0.3">
      <c r="A705" s="66">
        <f t="shared" si="11"/>
        <v>700</v>
      </c>
      <c r="B705" s="109">
        <v>42108</v>
      </c>
      <c r="C705" s="100" t="s">
        <v>642</v>
      </c>
      <c r="D705" s="117" t="s">
        <v>1013</v>
      </c>
      <c r="E705" s="95">
        <v>587130</v>
      </c>
      <c r="F705" s="98"/>
      <c r="G705" s="82">
        <v>9353</v>
      </c>
      <c r="H705" s="73"/>
      <c r="I705" s="98">
        <v>9353</v>
      </c>
      <c r="J705" s="82"/>
      <c r="K705" s="73"/>
      <c r="L705" s="112">
        <v>42109</v>
      </c>
    </row>
    <row r="706" spans="1:12" x14ac:dyDescent="0.3">
      <c r="A706" s="66">
        <f t="shared" si="11"/>
        <v>701</v>
      </c>
      <c r="B706" s="109">
        <v>42109</v>
      </c>
      <c r="C706" s="100" t="s">
        <v>455</v>
      </c>
      <c r="D706" s="76" t="s">
        <v>772</v>
      </c>
      <c r="E706" s="95">
        <v>5105576</v>
      </c>
      <c r="F706" s="98">
        <v>770.01</v>
      </c>
      <c r="G706" s="82"/>
      <c r="H706" s="73"/>
      <c r="I706" s="98"/>
      <c r="J706" s="82">
        <v>770.01</v>
      </c>
      <c r="K706" s="73"/>
      <c r="L706" s="112">
        <v>42109</v>
      </c>
    </row>
    <row r="707" spans="1:12" x14ac:dyDescent="0.3">
      <c r="A707" s="66">
        <f t="shared" si="11"/>
        <v>702</v>
      </c>
      <c r="B707" s="109">
        <v>42109</v>
      </c>
      <c r="C707" s="100" t="s">
        <v>552</v>
      </c>
      <c r="D707" s="76" t="s">
        <v>924</v>
      </c>
      <c r="E707" s="95">
        <v>587134</v>
      </c>
      <c r="F707" s="98"/>
      <c r="G707" s="82">
        <v>533</v>
      </c>
      <c r="H707" s="73"/>
      <c r="I707" s="98">
        <v>533</v>
      </c>
      <c r="J707" s="82"/>
      <c r="K707" s="73"/>
      <c r="L707" s="112">
        <v>42110</v>
      </c>
    </row>
    <row r="708" spans="1:12" x14ac:dyDescent="0.3">
      <c r="A708" s="66">
        <f t="shared" si="11"/>
        <v>703</v>
      </c>
      <c r="B708" s="109">
        <v>42109</v>
      </c>
      <c r="C708" s="100" t="s">
        <v>1014</v>
      </c>
      <c r="D708" s="76" t="s">
        <v>1015</v>
      </c>
      <c r="E708" s="95">
        <v>587135</v>
      </c>
      <c r="F708" s="98"/>
      <c r="G708" s="82">
        <v>229</v>
      </c>
      <c r="H708" s="73"/>
      <c r="I708" s="98">
        <v>229</v>
      </c>
      <c r="J708" s="82"/>
      <c r="K708" s="73"/>
      <c r="L708" s="112">
        <v>42109</v>
      </c>
    </row>
    <row r="709" spans="1:12" x14ac:dyDescent="0.3">
      <c r="A709" s="66">
        <f t="shared" si="11"/>
        <v>704</v>
      </c>
      <c r="B709" s="109">
        <v>42109</v>
      </c>
      <c r="C709" s="100" t="s">
        <v>625</v>
      </c>
      <c r="D709" s="76" t="s">
        <v>1015</v>
      </c>
      <c r="E709" s="95">
        <v>587136</v>
      </c>
      <c r="F709" s="98"/>
      <c r="G709" s="82">
        <v>235</v>
      </c>
      <c r="H709" s="73"/>
      <c r="I709" s="98">
        <v>235</v>
      </c>
      <c r="J709" s="82"/>
      <c r="K709" s="73"/>
      <c r="L709" s="112">
        <v>42110</v>
      </c>
    </row>
    <row r="710" spans="1:12" x14ac:dyDescent="0.3">
      <c r="A710" s="66">
        <f t="shared" si="11"/>
        <v>705</v>
      </c>
      <c r="B710" s="109">
        <v>42109</v>
      </c>
      <c r="C710" s="100" t="s">
        <v>692</v>
      </c>
      <c r="D710" s="76" t="s">
        <v>1015</v>
      </c>
      <c r="E710" s="95">
        <v>587137</v>
      </c>
      <c r="F710" s="98"/>
      <c r="G710" s="82">
        <v>867</v>
      </c>
      <c r="H710" s="73"/>
      <c r="I710" s="98">
        <v>867</v>
      </c>
      <c r="J710" s="82"/>
      <c r="K710" s="73"/>
      <c r="L710" s="112">
        <v>42110</v>
      </c>
    </row>
    <row r="711" spans="1:12" x14ac:dyDescent="0.3">
      <c r="A711" s="66">
        <f t="shared" si="11"/>
        <v>706</v>
      </c>
      <c r="B711" s="109">
        <v>42109</v>
      </c>
      <c r="C711" s="100" t="s">
        <v>1016</v>
      </c>
      <c r="D711" s="76" t="s">
        <v>1015</v>
      </c>
      <c r="E711" s="95">
        <v>587138</v>
      </c>
      <c r="F711" s="98"/>
      <c r="G711" s="82">
        <v>196</v>
      </c>
      <c r="H711" s="73"/>
      <c r="I711" s="98">
        <v>196</v>
      </c>
      <c r="J711" s="82"/>
      <c r="K711" s="73"/>
      <c r="L711" s="112">
        <v>42110</v>
      </c>
    </row>
    <row r="712" spans="1:12" x14ac:dyDescent="0.3">
      <c r="A712" s="66">
        <f t="shared" si="11"/>
        <v>707</v>
      </c>
      <c r="B712" s="109">
        <v>42109</v>
      </c>
      <c r="C712" s="100" t="s">
        <v>471</v>
      </c>
      <c r="D712" s="76" t="s">
        <v>1015</v>
      </c>
      <c r="E712" s="95">
        <v>587139</v>
      </c>
      <c r="F712" s="98"/>
      <c r="G712" s="82">
        <v>251</v>
      </c>
      <c r="H712" s="73"/>
      <c r="I712" s="98">
        <v>251</v>
      </c>
      <c r="J712" s="82"/>
      <c r="K712" s="73"/>
      <c r="L712" s="112">
        <v>42110</v>
      </c>
    </row>
    <row r="713" spans="1:12" x14ac:dyDescent="0.3">
      <c r="A713" s="66">
        <f t="shared" si="11"/>
        <v>708</v>
      </c>
      <c r="B713" s="109">
        <v>42109</v>
      </c>
      <c r="C713" s="100" t="s">
        <v>475</v>
      </c>
      <c r="D713" s="76" t="s">
        <v>1015</v>
      </c>
      <c r="E713" s="95">
        <v>587140</v>
      </c>
      <c r="F713" s="98"/>
      <c r="G713" s="82">
        <v>240</v>
      </c>
      <c r="H713" s="73"/>
      <c r="I713" s="98">
        <v>240</v>
      </c>
      <c r="J713" s="82"/>
      <c r="K713" s="73"/>
      <c r="L713" s="112">
        <v>42110</v>
      </c>
    </row>
    <row r="714" spans="1:12" x14ac:dyDescent="0.3">
      <c r="A714" s="66">
        <f t="shared" si="11"/>
        <v>709</v>
      </c>
      <c r="B714" s="109">
        <v>42109</v>
      </c>
      <c r="C714" s="100" t="s">
        <v>642</v>
      </c>
      <c r="D714" s="76" t="s">
        <v>513</v>
      </c>
      <c r="E714" s="95">
        <v>587142</v>
      </c>
      <c r="F714" s="98"/>
      <c r="G714" s="82">
        <v>420</v>
      </c>
      <c r="H714" s="73"/>
      <c r="I714" s="98">
        <v>420</v>
      </c>
      <c r="J714" s="82"/>
      <c r="K714" s="73"/>
      <c r="L714" s="112">
        <v>42122</v>
      </c>
    </row>
    <row r="715" spans="1:12" x14ac:dyDescent="0.3">
      <c r="A715" s="66">
        <f t="shared" si="11"/>
        <v>710</v>
      </c>
      <c r="B715" s="109">
        <v>42109</v>
      </c>
      <c r="C715" s="100" t="s">
        <v>455</v>
      </c>
      <c r="D715" s="76" t="s">
        <v>772</v>
      </c>
      <c r="E715" s="95" t="s">
        <v>1017</v>
      </c>
      <c r="F715" s="98">
        <v>3674.56</v>
      </c>
      <c r="G715" s="82"/>
      <c r="H715" s="73"/>
      <c r="I715" s="98"/>
      <c r="J715" s="82">
        <v>3674.56</v>
      </c>
      <c r="K715" s="73"/>
      <c r="L715" s="112">
        <v>42109</v>
      </c>
    </row>
    <row r="716" spans="1:12" x14ac:dyDescent="0.3">
      <c r="A716" s="66">
        <f t="shared" si="11"/>
        <v>711</v>
      </c>
      <c r="B716" s="109">
        <v>42110</v>
      </c>
      <c r="C716" s="100" t="s">
        <v>642</v>
      </c>
      <c r="D716" s="76" t="s">
        <v>513</v>
      </c>
      <c r="E716" s="95">
        <v>587143</v>
      </c>
      <c r="F716" s="98"/>
      <c r="G716" s="82">
        <v>1013.75</v>
      </c>
      <c r="H716" s="73"/>
      <c r="I716" s="98">
        <v>1013.75</v>
      </c>
      <c r="J716" s="82"/>
      <c r="K716" s="73"/>
      <c r="L716" s="112">
        <v>42122</v>
      </c>
    </row>
    <row r="717" spans="1:12" x14ac:dyDescent="0.3">
      <c r="A717" s="66">
        <f t="shared" si="11"/>
        <v>712</v>
      </c>
      <c r="B717" s="109">
        <v>42110</v>
      </c>
      <c r="C717" s="100" t="s">
        <v>455</v>
      </c>
      <c r="D717" s="76" t="s">
        <v>772</v>
      </c>
      <c r="E717" s="95" t="s">
        <v>1018</v>
      </c>
      <c r="F717" s="98">
        <v>379.51</v>
      </c>
      <c r="G717" s="82"/>
      <c r="H717" s="73"/>
      <c r="I717" s="98"/>
      <c r="J717" s="82">
        <v>379.51</v>
      </c>
      <c r="K717" s="73"/>
      <c r="L717" s="112">
        <v>42110</v>
      </c>
    </row>
    <row r="718" spans="1:12" x14ac:dyDescent="0.3">
      <c r="A718" s="66">
        <f t="shared" si="11"/>
        <v>713</v>
      </c>
      <c r="B718" s="109">
        <v>42110</v>
      </c>
      <c r="C718" s="100" t="s">
        <v>455</v>
      </c>
      <c r="D718" s="76" t="s">
        <v>772</v>
      </c>
      <c r="E718" s="95" t="s">
        <v>1019</v>
      </c>
      <c r="F718" s="98">
        <v>5761.95</v>
      </c>
      <c r="G718" s="82"/>
      <c r="H718" s="73"/>
      <c r="I718" s="98"/>
      <c r="J718" s="82">
        <v>5761.95</v>
      </c>
      <c r="K718" s="73"/>
      <c r="L718" s="112">
        <v>42110</v>
      </c>
    </row>
    <row r="719" spans="1:12" x14ac:dyDescent="0.3">
      <c r="A719" s="66">
        <f t="shared" si="11"/>
        <v>714</v>
      </c>
      <c r="B719" s="109">
        <v>42112</v>
      </c>
      <c r="C719" s="100" t="s">
        <v>455</v>
      </c>
      <c r="D719" s="76" t="s">
        <v>772</v>
      </c>
      <c r="E719" s="95">
        <v>15108152</v>
      </c>
      <c r="F719" s="98">
        <v>453.65</v>
      </c>
      <c r="G719" s="82"/>
      <c r="H719" s="73"/>
      <c r="I719" s="98"/>
      <c r="J719" s="82">
        <v>453.65</v>
      </c>
      <c r="K719" s="73"/>
      <c r="L719" s="112">
        <v>42112</v>
      </c>
    </row>
    <row r="720" spans="1:12" x14ac:dyDescent="0.3">
      <c r="A720" s="66">
        <f t="shared" si="11"/>
        <v>715</v>
      </c>
      <c r="B720" s="109">
        <v>42112</v>
      </c>
      <c r="C720" s="100" t="s">
        <v>455</v>
      </c>
      <c r="D720" s="76" t="s">
        <v>772</v>
      </c>
      <c r="E720" s="95">
        <v>15108154</v>
      </c>
      <c r="F720" s="98">
        <v>458.56</v>
      </c>
      <c r="G720" s="82"/>
      <c r="H720" s="73"/>
      <c r="I720" s="98"/>
      <c r="J720" s="82">
        <v>458.56</v>
      </c>
      <c r="K720" s="73"/>
      <c r="L720" s="112">
        <v>42112</v>
      </c>
    </row>
    <row r="721" spans="1:12" x14ac:dyDescent="0.3">
      <c r="A721" s="66">
        <f t="shared" si="11"/>
        <v>716</v>
      </c>
      <c r="B721" s="109">
        <v>42112</v>
      </c>
      <c r="C721" s="100" t="s">
        <v>455</v>
      </c>
      <c r="D721" s="76" t="s">
        <v>772</v>
      </c>
      <c r="E721" s="95">
        <v>15108189</v>
      </c>
      <c r="F721" s="98">
        <v>6471.03</v>
      </c>
      <c r="G721" s="82"/>
      <c r="H721" s="73"/>
      <c r="I721" s="98"/>
      <c r="J721" s="82">
        <v>6471.03</v>
      </c>
      <c r="K721" s="73"/>
      <c r="L721" s="112">
        <v>42112</v>
      </c>
    </row>
    <row r="722" spans="1:12" x14ac:dyDescent="0.3">
      <c r="A722" s="66">
        <f t="shared" si="11"/>
        <v>717</v>
      </c>
      <c r="B722" s="109">
        <v>42112</v>
      </c>
      <c r="C722" s="100" t="s">
        <v>455</v>
      </c>
      <c r="D722" s="76" t="s">
        <v>772</v>
      </c>
      <c r="E722" s="95">
        <v>15108222</v>
      </c>
      <c r="F722" s="98">
        <v>6794.19</v>
      </c>
      <c r="G722" s="82"/>
      <c r="H722" s="73"/>
      <c r="I722" s="98"/>
      <c r="J722" s="82">
        <v>6794.19</v>
      </c>
      <c r="K722" s="73"/>
      <c r="L722" s="112">
        <v>42112</v>
      </c>
    </row>
    <row r="723" spans="1:12" x14ac:dyDescent="0.3">
      <c r="A723" s="66">
        <f t="shared" si="11"/>
        <v>718</v>
      </c>
      <c r="B723" s="109">
        <v>42112</v>
      </c>
      <c r="C723" s="100" t="s">
        <v>552</v>
      </c>
      <c r="D723" s="76" t="s">
        <v>1020</v>
      </c>
      <c r="E723" s="95">
        <v>587145</v>
      </c>
      <c r="F723" s="98"/>
      <c r="G723" s="82">
        <v>3661.75</v>
      </c>
      <c r="H723" s="73"/>
      <c r="I723" s="98">
        <v>3661.75</v>
      </c>
      <c r="J723" s="82"/>
      <c r="K723" s="73"/>
      <c r="L723" s="112">
        <v>42117</v>
      </c>
    </row>
    <row r="724" spans="1:12" x14ac:dyDescent="0.3">
      <c r="A724" s="66">
        <f t="shared" si="11"/>
        <v>719</v>
      </c>
      <c r="B724" s="109">
        <v>42112</v>
      </c>
      <c r="C724" s="100" t="s">
        <v>552</v>
      </c>
      <c r="D724" s="76" t="s">
        <v>1021</v>
      </c>
      <c r="E724" s="95">
        <v>587146</v>
      </c>
      <c r="F724" s="98"/>
      <c r="G724" s="82">
        <v>1405</v>
      </c>
      <c r="H724" s="73"/>
      <c r="I724" s="98">
        <v>1405</v>
      </c>
      <c r="J724" s="82"/>
      <c r="K724" s="73"/>
      <c r="L724" s="112">
        <v>42114</v>
      </c>
    </row>
    <row r="725" spans="1:12" x14ac:dyDescent="0.3">
      <c r="A725" s="66">
        <f t="shared" si="11"/>
        <v>720</v>
      </c>
      <c r="B725" s="109">
        <v>42113</v>
      </c>
      <c r="C725" s="100" t="s">
        <v>552</v>
      </c>
      <c r="D725" s="117" t="s">
        <v>1022</v>
      </c>
      <c r="E725" s="95">
        <v>587147</v>
      </c>
      <c r="F725" s="98"/>
      <c r="G725" s="82">
        <v>542.75</v>
      </c>
      <c r="H725" s="73"/>
      <c r="I725" s="98">
        <v>542.75</v>
      </c>
      <c r="J725" s="82"/>
      <c r="K725" s="73"/>
      <c r="L725" s="112">
        <v>42114</v>
      </c>
    </row>
    <row r="726" spans="1:12" x14ac:dyDescent="0.3">
      <c r="A726" s="66">
        <f t="shared" si="11"/>
        <v>721</v>
      </c>
      <c r="B726" s="109">
        <v>42113</v>
      </c>
      <c r="C726" s="100" t="s">
        <v>552</v>
      </c>
      <c r="D726" s="117" t="s">
        <v>1023</v>
      </c>
      <c r="E726" s="95">
        <v>587148</v>
      </c>
      <c r="F726" s="98"/>
      <c r="G726" s="82">
        <v>1505</v>
      </c>
      <c r="H726" s="73"/>
      <c r="I726" s="98">
        <v>1505</v>
      </c>
      <c r="J726" s="82"/>
      <c r="K726" s="73"/>
      <c r="L726" s="112">
        <v>42114</v>
      </c>
    </row>
    <row r="727" spans="1:12" x14ac:dyDescent="0.3">
      <c r="A727" s="66">
        <f t="shared" si="11"/>
        <v>722</v>
      </c>
      <c r="B727" s="109">
        <v>42113</v>
      </c>
      <c r="C727" s="100" t="s">
        <v>552</v>
      </c>
      <c r="D727" s="76" t="s">
        <v>1024</v>
      </c>
      <c r="E727" s="95">
        <v>587149</v>
      </c>
      <c r="F727" s="98"/>
      <c r="G727" s="82">
        <v>810</v>
      </c>
      <c r="H727" s="73"/>
      <c r="I727" s="98">
        <v>810</v>
      </c>
      <c r="J727" s="82"/>
      <c r="K727" s="73"/>
      <c r="L727" s="112">
        <v>42114</v>
      </c>
    </row>
    <row r="728" spans="1:12" x14ac:dyDescent="0.3">
      <c r="A728" s="66">
        <f t="shared" si="11"/>
        <v>723</v>
      </c>
      <c r="B728" s="109">
        <v>42113</v>
      </c>
      <c r="C728" s="100" t="s">
        <v>1025</v>
      </c>
      <c r="D728" s="100" t="s">
        <v>1026</v>
      </c>
      <c r="E728" s="95">
        <v>587150</v>
      </c>
      <c r="F728" s="98"/>
      <c r="G728" s="82">
        <v>4000</v>
      </c>
      <c r="H728" s="73"/>
      <c r="I728" s="98">
        <v>4000</v>
      </c>
      <c r="J728" s="82"/>
      <c r="K728" s="73"/>
      <c r="L728" s="112">
        <v>42116</v>
      </c>
    </row>
    <row r="729" spans="1:12" x14ac:dyDescent="0.3">
      <c r="A729" s="66">
        <f t="shared" si="11"/>
        <v>724</v>
      </c>
      <c r="B729" s="109">
        <v>42113</v>
      </c>
      <c r="C729" s="100" t="s">
        <v>455</v>
      </c>
      <c r="D729" s="76" t="s">
        <v>772</v>
      </c>
      <c r="E729" s="95">
        <v>15109118</v>
      </c>
      <c r="F729" s="98">
        <v>1705.29</v>
      </c>
      <c r="G729" s="82"/>
      <c r="H729" s="73"/>
      <c r="I729" s="98"/>
      <c r="J729" s="82">
        <v>1705.29</v>
      </c>
      <c r="K729" s="73"/>
      <c r="L729" s="112">
        <v>42113</v>
      </c>
    </row>
    <row r="730" spans="1:12" x14ac:dyDescent="0.3">
      <c r="A730" s="66">
        <f t="shared" si="11"/>
        <v>725</v>
      </c>
      <c r="B730" s="109">
        <v>42114</v>
      </c>
      <c r="C730" s="100" t="s">
        <v>455</v>
      </c>
      <c r="D730" s="76" t="s">
        <v>772</v>
      </c>
      <c r="E730" s="95">
        <v>511005974</v>
      </c>
      <c r="F730" s="98">
        <v>2441.3000000000002</v>
      </c>
      <c r="G730" s="82"/>
      <c r="H730" s="73"/>
      <c r="I730" s="98"/>
      <c r="J730" s="82">
        <v>2441.3000000000002</v>
      </c>
      <c r="K730" s="73"/>
      <c r="L730" s="112">
        <v>42114</v>
      </c>
    </row>
    <row r="731" spans="1:12" x14ac:dyDescent="0.3">
      <c r="A731" s="66">
        <f t="shared" si="11"/>
        <v>726</v>
      </c>
      <c r="B731" s="109">
        <v>42114</v>
      </c>
      <c r="C731" s="100" t="s">
        <v>455</v>
      </c>
      <c r="D731" s="76" t="s">
        <v>772</v>
      </c>
      <c r="E731" s="95">
        <v>15110916</v>
      </c>
      <c r="F731" s="98">
        <v>1410.56</v>
      </c>
      <c r="G731" s="82"/>
      <c r="H731" s="73"/>
      <c r="I731" s="98"/>
      <c r="J731" s="82">
        <v>1410.56</v>
      </c>
      <c r="K731" s="73"/>
      <c r="L731" s="112">
        <v>42114</v>
      </c>
    </row>
    <row r="732" spans="1:12" x14ac:dyDescent="0.3">
      <c r="A732" s="66">
        <f t="shared" si="11"/>
        <v>727</v>
      </c>
      <c r="B732" s="109">
        <v>42115</v>
      </c>
      <c r="C732" s="100" t="s">
        <v>455</v>
      </c>
      <c r="D732" s="76" t="s">
        <v>772</v>
      </c>
      <c r="E732" s="95">
        <v>15111717</v>
      </c>
      <c r="F732" s="98">
        <v>136.85</v>
      </c>
      <c r="G732" s="82"/>
      <c r="H732" s="73"/>
      <c r="I732" s="98"/>
      <c r="J732" s="82">
        <v>136.85</v>
      </c>
      <c r="K732" s="73"/>
      <c r="L732" s="112">
        <v>42115</v>
      </c>
    </row>
    <row r="733" spans="1:12" x14ac:dyDescent="0.3">
      <c r="A733" s="66">
        <f t="shared" si="11"/>
        <v>728</v>
      </c>
      <c r="B733" s="109">
        <v>42115</v>
      </c>
      <c r="C733" s="100" t="s">
        <v>432</v>
      </c>
      <c r="D733" s="76" t="s">
        <v>1027</v>
      </c>
      <c r="E733" s="95" t="s">
        <v>565</v>
      </c>
      <c r="F733" s="98"/>
      <c r="G733" s="82">
        <v>50</v>
      </c>
      <c r="H733" s="73"/>
      <c r="I733" s="98">
        <v>50</v>
      </c>
      <c r="J733" s="82"/>
      <c r="K733" s="73"/>
      <c r="L733" s="112">
        <v>42115</v>
      </c>
    </row>
    <row r="734" spans="1:12" x14ac:dyDescent="0.3">
      <c r="A734" s="66">
        <f t="shared" si="11"/>
        <v>729</v>
      </c>
      <c r="B734" s="109">
        <v>42115</v>
      </c>
      <c r="C734" s="100" t="s">
        <v>455</v>
      </c>
      <c r="D734" s="76" t="s">
        <v>772</v>
      </c>
      <c r="E734" s="95">
        <v>15111789</v>
      </c>
      <c r="F734" s="98">
        <v>1498.59</v>
      </c>
      <c r="G734" s="82"/>
      <c r="H734" s="73"/>
      <c r="I734" s="98"/>
      <c r="J734" s="82">
        <v>1498.59</v>
      </c>
      <c r="K734" s="73"/>
      <c r="L734" s="112">
        <v>42115</v>
      </c>
    </row>
    <row r="735" spans="1:12" x14ac:dyDescent="0.3">
      <c r="A735" s="66">
        <f t="shared" si="11"/>
        <v>730</v>
      </c>
      <c r="B735" s="109">
        <v>42116</v>
      </c>
      <c r="C735" s="100" t="s">
        <v>552</v>
      </c>
      <c r="D735" s="76" t="s">
        <v>1024</v>
      </c>
      <c r="E735" s="95">
        <v>663052</v>
      </c>
      <c r="F735" s="98"/>
      <c r="G735" s="82">
        <v>513</v>
      </c>
      <c r="H735" s="73"/>
      <c r="I735" s="98">
        <v>513</v>
      </c>
      <c r="J735" s="82"/>
      <c r="K735" s="73"/>
      <c r="L735" s="112">
        <v>42119</v>
      </c>
    </row>
    <row r="736" spans="1:12" x14ac:dyDescent="0.3">
      <c r="A736" s="66">
        <f t="shared" si="11"/>
        <v>731</v>
      </c>
      <c r="B736" s="109">
        <v>42116</v>
      </c>
      <c r="C736" s="100" t="s">
        <v>455</v>
      </c>
      <c r="D736" s="76" t="s">
        <v>772</v>
      </c>
      <c r="E736" s="95">
        <v>15112552</v>
      </c>
      <c r="F736" s="98">
        <v>20.77</v>
      </c>
      <c r="G736" s="82"/>
      <c r="H736" s="73"/>
      <c r="I736" s="98"/>
      <c r="J736" s="82">
        <v>20.77</v>
      </c>
      <c r="K736" s="73"/>
      <c r="L736" s="112">
        <v>42116</v>
      </c>
    </row>
    <row r="737" spans="1:12" x14ac:dyDescent="0.3">
      <c r="A737" s="66">
        <f t="shared" si="11"/>
        <v>732</v>
      </c>
      <c r="B737" s="109">
        <v>42116</v>
      </c>
      <c r="C737" s="100" t="s">
        <v>455</v>
      </c>
      <c r="D737" s="76" t="s">
        <v>772</v>
      </c>
      <c r="E737" s="95">
        <v>15112641</v>
      </c>
      <c r="F737" s="98">
        <v>2610.9</v>
      </c>
      <c r="G737" s="82"/>
      <c r="H737" s="73"/>
      <c r="I737" s="98"/>
      <c r="J737" s="82">
        <v>2610.9</v>
      </c>
      <c r="K737" s="73"/>
      <c r="L737" s="112">
        <v>42116</v>
      </c>
    </row>
    <row r="738" spans="1:12" x14ac:dyDescent="0.3">
      <c r="A738" s="66">
        <f t="shared" ref="A738:A801" si="12">A737+1</f>
        <v>733</v>
      </c>
      <c r="B738" s="109">
        <v>42117</v>
      </c>
      <c r="C738" s="100" t="s">
        <v>455</v>
      </c>
      <c r="D738" s="76" t="s">
        <v>772</v>
      </c>
      <c r="E738" s="95">
        <v>15113505</v>
      </c>
      <c r="F738" s="98">
        <v>47.36</v>
      </c>
      <c r="G738" s="82"/>
      <c r="H738" s="73"/>
      <c r="I738" s="98"/>
      <c r="J738" s="82">
        <v>47.36</v>
      </c>
      <c r="K738" s="73"/>
      <c r="L738" s="112">
        <v>42117</v>
      </c>
    </row>
    <row r="739" spans="1:12" x14ac:dyDescent="0.3">
      <c r="A739" s="66">
        <f t="shared" si="12"/>
        <v>734</v>
      </c>
      <c r="B739" s="109">
        <v>42117</v>
      </c>
      <c r="C739" s="100" t="s">
        <v>455</v>
      </c>
      <c r="D739" s="76" t="s">
        <v>772</v>
      </c>
      <c r="E739" s="95">
        <v>15113575</v>
      </c>
      <c r="F739" s="98">
        <v>5504.18</v>
      </c>
      <c r="G739" s="82"/>
      <c r="H739" s="73"/>
      <c r="I739" s="98"/>
      <c r="J739" s="82">
        <v>5504.18</v>
      </c>
      <c r="K739" s="73"/>
      <c r="L739" s="112">
        <v>42117</v>
      </c>
    </row>
    <row r="740" spans="1:12" x14ac:dyDescent="0.3">
      <c r="A740" s="66">
        <f t="shared" si="12"/>
        <v>735</v>
      </c>
      <c r="B740" s="109">
        <v>42117</v>
      </c>
      <c r="C740" s="100" t="s">
        <v>552</v>
      </c>
      <c r="D740" s="76" t="s">
        <v>1028</v>
      </c>
      <c r="E740" s="95">
        <v>663053</v>
      </c>
      <c r="F740" s="98"/>
      <c r="G740" s="82">
        <v>532.25</v>
      </c>
      <c r="H740" s="73"/>
      <c r="I740" s="98">
        <v>532.25</v>
      </c>
      <c r="J740" s="82"/>
      <c r="K740" s="73"/>
      <c r="L740" s="112">
        <v>42119</v>
      </c>
    </row>
    <row r="741" spans="1:12" x14ac:dyDescent="0.3">
      <c r="A741" s="66">
        <f t="shared" si="12"/>
        <v>736</v>
      </c>
      <c r="B741" s="109">
        <v>42117</v>
      </c>
      <c r="C741" s="100" t="s">
        <v>552</v>
      </c>
      <c r="D741" s="76" t="s">
        <v>1029</v>
      </c>
      <c r="E741" s="95">
        <v>663055</v>
      </c>
      <c r="F741" s="98"/>
      <c r="G741" s="82">
        <v>942</v>
      </c>
      <c r="H741" s="73"/>
      <c r="I741" s="98">
        <v>942</v>
      </c>
      <c r="J741" s="82"/>
      <c r="K741" s="73"/>
      <c r="L741" s="112">
        <v>42120</v>
      </c>
    </row>
    <row r="742" spans="1:12" x14ac:dyDescent="0.3">
      <c r="A742" s="66">
        <f t="shared" si="12"/>
        <v>737</v>
      </c>
      <c r="B742" s="109">
        <v>42119</v>
      </c>
      <c r="C742" s="100" t="s">
        <v>552</v>
      </c>
      <c r="D742" s="76" t="s">
        <v>1028</v>
      </c>
      <c r="E742" s="95">
        <v>663056</v>
      </c>
      <c r="F742" s="98"/>
      <c r="G742" s="82">
        <v>388.25</v>
      </c>
      <c r="H742" s="73"/>
      <c r="I742" s="98">
        <v>388.25</v>
      </c>
      <c r="J742" s="82"/>
      <c r="K742" s="73"/>
      <c r="L742" s="112">
        <v>42120</v>
      </c>
    </row>
    <row r="743" spans="1:12" x14ac:dyDescent="0.3">
      <c r="A743" s="66">
        <f t="shared" si="12"/>
        <v>738</v>
      </c>
      <c r="B743" s="109">
        <v>42119</v>
      </c>
      <c r="C743" s="100" t="s">
        <v>642</v>
      </c>
      <c r="D743" s="76" t="s">
        <v>513</v>
      </c>
      <c r="E743" s="95">
        <v>663057</v>
      </c>
      <c r="F743" s="98"/>
      <c r="G743" s="82">
        <v>1421</v>
      </c>
      <c r="H743" s="73"/>
      <c r="I743" s="98">
        <v>1421</v>
      </c>
      <c r="J743" s="82"/>
      <c r="K743" s="73"/>
      <c r="L743" s="112">
        <v>42122</v>
      </c>
    </row>
    <row r="744" spans="1:12" ht="15" customHeight="1" x14ac:dyDescent="0.3">
      <c r="A744" s="66">
        <f t="shared" si="12"/>
        <v>739</v>
      </c>
      <c r="B744" s="109">
        <v>42119</v>
      </c>
      <c r="C744" s="100" t="s">
        <v>1030</v>
      </c>
      <c r="D744" s="76" t="s">
        <v>1031</v>
      </c>
      <c r="E744" s="95">
        <v>663058</v>
      </c>
      <c r="F744" s="98"/>
      <c r="G744" s="82">
        <v>1500</v>
      </c>
      <c r="H744" s="73"/>
      <c r="I744" s="98">
        <v>1500</v>
      </c>
      <c r="J744" s="82"/>
      <c r="K744" s="73"/>
      <c r="L744" s="112">
        <v>42123</v>
      </c>
    </row>
    <row r="745" spans="1:12" x14ac:dyDescent="0.3">
      <c r="A745" s="66">
        <f t="shared" si="12"/>
        <v>740</v>
      </c>
      <c r="B745" s="109">
        <v>42119</v>
      </c>
      <c r="C745" s="100" t="s">
        <v>1032</v>
      </c>
      <c r="D745" s="101" t="s">
        <v>1033</v>
      </c>
      <c r="E745" s="95">
        <v>663059</v>
      </c>
      <c r="F745" s="98"/>
      <c r="G745" s="82">
        <v>3000</v>
      </c>
      <c r="H745" s="73"/>
      <c r="I745" s="98">
        <v>3000</v>
      </c>
      <c r="J745" s="82"/>
      <c r="K745" s="73"/>
      <c r="L745" s="112">
        <v>42127</v>
      </c>
    </row>
    <row r="746" spans="1:12" x14ac:dyDescent="0.3">
      <c r="A746" s="66">
        <f t="shared" si="12"/>
        <v>741</v>
      </c>
      <c r="B746" s="109">
        <v>42119</v>
      </c>
      <c r="C746" s="100" t="s">
        <v>455</v>
      </c>
      <c r="D746" s="76" t="s">
        <v>772</v>
      </c>
      <c r="E746" s="95">
        <v>15115207</v>
      </c>
      <c r="F746" s="98">
        <v>481.09</v>
      </c>
      <c r="G746" s="82"/>
      <c r="H746" s="73"/>
      <c r="I746" s="98"/>
      <c r="J746" s="82">
        <v>481.09</v>
      </c>
      <c r="K746" s="73"/>
      <c r="L746" s="112">
        <v>42119</v>
      </c>
    </row>
    <row r="747" spans="1:12" x14ac:dyDescent="0.3">
      <c r="A747" s="66">
        <f t="shared" si="12"/>
        <v>742</v>
      </c>
      <c r="B747" s="109">
        <v>42119</v>
      </c>
      <c r="C747" s="100" t="s">
        <v>455</v>
      </c>
      <c r="D747" s="76" t="s">
        <v>772</v>
      </c>
      <c r="E747" s="95">
        <v>15115209</v>
      </c>
      <c r="F747" s="98">
        <v>179.15</v>
      </c>
      <c r="G747" s="82"/>
      <c r="H747" s="73"/>
      <c r="I747" s="98"/>
      <c r="J747" s="82">
        <v>179.15</v>
      </c>
      <c r="K747" s="73"/>
      <c r="L747" s="112">
        <v>42119</v>
      </c>
    </row>
    <row r="748" spans="1:12" x14ac:dyDescent="0.3">
      <c r="A748" s="66">
        <f t="shared" si="12"/>
        <v>743</v>
      </c>
      <c r="B748" s="109">
        <v>42119</v>
      </c>
      <c r="C748" s="100" t="s">
        <v>455</v>
      </c>
      <c r="D748" s="76" t="s">
        <v>772</v>
      </c>
      <c r="E748" s="95">
        <v>15115239</v>
      </c>
      <c r="F748" s="98">
        <v>6115.68</v>
      </c>
      <c r="G748" s="82"/>
      <c r="H748" s="73"/>
      <c r="I748" s="98"/>
      <c r="J748" s="82">
        <v>6115.68</v>
      </c>
      <c r="K748" s="73"/>
      <c r="L748" s="112">
        <v>42119</v>
      </c>
    </row>
    <row r="749" spans="1:12" x14ac:dyDescent="0.3">
      <c r="A749" s="66">
        <f t="shared" si="12"/>
        <v>744</v>
      </c>
      <c r="B749" s="109">
        <v>42119</v>
      </c>
      <c r="C749" s="100" t="s">
        <v>455</v>
      </c>
      <c r="D749" s="76" t="s">
        <v>772</v>
      </c>
      <c r="E749" s="95">
        <v>15115275</v>
      </c>
      <c r="F749" s="98">
        <v>6915.59</v>
      </c>
      <c r="G749" s="82"/>
      <c r="H749" s="73"/>
      <c r="I749" s="98"/>
      <c r="J749" s="82">
        <v>6915.59</v>
      </c>
      <c r="K749" s="73"/>
      <c r="L749" s="112">
        <v>42119</v>
      </c>
    </row>
    <row r="750" spans="1:12" x14ac:dyDescent="0.3">
      <c r="A750" s="66">
        <f t="shared" si="12"/>
        <v>745</v>
      </c>
      <c r="B750" s="109">
        <v>42120</v>
      </c>
      <c r="C750" s="100" t="s">
        <v>552</v>
      </c>
      <c r="D750" s="76" t="s">
        <v>1024</v>
      </c>
      <c r="E750" s="95">
        <v>663060</v>
      </c>
      <c r="F750" s="98"/>
      <c r="G750" s="82">
        <v>584.5</v>
      </c>
      <c r="H750" s="73"/>
      <c r="I750" s="98">
        <v>584.5</v>
      </c>
      <c r="J750" s="82"/>
      <c r="K750" s="73"/>
      <c r="L750" s="112">
        <v>42120</v>
      </c>
    </row>
    <row r="751" spans="1:12" x14ac:dyDescent="0.3">
      <c r="A751" s="66">
        <f t="shared" si="12"/>
        <v>746</v>
      </c>
      <c r="B751" s="109">
        <v>42120</v>
      </c>
      <c r="C751" s="100" t="s">
        <v>552</v>
      </c>
      <c r="D751" s="76" t="s">
        <v>1034</v>
      </c>
      <c r="E751" s="95">
        <v>663061</v>
      </c>
      <c r="F751" s="98"/>
      <c r="G751" s="82">
        <v>469</v>
      </c>
      <c r="H751" s="73"/>
      <c r="I751" s="98">
        <v>469</v>
      </c>
      <c r="J751" s="82"/>
      <c r="K751" s="73"/>
      <c r="L751" s="112">
        <v>42120</v>
      </c>
    </row>
    <row r="752" spans="1:12" x14ac:dyDescent="0.3">
      <c r="A752" s="66">
        <f t="shared" si="12"/>
        <v>747</v>
      </c>
      <c r="B752" s="109">
        <v>42120</v>
      </c>
      <c r="C752" s="100" t="s">
        <v>455</v>
      </c>
      <c r="D752" s="76" t="s">
        <v>772</v>
      </c>
      <c r="E752" s="95">
        <v>15116103</v>
      </c>
      <c r="F752" s="98">
        <v>83.6</v>
      </c>
      <c r="G752" s="82"/>
      <c r="H752" s="73"/>
      <c r="I752" s="98"/>
      <c r="J752" s="82">
        <v>83.6</v>
      </c>
      <c r="K752" s="73"/>
      <c r="L752" s="112">
        <v>42120</v>
      </c>
    </row>
    <row r="753" spans="1:12" x14ac:dyDescent="0.3">
      <c r="A753" s="66">
        <f t="shared" si="12"/>
        <v>748</v>
      </c>
      <c r="B753" s="109">
        <v>42120</v>
      </c>
      <c r="C753" s="100" t="s">
        <v>455</v>
      </c>
      <c r="D753" s="76" t="s">
        <v>772</v>
      </c>
      <c r="E753" s="95">
        <v>15116197</v>
      </c>
      <c r="F753" s="98">
        <v>1834.8</v>
      </c>
      <c r="G753" s="82"/>
      <c r="H753" s="73"/>
      <c r="I753" s="98"/>
      <c r="J753" s="82">
        <v>1834.8</v>
      </c>
      <c r="K753" s="73"/>
      <c r="L753" s="112">
        <v>42120</v>
      </c>
    </row>
    <row r="754" spans="1:12" x14ac:dyDescent="0.3">
      <c r="A754" s="66">
        <f t="shared" si="12"/>
        <v>749</v>
      </c>
      <c r="B754" s="109">
        <v>42121</v>
      </c>
      <c r="C754" s="100" t="s">
        <v>455</v>
      </c>
      <c r="D754" s="76" t="s">
        <v>772</v>
      </c>
      <c r="E754" s="95">
        <v>15117008</v>
      </c>
      <c r="F754" s="98">
        <v>2865.23</v>
      </c>
      <c r="G754" s="82"/>
      <c r="H754" s="73"/>
      <c r="I754" s="98"/>
      <c r="J754" s="82">
        <v>2865.23</v>
      </c>
      <c r="K754" s="73"/>
      <c r="L754" s="112">
        <v>42121</v>
      </c>
    </row>
    <row r="755" spans="1:12" ht="15" customHeight="1" x14ac:dyDescent="0.3">
      <c r="A755" s="66">
        <f t="shared" si="12"/>
        <v>750</v>
      </c>
      <c r="B755" s="109">
        <v>42121</v>
      </c>
      <c r="C755" s="100" t="s">
        <v>552</v>
      </c>
      <c r="D755" s="76" t="s">
        <v>1035</v>
      </c>
      <c r="E755" s="95">
        <v>663062</v>
      </c>
      <c r="F755" s="98"/>
      <c r="G755" s="82">
        <v>1120</v>
      </c>
      <c r="H755" s="73"/>
      <c r="I755" s="98">
        <v>1120</v>
      </c>
      <c r="J755" s="82"/>
      <c r="K755" s="73"/>
      <c r="L755" s="112">
        <v>42122</v>
      </c>
    </row>
    <row r="756" spans="1:12" ht="15" customHeight="1" x14ac:dyDescent="0.3">
      <c r="A756" s="66">
        <f t="shared" si="12"/>
        <v>751</v>
      </c>
      <c r="B756" s="109">
        <v>42121</v>
      </c>
      <c r="C756" s="100" t="s">
        <v>829</v>
      </c>
      <c r="D756" s="76" t="s">
        <v>1036</v>
      </c>
      <c r="E756" s="95">
        <v>663063</v>
      </c>
      <c r="F756" s="98"/>
      <c r="G756" s="82">
        <v>816</v>
      </c>
      <c r="H756" s="73"/>
      <c r="I756" s="98">
        <v>816</v>
      </c>
      <c r="J756" s="82"/>
      <c r="K756" s="73"/>
      <c r="L756" s="112">
        <v>42126</v>
      </c>
    </row>
    <row r="757" spans="1:12" ht="15" customHeight="1" x14ac:dyDescent="0.3">
      <c r="A757" s="66">
        <f t="shared" si="12"/>
        <v>752</v>
      </c>
      <c r="B757" s="109">
        <v>42122</v>
      </c>
      <c r="C757" s="100" t="s">
        <v>1037</v>
      </c>
      <c r="D757" s="76" t="s">
        <v>1038</v>
      </c>
      <c r="E757" s="95">
        <v>663064</v>
      </c>
      <c r="F757" s="98"/>
      <c r="G757" s="82">
        <v>2020</v>
      </c>
      <c r="H757" s="73"/>
      <c r="I757" s="98">
        <v>2020</v>
      </c>
      <c r="J757" s="82"/>
      <c r="K757" s="73"/>
      <c r="L757" s="112">
        <v>42124</v>
      </c>
    </row>
    <row r="758" spans="1:12" ht="15" customHeight="1" x14ac:dyDescent="0.3">
      <c r="A758" s="66">
        <f t="shared" si="12"/>
        <v>753</v>
      </c>
      <c r="B758" s="109">
        <v>42122</v>
      </c>
      <c r="C758" s="100" t="s">
        <v>642</v>
      </c>
      <c r="D758" s="76" t="s">
        <v>1039</v>
      </c>
      <c r="E758" s="95">
        <v>663065</v>
      </c>
      <c r="F758" s="98"/>
      <c r="G758" s="82">
        <v>1145</v>
      </c>
      <c r="H758" s="73"/>
      <c r="I758" s="98">
        <v>1145</v>
      </c>
      <c r="J758" s="82"/>
      <c r="K758" s="73"/>
      <c r="L758" s="112">
        <v>42127</v>
      </c>
    </row>
    <row r="759" spans="1:12" ht="15" customHeight="1" x14ac:dyDescent="0.3">
      <c r="A759" s="66">
        <f t="shared" si="12"/>
        <v>754</v>
      </c>
      <c r="B759" s="109">
        <v>42122</v>
      </c>
      <c r="C759" s="100" t="s">
        <v>552</v>
      </c>
      <c r="D759" s="76" t="s">
        <v>1035</v>
      </c>
      <c r="E759" s="95">
        <v>663066</v>
      </c>
      <c r="F759" s="98"/>
      <c r="G759" s="82">
        <v>100</v>
      </c>
      <c r="H759" s="73"/>
      <c r="I759" s="98">
        <v>100</v>
      </c>
      <c r="J759" s="82"/>
      <c r="K759" s="73"/>
      <c r="L759" s="112">
        <v>42123</v>
      </c>
    </row>
    <row r="760" spans="1:12" ht="15" customHeight="1" x14ac:dyDescent="0.3">
      <c r="A760" s="66">
        <f t="shared" si="12"/>
        <v>755</v>
      </c>
      <c r="B760" s="109">
        <v>42122</v>
      </c>
      <c r="C760" s="100" t="s">
        <v>455</v>
      </c>
      <c r="D760" s="76" t="s">
        <v>772</v>
      </c>
      <c r="E760" s="95">
        <v>15118820</v>
      </c>
      <c r="F760" s="98">
        <v>62.56</v>
      </c>
      <c r="G760" s="82"/>
      <c r="H760" s="73"/>
      <c r="I760" s="98"/>
      <c r="J760" s="82">
        <v>62.56</v>
      </c>
      <c r="K760" s="73"/>
      <c r="L760" s="112">
        <v>42122</v>
      </c>
    </row>
    <row r="761" spans="1:12" ht="15" customHeight="1" x14ac:dyDescent="0.3">
      <c r="A761" s="66">
        <f t="shared" si="12"/>
        <v>756</v>
      </c>
      <c r="B761" s="109">
        <v>42122</v>
      </c>
      <c r="C761" s="100" t="s">
        <v>455</v>
      </c>
      <c r="D761" s="76" t="s">
        <v>772</v>
      </c>
      <c r="E761" s="95">
        <v>15118936</v>
      </c>
      <c r="F761" s="98">
        <v>4735.95</v>
      </c>
      <c r="G761" s="82"/>
      <c r="H761" s="73"/>
      <c r="I761" s="98"/>
      <c r="J761" s="82">
        <v>4735.95</v>
      </c>
      <c r="K761" s="73"/>
      <c r="L761" s="112">
        <v>42122</v>
      </c>
    </row>
    <row r="762" spans="1:12" ht="15" customHeight="1" x14ac:dyDescent="0.3">
      <c r="A762" s="66">
        <f t="shared" si="12"/>
        <v>757</v>
      </c>
      <c r="B762" s="109">
        <v>42122</v>
      </c>
      <c r="C762" s="100" t="s">
        <v>552</v>
      </c>
      <c r="D762" s="76" t="s">
        <v>1024</v>
      </c>
      <c r="E762" s="95">
        <v>663067</v>
      </c>
      <c r="F762" s="98"/>
      <c r="G762" s="82">
        <v>508</v>
      </c>
      <c r="H762" s="73"/>
      <c r="I762" s="98">
        <v>508</v>
      </c>
      <c r="J762" s="82"/>
      <c r="K762" s="73"/>
      <c r="L762" s="112">
        <v>42124</v>
      </c>
    </row>
    <row r="763" spans="1:12" ht="15" customHeight="1" x14ac:dyDescent="0.3">
      <c r="A763" s="66">
        <f t="shared" si="12"/>
        <v>758</v>
      </c>
      <c r="B763" s="109">
        <v>42123</v>
      </c>
      <c r="C763" s="100" t="s">
        <v>552</v>
      </c>
      <c r="D763" s="76" t="s">
        <v>1040</v>
      </c>
      <c r="E763" s="95">
        <v>663068</v>
      </c>
      <c r="F763" s="98"/>
      <c r="G763" s="82">
        <v>507</v>
      </c>
      <c r="H763" s="73"/>
      <c r="I763" s="98">
        <v>507</v>
      </c>
      <c r="J763" s="82"/>
      <c r="K763" s="73"/>
      <c r="L763" s="112">
        <v>42124</v>
      </c>
    </row>
    <row r="764" spans="1:12" ht="15" customHeight="1" x14ac:dyDescent="0.3">
      <c r="A764" s="66">
        <f t="shared" si="12"/>
        <v>759</v>
      </c>
      <c r="B764" s="109">
        <v>42123</v>
      </c>
      <c r="C764" s="100" t="s">
        <v>455</v>
      </c>
      <c r="D764" s="76" t="s">
        <v>772</v>
      </c>
      <c r="E764" s="95" t="s">
        <v>1041</v>
      </c>
      <c r="F764" s="98">
        <v>5311.52</v>
      </c>
      <c r="G764" s="82"/>
      <c r="H764" s="73"/>
      <c r="I764" s="98"/>
      <c r="J764" s="82">
        <v>5311.52</v>
      </c>
      <c r="K764" s="73"/>
      <c r="L764" s="112">
        <v>42123</v>
      </c>
    </row>
    <row r="765" spans="1:12" ht="15" customHeight="1" x14ac:dyDescent="0.3">
      <c r="A765" s="66">
        <f t="shared" si="12"/>
        <v>760</v>
      </c>
      <c r="B765" s="109">
        <v>42123</v>
      </c>
      <c r="C765" s="100" t="s">
        <v>455</v>
      </c>
      <c r="D765" s="76" t="s">
        <v>772</v>
      </c>
      <c r="E765" s="95" t="s">
        <v>1042</v>
      </c>
      <c r="F765" s="98">
        <v>53.76</v>
      </c>
      <c r="G765" s="82"/>
      <c r="H765" s="73"/>
      <c r="I765" s="98"/>
      <c r="J765" s="82">
        <v>53.76</v>
      </c>
      <c r="K765" s="73"/>
      <c r="L765" s="112">
        <v>42123</v>
      </c>
    </row>
    <row r="766" spans="1:12" ht="15" customHeight="1" x14ac:dyDescent="0.3">
      <c r="A766" s="66">
        <f t="shared" si="12"/>
        <v>761</v>
      </c>
      <c r="B766" s="109">
        <v>42124</v>
      </c>
      <c r="C766" s="100" t="s">
        <v>1043</v>
      </c>
      <c r="D766" s="76" t="s">
        <v>1044</v>
      </c>
      <c r="E766" s="95">
        <v>663071</v>
      </c>
      <c r="F766" s="98"/>
      <c r="G766" s="82">
        <v>625</v>
      </c>
      <c r="H766" s="73"/>
      <c r="I766" s="98">
        <v>625</v>
      </c>
      <c r="J766" s="82"/>
      <c r="K766" s="73"/>
      <c r="L766" s="112">
        <v>42129</v>
      </c>
    </row>
    <row r="767" spans="1:12" ht="15" customHeight="1" x14ac:dyDescent="0.3">
      <c r="A767" s="66">
        <f t="shared" si="12"/>
        <v>762</v>
      </c>
      <c r="B767" s="109">
        <v>42124</v>
      </c>
      <c r="C767" s="100" t="s">
        <v>552</v>
      </c>
      <c r="D767" s="76" t="s">
        <v>678</v>
      </c>
      <c r="E767" s="95">
        <v>663072</v>
      </c>
      <c r="F767" s="98"/>
      <c r="G767" s="82">
        <v>362.75</v>
      </c>
      <c r="H767" s="73"/>
      <c r="I767" s="98">
        <v>362.75</v>
      </c>
      <c r="J767" s="82"/>
      <c r="K767" s="73"/>
      <c r="L767" s="112">
        <v>42127</v>
      </c>
    </row>
    <row r="768" spans="1:12" ht="15" customHeight="1" x14ac:dyDescent="0.3">
      <c r="A768" s="66">
        <f t="shared" si="12"/>
        <v>763</v>
      </c>
      <c r="B768" s="109">
        <v>42124</v>
      </c>
      <c r="C768" s="100" t="s">
        <v>455</v>
      </c>
      <c r="D768" s="76" t="s">
        <v>772</v>
      </c>
      <c r="E768" s="95" t="s">
        <v>1045</v>
      </c>
      <c r="F768" s="98">
        <v>6142.79</v>
      </c>
      <c r="G768" s="82"/>
      <c r="H768" s="73"/>
      <c r="I768" s="98"/>
      <c r="J768" s="82">
        <v>6142.79</v>
      </c>
      <c r="K768" s="73"/>
      <c r="L768" s="112">
        <v>42124</v>
      </c>
    </row>
    <row r="769" spans="1:12" ht="15" customHeight="1" x14ac:dyDescent="0.3">
      <c r="A769" s="66">
        <f t="shared" si="12"/>
        <v>764</v>
      </c>
      <c r="B769" s="109">
        <v>42124</v>
      </c>
      <c r="C769" s="100" t="s">
        <v>1046</v>
      </c>
      <c r="D769" s="76" t="s">
        <v>1047</v>
      </c>
      <c r="E769" s="95">
        <v>663078</v>
      </c>
      <c r="F769" s="98"/>
      <c r="G769" s="82">
        <v>5940.8</v>
      </c>
      <c r="H769" s="73"/>
      <c r="I769" s="98">
        <v>5940.8</v>
      </c>
      <c r="J769" s="82"/>
      <c r="K769" s="73"/>
      <c r="L769" s="112">
        <v>42141</v>
      </c>
    </row>
    <row r="770" spans="1:12" ht="15" customHeight="1" x14ac:dyDescent="0.3">
      <c r="A770" s="66">
        <f t="shared" si="12"/>
        <v>765</v>
      </c>
      <c r="B770" s="109">
        <v>42124</v>
      </c>
      <c r="C770" s="100" t="s">
        <v>1048</v>
      </c>
      <c r="D770" s="76" t="s">
        <v>1047</v>
      </c>
      <c r="E770" s="95">
        <v>663080</v>
      </c>
      <c r="F770" s="98"/>
      <c r="G770" s="82">
        <v>4113.3999999999996</v>
      </c>
      <c r="H770" s="73"/>
      <c r="I770" s="98">
        <v>4113.3999999999996</v>
      </c>
      <c r="J770" s="82"/>
      <c r="K770" s="73"/>
      <c r="L770" s="112">
        <v>42151</v>
      </c>
    </row>
    <row r="771" spans="1:12" ht="15" customHeight="1" x14ac:dyDescent="0.3">
      <c r="A771" s="66">
        <f t="shared" si="12"/>
        <v>766</v>
      </c>
      <c r="B771" s="109">
        <v>42124</v>
      </c>
      <c r="C771" s="100" t="s">
        <v>552</v>
      </c>
      <c r="D771" s="76" t="s">
        <v>1049</v>
      </c>
      <c r="E771" s="95">
        <v>710765</v>
      </c>
      <c r="F771" s="98"/>
      <c r="G771" s="82">
        <v>8750</v>
      </c>
      <c r="H771" s="73"/>
      <c r="I771" s="98">
        <v>8750</v>
      </c>
      <c r="J771" s="82"/>
      <c r="K771" s="73"/>
      <c r="L771" s="112">
        <v>42150</v>
      </c>
    </row>
    <row r="772" spans="1:12" ht="15" customHeight="1" x14ac:dyDescent="0.3">
      <c r="A772" s="66">
        <f t="shared" si="12"/>
        <v>767</v>
      </c>
      <c r="B772" s="109">
        <v>42126</v>
      </c>
      <c r="C772" s="100" t="s">
        <v>552</v>
      </c>
      <c r="D772" s="76" t="s">
        <v>924</v>
      </c>
      <c r="E772" s="95" t="s">
        <v>1050</v>
      </c>
      <c r="F772" s="98"/>
      <c r="G772" s="82">
        <v>488</v>
      </c>
      <c r="H772" s="73"/>
      <c r="I772" s="98">
        <v>488</v>
      </c>
      <c r="J772" s="82"/>
      <c r="K772" s="73"/>
      <c r="L772" s="112">
        <v>42127</v>
      </c>
    </row>
    <row r="773" spans="1:12" ht="15" customHeight="1" x14ac:dyDescent="0.3">
      <c r="A773" s="66">
        <f t="shared" si="12"/>
        <v>768</v>
      </c>
      <c r="B773" s="109">
        <v>42126</v>
      </c>
      <c r="C773" s="100" t="s">
        <v>552</v>
      </c>
      <c r="D773" s="76" t="s">
        <v>1040</v>
      </c>
      <c r="E773" s="95">
        <v>663074</v>
      </c>
      <c r="F773" s="98"/>
      <c r="G773" s="82">
        <v>468</v>
      </c>
      <c r="H773" s="73"/>
      <c r="I773" s="98">
        <v>468</v>
      </c>
      <c r="J773" s="82"/>
      <c r="K773" s="73"/>
      <c r="L773" s="112">
        <v>42127</v>
      </c>
    </row>
    <row r="774" spans="1:12" ht="15" customHeight="1" x14ac:dyDescent="0.3">
      <c r="A774" s="66">
        <f t="shared" si="12"/>
        <v>769</v>
      </c>
      <c r="B774" s="109">
        <v>42126</v>
      </c>
      <c r="C774" s="100"/>
      <c r="D774" s="76"/>
      <c r="E774" s="95">
        <v>663070</v>
      </c>
      <c r="F774" s="98"/>
      <c r="G774" s="82">
        <v>1137</v>
      </c>
      <c r="H774" s="73"/>
      <c r="I774" s="98">
        <v>1137</v>
      </c>
      <c r="J774" s="82"/>
      <c r="K774" s="73"/>
      <c r="L774" s="112">
        <v>42126</v>
      </c>
    </row>
    <row r="775" spans="1:12" ht="15" customHeight="1" x14ac:dyDescent="0.3">
      <c r="A775" s="66">
        <f t="shared" si="12"/>
        <v>770</v>
      </c>
      <c r="B775" s="109">
        <v>42126</v>
      </c>
      <c r="C775" s="100" t="s">
        <v>455</v>
      </c>
      <c r="D775" s="76" t="s">
        <v>772</v>
      </c>
      <c r="E775" s="95" t="s">
        <v>1051</v>
      </c>
      <c r="F775" s="98">
        <v>5657.91</v>
      </c>
      <c r="G775" s="82"/>
      <c r="H775" s="73"/>
      <c r="I775" s="98"/>
      <c r="J775" s="82">
        <v>5657.91</v>
      </c>
      <c r="K775" s="73"/>
      <c r="L775" s="112">
        <v>42126</v>
      </c>
    </row>
    <row r="776" spans="1:12" ht="15" customHeight="1" x14ac:dyDescent="0.3">
      <c r="A776" s="66">
        <f t="shared" si="12"/>
        <v>771</v>
      </c>
      <c r="B776" s="109">
        <v>42126</v>
      </c>
      <c r="C776" s="100" t="s">
        <v>455</v>
      </c>
      <c r="D776" s="76" t="s">
        <v>772</v>
      </c>
      <c r="E776" s="95" t="s">
        <v>1052</v>
      </c>
      <c r="F776" s="98">
        <v>5555.52</v>
      </c>
      <c r="G776" s="82"/>
      <c r="H776" s="73"/>
      <c r="I776" s="98"/>
      <c r="J776" s="82">
        <v>5555.52</v>
      </c>
      <c r="K776" s="73"/>
      <c r="L776" s="112">
        <v>42126</v>
      </c>
    </row>
    <row r="777" spans="1:12" ht="15" customHeight="1" x14ac:dyDescent="0.3">
      <c r="A777" s="66">
        <f t="shared" si="12"/>
        <v>772</v>
      </c>
      <c r="B777" s="109">
        <v>42126</v>
      </c>
      <c r="C777" s="100" t="s">
        <v>455</v>
      </c>
      <c r="D777" s="76" t="s">
        <v>772</v>
      </c>
      <c r="E777" s="95" t="s">
        <v>1053</v>
      </c>
      <c r="F777" s="98">
        <v>29.85</v>
      </c>
      <c r="G777" s="82"/>
      <c r="H777" s="73"/>
      <c r="I777" s="98"/>
      <c r="J777" s="82">
        <v>29.85</v>
      </c>
      <c r="K777" s="73"/>
      <c r="L777" s="112">
        <v>42126</v>
      </c>
    </row>
    <row r="778" spans="1:12" ht="15" customHeight="1" x14ac:dyDescent="0.3">
      <c r="A778" s="66">
        <f t="shared" si="12"/>
        <v>773</v>
      </c>
      <c r="B778" s="109">
        <v>42127</v>
      </c>
      <c r="C778" s="100" t="s">
        <v>455</v>
      </c>
      <c r="D778" s="76" t="s">
        <v>772</v>
      </c>
      <c r="E778" s="95" t="s">
        <v>1054</v>
      </c>
      <c r="F778" s="98">
        <v>2369.65</v>
      </c>
      <c r="G778" s="82"/>
      <c r="H778" s="73"/>
      <c r="I778" s="98"/>
      <c r="J778" s="82">
        <v>2369.65</v>
      </c>
      <c r="K778" s="73"/>
      <c r="L778" s="112">
        <v>42127</v>
      </c>
    </row>
    <row r="779" spans="1:12" ht="15" customHeight="1" x14ac:dyDescent="0.3">
      <c r="A779" s="66">
        <f t="shared" si="12"/>
        <v>774</v>
      </c>
      <c r="B779" s="109">
        <v>42127</v>
      </c>
      <c r="C779" s="100" t="s">
        <v>552</v>
      </c>
      <c r="D779" s="76" t="s">
        <v>1055</v>
      </c>
      <c r="E779" s="95">
        <v>663075</v>
      </c>
      <c r="F779" s="98"/>
      <c r="G779" s="82">
        <v>13406.75</v>
      </c>
      <c r="H779" s="73"/>
      <c r="I779" s="98">
        <v>13406.75</v>
      </c>
      <c r="J779" s="82"/>
      <c r="K779" s="73"/>
      <c r="L779" s="112">
        <v>42128</v>
      </c>
    </row>
    <row r="780" spans="1:12" ht="15" customHeight="1" x14ac:dyDescent="0.3">
      <c r="A780" s="66">
        <f t="shared" si="12"/>
        <v>775</v>
      </c>
      <c r="B780" s="109">
        <v>42128</v>
      </c>
      <c r="C780" s="100" t="s">
        <v>455</v>
      </c>
      <c r="D780" s="76" t="s">
        <v>772</v>
      </c>
      <c r="E780" s="95" t="s">
        <v>1056</v>
      </c>
      <c r="F780" s="98">
        <v>1835.88</v>
      </c>
      <c r="G780" s="82"/>
      <c r="H780" s="73"/>
      <c r="I780" s="98"/>
      <c r="J780" s="82">
        <v>1835.88</v>
      </c>
      <c r="K780" s="73"/>
      <c r="L780" s="112">
        <v>42128</v>
      </c>
    </row>
    <row r="781" spans="1:12" ht="15" customHeight="1" x14ac:dyDescent="0.3">
      <c r="A781" s="66">
        <f t="shared" si="12"/>
        <v>776</v>
      </c>
      <c r="B781" s="109">
        <v>42128</v>
      </c>
      <c r="C781" s="100" t="s">
        <v>552</v>
      </c>
      <c r="D781" s="76" t="s">
        <v>729</v>
      </c>
      <c r="E781" s="95">
        <v>663076</v>
      </c>
      <c r="F781" s="98"/>
      <c r="G781" s="82">
        <v>741</v>
      </c>
      <c r="H781" s="73"/>
      <c r="I781" s="98">
        <v>741</v>
      </c>
      <c r="J781" s="82"/>
      <c r="K781" s="73"/>
      <c r="L781" s="112">
        <v>42129</v>
      </c>
    </row>
    <row r="782" spans="1:12" ht="15" customHeight="1" x14ac:dyDescent="0.3">
      <c r="A782" s="66">
        <f t="shared" si="12"/>
        <v>777</v>
      </c>
      <c r="B782" s="109">
        <v>42128</v>
      </c>
      <c r="C782" s="100" t="s">
        <v>642</v>
      </c>
      <c r="D782" s="76" t="s">
        <v>1057</v>
      </c>
      <c r="E782" s="95">
        <v>663077</v>
      </c>
      <c r="F782" s="98"/>
      <c r="G782" s="82">
        <v>372</v>
      </c>
      <c r="H782" s="73"/>
      <c r="I782" s="98">
        <v>372</v>
      </c>
      <c r="J782" s="82"/>
      <c r="K782" s="73"/>
      <c r="L782" s="112">
        <v>42141</v>
      </c>
    </row>
    <row r="783" spans="1:12" ht="15" customHeight="1" x14ac:dyDescent="0.3">
      <c r="A783" s="66">
        <f t="shared" si="12"/>
        <v>778</v>
      </c>
      <c r="B783" s="109">
        <v>42128</v>
      </c>
      <c r="C783" s="100" t="s">
        <v>1058</v>
      </c>
      <c r="D783" s="76" t="s">
        <v>1059</v>
      </c>
      <c r="E783" s="95">
        <v>663079</v>
      </c>
      <c r="F783" s="98"/>
      <c r="G783" s="82">
        <v>600</v>
      </c>
      <c r="H783" s="73"/>
      <c r="I783" s="98">
        <v>600</v>
      </c>
      <c r="J783" s="82"/>
      <c r="K783" s="73"/>
      <c r="L783" s="112">
        <v>42131</v>
      </c>
    </row>
    <row r="784" spans="1:12" ht="15" customHeight="1" x14ac:dyDescent="0.3">
      <c r="A784" s="66">
        <f t="shared" si="12"/>
        <v>779</v>
      </c>
      <c r="B784" s="109">
        <v>42128</v>
      </c>
      <c r="C784" s="100" t="s">
        <v>783</v>
      </c>
      <c r="D784" s="76" t="s">
        <v>1060</v>
      </c>
      <c r="E784" s="95">
        <v>663081</v>
      </c>
      <c r="F784" s="98"/>
      <c r="G784" s="82">
        <v>6000</v>
      </c>
      <c r="H784" s="73"/>
      <c r="I784" s="98">
        <v>6000</v>
      </c>
      <c r="J784" s="82"/>
      <c r="K784" s="73"/>
      <c r="L784" s="112">
        <v>42134</v>
      </c>
    </row>
    <row r="785" spans="1:12" ht="15" customHeight="1" x14ac:dyDescent="0.3">
      <c r="A785" s="66">
        <f t="shared" si="12"/>
        <v>780</v>
      </c>
      <c r="B785" s="109">
        <v>42128</v>
      </c>
      <c r="C785" s="100" t="s">
        <v>471</v>
      </c>
      <c r="D785" s="76" t="s">
        <v>1060</v>
      </c>
      <c r="E785" s="95">
        <v>663082</v>
      </c>
      <c r="F785" s="98"/>
      <c r="G785" s="82">
        <v>1200</v>
      </c>
      <c r="H785" s="73"/>
      <c r="I785" s="98">
        <v>1200</v>
      </c>
      <c r="J785" s="82"/>
      <c r="K785" s="73"/>
      <c r="L785" s="112">
        <v>42130</v>
      </c>
    </row>
    <row r="786" spans="1:12" ht="15" customHeight="1" x14ac:dyDescent="0.3">
      <c r="A786" s="66">
        <f t="shared" si="12"/>
        <v>781</v>
      </c>
      <c r="B786" s="109">
        <v>42128</v>
      </c>
      <c r="C786" s="100" t="s">
        <v>472</v>
      </c>
      <c r="D786" s="76" t="s">
        <v>1060</v>
      </c>
      <c r="E786" s="95">
        <v>663083</v>
      </c>
      <c r="F786" s="98"/>
      <c r="G786" s="82">
        <v>1020</v>
      </c>
      <c r="H786" s="73"/>
      <c r="I786" s="98">
        <v>1020</v>
      </c>
      <c r="J786" s="82"/>
      <c r="K786" s="73"/>
      <c r="L786" s="112">
        <v>42134</v>
      </c>
    </row>
    <row r="787" spans="1:12" ht="15" customHeight="1" x14ac:dyDescent="0.3">
      <c r="A787" s="66">
        <f t="shared" si="12"/>
        <v>782</v>
      </c>
      <c r="B787" s="109">
        <v>42128</v>
      </c>
      <c r="C787" s="100" t="s">
        <v>473</v>
      </c>
      <c r="D787" s="76" t="s">
        <v>1060</v>
      </c>
      <c r="E787" s="95">
        <v>663084</v>
      </c>
      <c r="F787" s="98"/>
      <c r="G787" s="82">
        <v>1020</v>
      </c>
      <c r="H787" s="73"/>
      <c r="I787" s="98">
        <v>1020</v>
      </c>
      <c r="J787" s="82"/>
      <c r="K787" s="73"/>
      <c r="L787" s="112">
        <v>42130</v>
      </c>
    </row>
    <row r="788" spans="1:12" ht="15" customHeight="1" x14ac:dyDescent="0.3">
      <c r="A788" s="66">
        <f t="shared" si="12"/>
        <v>783</v>
      </c>
      <c r="B788" s="109">
        <v>42128</v>
      </c>
      <c r="C788" s="100" t="s">
        <v>474</v>
      </c>
      <c r="D788" s="76" t="s">
        <v>1060</v>
      </c>
      <c r="E788" s="95">
        <v>663085</v>
      </c>
      <c r="F788" s="98"/>
      <c r="G788" s="82">
        <v>960</v>
      </c>
      <c r="H788" s="73"/>
      <c r="I788" s="98">
        <v>960</v>
      </c>
      <c r="J788" s="82"/>
      <c r="K788" s="73"/>
      <c r="L788" s="112">
        <v>42134</v>
      </c>
    </row>
    <row r="789" spans="1:12" ht="15" customHeight="1" x14ac:dyDescent="0.3">
      <c r="A789" s="66">
        <f t="shared" si="12"/>
        <v>784</v>
      </c>
      <c r="B789" s="109">
        <v>42128</v>
      </c>
      <c r="C789" s="100" t="s">
        <v>475</v>
      </c>
      <c r="D789" s="76" t="s">
        <v>1060</v>
      </c>
      <c r="E789" s="95">
        <v>663086</v>
      </c>
      <c r="F789" s="98"/>
      <c r="G789" s="82">
        <v>1200</v>
      </c>
      <c r="H789" s="73"/>
      <c r="I789" s="98">
        <v>1200</v>
      </c>
      <c r="J789" s="82"/>
      <c r="K789" s="73"/>
      <c r="L789" s="112">
        <v>42130</v>
      </c>
    </row>
    <row r="790" spans="1:12" ht="15" customHeight="1" x14ac:dyDescent="0.3">
      <c r="A790" s="66">
        <f t="shared" si="12"/>
        <v>785</v>
      </c>
      <c r="B790" s="109">
        <v>42128</v>
      </c>
      <c r="C790" s="100" t="s">
        <v>588</v>
      </c>
      <c r="D790" s="76" t="s">
        <v>1060</v>
      </c>
      <c r="E790" s="95">
        <v>663087</v>
      </c>
      <c r="F790" s="98"/>
      <c r="G790" s="82">
        <v>1013</v>
      </c>
      <c r="H790" s="73"/>
      <c r="I790" s="98">
        <v>1013</v>
      </c>
      <c r="J790" s="82"/>
      <c r="K790" s="73"/>
      <c r="L790" s="112">
        <v>42134</v>
      </c>
    </row>
    <row r="791" spans="1:12" ht="15" customHeight="1" x14ac:dyDescent="0.3">
      <c r="A791" s="66">
        <f t="shared" si="12"/>
        <v>786</v>
      </c>
      <c r="B791" s="109">
        <v>42128</v>
      </c>
      <c r="C791" s="100" t="s">
        <v>909</v>
      </c>
      <c r="D791" s="76" t="s">
        <v>1060</v>
      </c>
      <c r="E791" s="95">
        <v>663088</v>
      </c>
      <c r="F791" s="98"/>
      <c r="G791" s="82">
        <v>3000</v>
      </c>
      <c r="H791" s="73"/>
      <c r="I791" s="98">
        <v>3000</v>
      </c>
      <c r="J791" s="82"/>
      <c r="K791" s="73"/>
      <c r="L791" s="112">
        <v>42135</v>
      </c>
    </row>
    <row r="792" spans="1:12" ht="15" customHeight="1" x14ac:dyDescent="0.3">
      <c r="A792" s="66">
        <f t="shared" si="12"/>
        <v>787</v>
      </c>
      <c r="B792" s="109">
        <v>42128</v>
      </c>
      <c r="C792" s="100" t="s">
        <v>625</v>
      </c>
      <c r="D792" s="76" t="s">
        <v>1060</v>
      </c>
      <c r="E792" s="95">
        <v>663089</v>
      </c>
      <c r="F792" s="98"/>
      <c r="G792" s="82">
        <v>680</v>
      </c>
      <c r="H792" s="73"/>
      <c r="I792" s="98">
        <v>680</v>
      </c>
      <c r="J792" s="82"/>
      <c r="K792" s="73"/>
      <c r="L792" s="112">
        <v>42134</v>
      </c>
    </row>
    <row r="793" spans="1:12" ht="15" customHeight="1" x14ac:dyDescent="0.3">
      <c r="A793" s="66">
        <f t="shared" si="12"/>
        <v>788</v>
      </c>
      <c r="B793" s="109">
        <v>42128</v>
      </c>
      <c r="C793" s="100" t="s">
        <v>908</v>
      </c>
      <c r="D793" s="76" t="s">
        <v>1060</v>
      </c>
      <c r="E793" s="95">
        <v>663090</v>
      </c>
      <c r="F793" s="98"/>
      <c r="G793" s="82">
        <v>3000</v>
      </c>
      <c r="H793" s="73"/>
      <c r="I793" s="98">
        <v>3000</v>
      </c>
      <c r="J793" s="82"/>
      <c r="K793" s="73"/>
      <c r="L793" s="112">
        <v>42130</v>
      </c>
    </row>
    <row r="794" spans="1:12" ht="15" customHeight="1" x14ac:dyDescent="0.3">
      <c r="A794" s="66">
        <f t="shared" si="12"/>
        <v>789</v>
      </c>
      <c r="B794" s="109">
        <v>42128</v>
      </c>
      <c r="C794" s="100" t="s">
        <v>552</v>
      </c>
      <c r="D794" s="76" t="s">
        <v>678</v>
      </c>
      <c r="E794" s="95">
        <v>663091</v>
      </c>
      <c r="F794" s="98"/>
      <c r="G794" s="82">
        <v>257</v>
      </c>
      <c r="H794" s="73"/>
      <c r="I794" s="98">
        <v>257</v>
      </c>
      <c r="J794" s="82"/>
      <c r="K794" s="73"/>
      <c r="L794" s="112">
        <v>42131</v>
      </c>
    </row>
    <row r="795" spans="1:12" ht="15" customHeight="1" x14ac:dyDescent="0.3">
      <c r="A795" s="66">
        <f t="shared" si="12"/>
        <v>790</v>
      </c>
      <c r="B795" s="109">
        <v>42128</v>
      </c>
      <c r="C795" s="100" t="s">
        <v>552</v>
      </c>
      <c r="D795" s="76" t="s">
        <v>1061</v>
      </c>
      <c r="E795" s="95">
        <v>663092</v>
      </c>
      <c r="F795" s="98"/>
      <c r="G795" s="82">
        <v>4030</v>
      </c>
      <c r="H795" s="73"/>
      <c r="I795" s="98">
        <v>4030</v>
      </c>
      <c r="J795" s="82"/>
      <c r="K795" s="73"/>
      <c r="L795" s="112">
        <v>42129</v>
      </c>
    </row>
    <row r="796" spans="1:12" ht="15" customHeight="1" x14ac:dyDescent="0.3">
      <c r="A796" s="66">
        <f t="shared" si="12"/>
        <v>791</v>
      </c>
      <c r="B796" s="109">
        <v>42128</v>
      </c>
      <c r="C796" s="100" t="s">
        <v>552</v>
      </c>
      <c r="D796" s="76" t="s">
        <v>1062</v>
      </c>
      <c r="E796" s="95">
        <v>663093</v>
      </c>
      <c r="F796" s="98"/>
      <c r="G796" s="82">
        <v>600</v>
      </c>
      <c r="H796" s="73"/>
      <c r="I796" s="98">
        <v>600</v>
      </c>
      <c r="J796" s="82"/>
      <c r="K796" s="73"/>
      <c r="L796" s="112">
        <v>42129</v>
      </c>
    </row>
    <row r="797" spans="1:12" ht="15" customHeight="1" x14ac:dyDescent="0.3">
      <c r="A797" s="66">
        <f t="shared" si="12"/>
        <v>792</v>
      </c>
      <c r="B797" s="109">
        <v>42129</v>
      </c>
      <c r="C797" s="100" t="s">
        <v>455</v>
      </c>
      <c r="D797" s="76" t="s">
        <v>772</v>
      </c>
      <c r="E797" s="95">
        <v>1512521761</v>
      </c>
      <c r="F797" s="98">
        <v>4382.62</v>
      </c>
      <c r="G797" s="82"/>
      <c r="H797" s="73"/>
      <c r="I797" s="98"/>
      <c r="J797" s="82">
        <v>4382.62</v>
      </c>
      <c r="K797" s="73"/>
      <c r="L797" s="112">
        <v>42129</v>
      </c>
    </row>
    <row r="798" spans="1:12" ht="15" customHeight="1" x14ac:dyDescent="0.3">
      <c r="A798" s="66">
        <f t="shared" si="12"/>
        <v>793</v>
      </c>
      <c r="B798" s="109">
        <v>42129</v>
      </c>
      <c r="C798" s="77" t="s">
        <v>603</v>
      </c>
      <c r="D798" s="76" t="s">
        <v>713</v>
      </c>
      <c r="E798" s="95">
        <v>870</v>
      </c>
      <c r="F798" s="98">
        <v>11393</v>
      </c>
      <c r="G798" s="82"/>
      <c r="H798" s="73"/>
      <c r="I798" s="98"/>
      <c r="J798" s="82">
        <v>11393</v>
      </c>
      <c r="K798" s="73"/>
      <c r="L798" s="112">
        <v>42129</v>
      </c>
    </row>
    <row r="799" spans="1:12" ht="15" customHeight="1" x14ac:dyDescent="0.3">
      <c r="A799" s="66">
        <f t="shared" si="12"/>
        <v>794</v>
      </c>
      <c r="B799" s="109">
        <v>42129</v>
      </c>
      <c r="C799" s="100" t="s">
        <v>539</v>
      </c>
      <c r="D799" s="76" t="s">
        <v>1060</v>
      </c>
      <c r="E799" s="95">
        <v>663094</v>
      </c>
      <c r="F799" s="98"/>
      <c r="G799" s="82">
        <v>5099</v>
      </c>
      <c r="H799" s="73"/>
      <c r="I799" s="98">
        <v>5099</v>
      </c>
      <c r="J799" s="82"/>
      <c r="K799" s="73"/>
      <c r="L799" s="112">
        <v>42135</v>
      </c>
    </row>
    <row r="800" spans="1:12" ht="15" customHeight="1" x14ac:dyDescent="0.3">
      <c r="A800" s="66">
        <f t="shared" si="12"/>
        <v>795</v>
      </c>
      <c r="B800" s="109">
        <v>42129</v>
      </c>
      <c r="C800" s="100" t="s">
        <v>466</v>
      </c>
      <c r="D800" s="76" t="s">
        <v>1060</v>
      </c>
      <c r="E800" s="95">
        <v>663095</v>
      </c>
      <c r="F800" s="98"/>
      <c r="G800" s="82">
        <v>5630</v>
      </c>
      <c r="H800" s="73"/>
      <c r="I800" s="98">
        <v>5630</v>
      </c>
      <c r="J800" s="82"/>
      <c r="K800" s="73"/>
      <c r="L800" s="112">
        <v>42138</v>
      </c>
    </row>
    <row r="801" spans="1:12" ht="15" customHeight="1" x14ac:dyDescent="0.3">
      <c r="A801" s="66">
        <f t="shared" si="12"/>
        <v>796</v>
      </c>
      <c r="B801" s="109">
        <v>42129</v>
      </c>
      <c r="C801" s="100" t="s">
        <v>469</v>
      </c>
      <c r="D801" s="76" t="s">
        <v>1060</v>
      </c>
      <c r="E801" s="95">
        <v>663096</v>
      </c>
      <c r="F801" s="98"/>
      <c r="G801" s="82">
        <v>2940</v>
      </c>
      <c r="H801" s="73"/>
      <c r="I801" s="98">
        <v>2940</v>
      </c>
      <c r="J801" s="82"/>
      <c r="K801" s="73"/>
      <c r="L801" s="112">
        <v>42133</v>
      </c>
    </row>
    <row r="802" spans="1:12" ht="15" customHeight="1" x14ac:dyDescent="0.3">
      <c r="A802" s="66">
        <f t="shared" ref="A802:A865" si="13">A801+1</f>
        <v>797</v>
      </c>
      <c r="B802" s="109">
        <v>42129</v>
      </c>
      <c r="C802" s="100" t="s">
        <v>683</v>
      </c>
      <c r="D802" s="76" t="s">
        <v>1060</v>
      </c>
      <c r="E802" s="95">
        <v>663097</v>
      </c>
      <c r="F802" s="98"/>
      <c r="G802" s="82">
        <v>1455</v>
      </c>
      <c r="H802" s="73"/>
      <c r="I802" s="98">
        <v>1455</v>
      </c>
      <c r="J802" s="82"/>
      <c r="K802" s="73"/>
      <c r="L802" s="112">
        <v>42131</v>
      </c>
    </row>
    <row r="803" spans="1:12" ht="15" customHeight="1" x14ac:dyDescent="0.3">
      <c r="A803" s="66">
        <f t="shared" si="13"/>
        <v>798</v>
      </c>
      <c r="B803" s="109">
        <v>42129</v>
      </c>
      <c r="C803" s="100" t="s">
        <v>589</v>
      </c>
      <c r="D803" s="76" t="s">
        <v>1060</v>
      </c>
      <c r="E803" s="95">
        <v>663098</v>
      </c>
      <c r="F803" s="98"/>
      <c r="G803" s="82">
        <v>12000</v>
      </c>
      <c r="H803" s="73"/>
      <c r="I803" s="98">
        <v>12000</v>
      </c>
      <c r="J803" s="82"/>
      <c r="K803" s="73"/>
      <c r="L803" s="112">
        <v>42138</v>
      </c>
    </row>
    <row r="804" spans="1:12" ht="15" customHeight="1" x14ac:dyDescent="0.3">
      <c r="A804" s="66">
        <f t="shared" si="13"/>
        <v>799</v>
      </c>
      <c r="B804" s="109">
        <v>42129</v>
      </c>
      <c r="C804" s="100" t="s">
        <v>910</v>
      </c>
      <c r="D804" s="76" t="s">
        <v>1060</v>
      </c>
      <c r="E804" s="95">
        <v>663099</v>
      </c>
      <c r="F804" s="98"/>
      <c r="G804" s="82">
        <v>2983</v>
      </c>
      <c r="H804" s="73"/>
      <c r="I804" s="98">
        <v>2983</v>
      </c>
      <c r="J804" s="82"/>
      <c r="K804" s="73"/>
      <c r="L804" s="112">
        <v>42131</v>
      </c>
    </row>
    <row r="805" spans="1:12" ht="15" customHeight="1" x14ac:dyDescent="0.3">
      <c r="A805" s="66">
        <f t="shared" si="13"/>
        <v>800</v>
      </c>
      <c r="B805" s="109">
        <v>42129</v>
      </c>
      <c r="C805" s="100" t="s">
        <v>932</v>
      </c>
      <c r="D805" s="76" t="s">
        <v>1060</v>
      </c>
      <c r="E805" s="95">
        <v>663100</v>
      </c>
      <c r="F805" s="98"/>
      <c r="G805" s="82">
        <v>3500</v>
      </c>
      <c r="H805" s="73"/>
      <c r="I805" s="98">
        <v>3500</v>
      </c>
      <c r="J805" s="82"/>
      <c r="K805" s="73"/>
      <c r="L805" s="112">
        <v>42131</v>
      </c>
    </row>
    <row r="806" spans="1:12" ht="15" customHeight="1" x14ac:dyDescent="0.3">
      <c r="A806" s="66">
        <f t="shared" si="13"/>
        <v>801</v>
      </c>
      <c r="B806" s="109">
        <v>42129</v>
      </c>
      <c r="C806" s="100" t="s">
        <v>477</v>
      </c>
      <c r="D806" s="76" t="s">
        <v>1060</v>
      </c>
      <c r="E806" s="95">
        <v>710731</v>
      </c>
      <c r="F806" s="98"/>
      <c r="G806" s="82">
        <v>1933</v>
      </c>
      <c r="H806" s="73"/>
      <c r="I806" s="98">
        <v>1933</v>
      </c>
      <c r="J806" s="82"/>
      <c r="K806" s="73"/>
      <c r="L806" s="112">
        <v>42133</v>
      </c>
    </row>
    <row r="807" spans="1:12" ht="15" customHeight="1" x14ac:dyDescent="0.3">
      <c r="A807" s="66">
        <f t="shared" si="13"/>
        <v>802</v>
      </c>
      <c r="B807" s="109">
        <v>42129</v>
      </c>
      <c r="C807" s="100" t="s">
        <v>913</v>
      </c>
      <c r="D807" s="76" t="s">
        <v>1060</v>
      </c>
      <c r="E807" s="95">
        <v>710733</v>
      </c>
      <c r="F807" s="98"/>
      <c r="G807" s="82">
        <v>1200</v>
      </c>
      <c r="H807" s="73"/>
      <c r="I807" s="98">
        <v>1200</v>
      </c>
      <c r="J807" s="82"/>
      <c r="K807" s="73"/>
      <c r="L807" s="112">
        <v>42137</v>
      </c>
    </row>
    <row r="808" spans="1:12" ht="15" customHeight="1" x14ac:dyDescent="0.3">
      <c r="A808" s="66">
        <f t="shared" si="13"/>
        <v>803</v>
      </c>
      <c r="B808" s="109">
        <v>42129</v>
      </c>
      <c r="C808" s="77" t="s">
        <v>432</v>
      </c>
      <c r="D808" s="76" t="s">
        <v>1063</v>
      </c>
      <c r="E808" s="95"/>
      <c r="F808" s="98"/>
      <c r="G808" s="82">
        <v>11393</v>
      </c>
      <c r="H808" s="73"/>
      <c r="I808" s="98">
        <v>11393</v>
      </c>
      <c r="J808" s="82"/>
      <c r="K808" s="73"/>
      <c r="L808" s="112">
        <v>42130</v>
      </c>
    </row>
    <row r="809" spans="1:12" ht="15" customHeight="1" x14ac:dyDescent="0.3">
      <c r="A809" s="66">
        <f t="shared" si="13"/>
        <v>804</v>
      </c>
      <c r="B809" s="109">
        <v>42129</v>
      </c>
      <c r="C809" s="100" t="s">
        <v>455</v>
      </c>
      <c r="D809" s="76" t="s">
        <v>772</v>
      </c>
      <c r="E809" s="95" t="s">
        <v>1064</v>
      </c>
      <c r="F809" s="98">
        <v>168.69</v>
      </c>
      <c r="G809" s="82"/>
      <c r="H809" s="73"/>
      <c r="I809" s="98"/>
      <c r="J809" s="82">
        <v>168.69</v>
      </c>
      <c r="K809" s="73"/>
      <c r="L809" s="112">
        <v>42130</v>
      </c>
    </row>
    <row r="810" spans="1:12" ht="15" customHeight="1" x14ac:dyDescent="0.3">
      <c r="A810" s="66">
        <f t="shared" si="13"/>
        <v>805</v>
      </c>
      <c r="B810" s="109">
        <v>42129</v>
      </c>
      <c r="C810" s="100" t="s">
        <v>939</v>
      </c>
      <c r="D810" s="76" t="s">
        <v>1060</v>
      </c>
      <c r="E810" s="95">
        <v>710726</v>
      </c>
      <c r="F810" s="98"/>
      <c r="G810" s="82">
        <v>700</v>
      </c>
      <c r="H810" s="73"/>
      <c r="I810" s="98">
        <v>700</v>
      </c>
      <c r="J810" s="82"/>
      <c r="K810" s="73"/>
      <c r="L810" s="112">
        <v>42135</v>
      </c>
    </row>
    <row r="811" spans="1:12" ht="15" customHeight="1" x14ac:dyDescent="0.3">
      <c r="A811" s="66">
        <f t="shared" si="13"/>
        <v>806</v>
      </c>
      <c r="B811" s="109">
        <v>42129</v>
      </c>
      <c r="C811" s="100" t="s">
        <v>999</v>
      </c>
      <c r="D811" s="76" t="s">
        <v>1060</v>
      </c>
      <c r="E811" s="95">
        <v>710727</v>
      </c>
      <c r="F811" s="98"/>
      <c r="G811" s="82">
        <v>1200</v>
      </c>
      <c r="H811" s="73"/>
      <c r="I811" s="98">
        <v>1200</v>
      </c>
      <c r="J811" s="82"/>
      <c r="K811" s="73"/>
      <c r="L811" s="112">
        <v>42133</v>
      </c>
    </row>
    <row r="812" spans="1:12" ht="15" customHeight="1" x14ac:dyDescent="0.3">
      <c r="A812" s="66">
        <f t="shared" si="13"/>
        <v>807</v>
      </c>
      <c r="B812" s="109">
        <v>42129</v>
      </c>
      <c r="C812" s="100" t="s">
        <v>642</v>
      </c>
      <c r="D812" s="76" t="s">
        <v>513</v>
      </c>
      <c r="E812" s="95">
        <v>710728</v>
      </c>
      <c r="F812" s="98"/>
      <c r="G812" s="82">
        <v>760</v>
      </c>
      <c r="H812" s="73"/>
      <c r="I812" s="98">
        <v>760</v>
      </c>
      <c r="J812" s="82"/>
      <c r="K812" s="73"/>
      <c r="L812" s="112">
        <v>42130</v>
      </c>
    </row>
    <row r="813" spans="1:12" ht="15" customHeight="1" x14ac:dyDescent="0.3">
      <c r="A813" s="66">
        <f t="shared" si="13"/>
        <v>808</v>
      </c>
      <c r="B813" s="109">
        <v>42130</v>
      </c>
      <c r="C813" s="100" t="s">
        <v>552</v>
      </c>
      <c r="D813" s="76" t="s">
        <v>1028</v>
      </c>
      <c r="E813" s="95">
        <v>710729</v>
      </c>
      <c r="F813" s="98"/>
      <c r="G813" s="82">
        <v>238</v>
      </c>
      <c r="H813" s="73"/>
      <c r="I813" s="98">
        <v>238</v>
      </c>
      <c r="J813" s="82"/>
      <c r="K813" s="73"/>
      <c r="L813" s="112">
        <v>42131</v>
      </c>
    </row>
    <row r="814" spans="1:12" ht="15" customHeight="1" x14ac:dyDescent="0.3">
      <c r="A814" s="66">
        <f t="shared" si="13"/>
        <v>809</v>
      </c>
      <c r="B814" s="109">
        <v>42130</v>
      </c>
      <c r="C814" s="100" t="s">
        <v>455</v>
      </c>
      <c r="D814" s="76" t="s">
        <v>772</v>
      </c>
      <c r="E814" s="95" t="s">
        <v>1065</v>
      </c>
      <c r="F814" s="98">
        <v>7916.95</v>
      </c>
      <c r="G814" s="82"/>
      <c r="H814" s="73"/>
      <c r="I814" s="98"/>
      <c r="J814" s="82">
        <v>7916.95</v>
      </c>
      <c r="K814" s="73"/>
      <c r="L814" s="112">
        <v>42130</v>
      </c>
    </row>
    <row r="815" spans="1:12" ht="15" customHeight="1" x14ac:dyDescent="0.3">
      <c r="A815" s="66">
        <f t="shared" si="13"/>
        <v>810</v>
      </c>
      <c r="B815" s="109">
        <v>42130</v>
      </c>
      <c r="C815" s="100" t="s">
        <v>455</v>
      </c>
      <c r="D815" s="76" t="s">
        <v>772</v>
      </c>
      <c r="E815" s="95" t="s">
        <v>1066</v>
      </c>
      <c r="F815" s="98">
        <v>313.74</v>
      </c>
      <c r="G815" s="82"/>
      <c r="H815" s="73"/>
      <c r="I815" s="98"/>
      <c r="J815" s="82">
        <v>313.74</v>
      </c>
      <c r="K815" s="73"/>
      <c r="L815" s="112">
        <v>42131</v>
      </c>
    </row>
    <row r="816" spans="1:12" ht="15" customHeight="1" x14ac:dyDescent="0.3">
      <c r="A816" s="66">
        <f t="shared" si="13"/>
        <v>811</v>
      </c>
      <c r="B816" s="109">
        <v>42131</v>
      </c>
      <c r="C816" s="100" t="s">
        <v>455</v>
      </c>
      <c r="D816" s="76" t="s">
        <v>772</v>
      </c>
      <c r="E816" s="95" t="s">
        <v>1067</v>
      </c>
      <c r="F816" s="98">
        <v>10252.85</v>
      </c>
      <c r="G816" s="82"/>
      <c r="H816" s="73"/>
      <c r="I816" s="98"/>
      <c r="J816" s="82">
        <v>10252.85</v>
      </c>
      <c r="K816" s="73"/>
      <c r="L816" s="112">
        <v>42131</v>
      </c>
    </row>
    <row r="817" spans="1:12" ht="15" customHeight="1" x14ac:dyDescent="0.3">
      <c r="A817" s="66">
        <f t="shared" si="13"/>
        <v>812</v>
      </c>
      <c r="B817" s="109">
        <v>42131</v>
      </c>
      <c r="C817" s="100" t="s">
        <v>552</v>
      </c>
      <c r="D817" s="76" t="s">
        <v>1028</v>
      </c>
      <c r="E817" s="95">
        <v>710734</v>
      </c>
      <c r="F817" s="98"/>
      <c r="G817" s="82">
        <v>220</v>
      </c>
      <c r="H817" s="73"/>
      <c r="I817" s="98"/>
      <c r="J817" s="82"/>
      <c r="K817" s="73"/>
      <c r="L817" s="112"/>
    </row>
    <row r="818" spans="1:12" ht="15" customHeight="1" x14ac:dyDescent="0.3">
      <c r="A818" s="66">
        <f t="shared" si="13"/>
        <v>813</v>
      </c>
      <c r="B818" s="109">
        <v>42133</v>
      </c>
      <c r="C818" s="100" t="s">
        <v>552</v>
      </c>
      <c r="D818" s="76" t="s">
        <v>807</v>
      </c>
      <c r="E818" s="95">
        <v>710735</v>
      </c>
      <c r="F818" s="98"/>
      <c r="G818" s="82">
        <v>751</v>
      </c>
      <c r="H818" s="73"/>
      <c r="I818" s="98">
        <v>751</v>
      </c>
      <c r="J818" s="82"/>
      <c r="K818" s="73"/>
      <c r="L818" s="112">
        <v>42133</v>
      </c>
    </row>
    <row r="819" spans="1:12" ht="15" customHeight="1" x14ac:dyDescent="0.3">
      <c r="A819" s="66">
        <f t="shared" si="13"/>
        <v>814</v>
      </c>
      <c r="B819" s="109">
        <v>42133</v>
      </c>
      <c r="C819" s="100" t="s">
        <v>432</v>
      </c>
      <c r="D819" s="76" t="s">
        <v>899</v>
      </c>
      <c r="E819" s="95" t="s">
        <v>565</v>
      </c>
      <c r="F819" s="98"/>
      <c r="G819" s="82">
        <v>100</v>
      </c>
      <c r="H819" s="73"/>
      <c r="I819" s="98">
        <v>100</v>
      </c>
      <c r="J819" s="82"/>
      <c r="K819" s="73"/>
      <c r="L819" s="112">
        <v>42133</v>
      </c>
    </row>
    <row r="820" spans="1:12" ht="15" customHeight="1" x14ac:dyDescent="0.3">
      <c r="A820" s="66">
        <f t="shared" si="13"/>
        <v>815</v>
      </c>
      <c r="B820" s="109">
        <v>42133</v>
      </c>
      <c r="C820" s="100" t="s">
        <v>455</v>
      </c>
      <c r="D820" s="76" t="s">
        <v>772</v>
      </c>
      <c r="E820" s="95" t="s">
        <v>1068</v>
      </c>
      <c r="F820" s="98">
        <v>970.93</v>
      </c>
      <c r="G820" s="82"/>
      <c r="H820" s="73"/>
      <c r="I820" s="98"/>
      <c r="J820" s="82">
        <v>970.93</v>
      </c>
      <c r="K820" s="73"/>
      <c r="L820" s="112">
        <v>42133</v>
      </c>
    </row>
    <row r="821" spans="1:12" ht="15" customHeight="1" x14ac:dyDescent="0.3">
      <c r="A821" s="66">
        <f t="shared" si="13"/>
        <v>816</v>
      </c>
      <c r="B821" s="109">
        <v>42133</v>
      </c>
      <c r="C821" s="100" t="s">
        <v>455</v>
      </c>
      <c r="D821" s="76" t="s">
        <v>772</v>
      </c>
      <c r="E821" s="95" t="s">
        <v>1069</v>
      </c>
      <c r="F821" s="98">
        <v>209.18</v>
      </c>
      <c r="G821" s="82"/>
      <c r="H821" s="73"/>
      <c r="I821" s="98"/>
      <c r="J821" s="82">
        <v>209.18</v>
      </c>
      <c r="K821" s="73"/>
      <c r="L821" s="112">
        <v>42133</v>
      </c>
    </row>
    <row r="822" spans="1:12" ht="15" customHeight="1" x14ac:dyDescent="0.3">
      <c r="A822" s="66">
        <f t="shared" si="13"/>
        <v>817</v>
      </c>
      <c r="B822" s="109">
        <v>42133</v>
      </c>
      <c r="C822" s="100" t="s">
        <v>455</v>
      </c>
      <c r="D822" s="76" t="s">
        <v>772</v>
      </c>
      <c r="E822" s="95" t="s">
        <v>1070</v>
      </c>
      <c r="F822" s="98">
        <v>10819.75</v>
      </c>
      <c r="G822" s="82"/>
      <c r="H822" s="73"/>
      <c r="I822" s="98"/>
      <c r="J822" s="82">
        <v>10819.75</v>
      </c>
      <c r="K822" s="73"/>
      <c r="L822" s="112">
        <v>42133</v>
      </c>
    </row>
    <row r="823" spans="1:12" ht="15" customHeight="1" x14ac:dyDescent="0.3">
      <c r="A823" s="66">
        <f t="shared" si="13"/>
        <v>818</v>
      </c>
      <c r="B823" s="109">
        <v>42133</v>
      </c>
      <c r="C823" s="100" t="s">
        <v>455</v>
      </c>
      <c r="D823" s="76" t="s">
        <v>772</v>
      </c>
      <c r="E823" s="95" t="s">
        <v>1071</v>
      </c>
      <c r="F823" s="98">
        <v>7056.24</v>
      </c>
      <c r="G823" s="82"/>
      <c r="H823" s="73"/>
      <c r="I823" s="98"/>
      <c r="J823" s="82">
        <v>7056.24</v>
      </c>
      <c r="K823" s="73"/>
      <c r="L823" s="112">
        <v>42133</v>
      </c>
    </row>
    <row r="824" spans="1:12" ht="15" customHeight="1" x14ac:dyDescent="0.3">
      <c r="A824" s="66">
        <f t="shared" si="13"/>
        <v>819</v>
      </c>
      <c r="B824" s="109">
        <v>42134</v>
      </c>
      <c r="C824" s="100" t="s">
        <v>455</v>
      </c>
      <c r="D824" s="76" t="s">
        <v>772</v>
      </c>
      <c r="E824" s="95" t="s">
        <v>1072</v>
      </c>
      <c r="F824" s="98">
        <v>147.52000000000001</v>
      </c>
      <c r="G824" s="82"/>
      <c r="H824" s="73"/>
      <c r="I824" s="98"/>
      <c r="J824" s="82">
        <v>147.52000000000001</v>
      </c>
      <c r="K824" s="73"/>
      <c r="L824" s="112">
        <v>42134</v>
      </c>
    </row>
    <row r="825" spans="1:12" ht="15" customHeight="1" x14ac:dyDescent="0.3">
      <c r="A825" s="66">
        <f t="shared" si="13"/>
        <v>820</v>
      </c>
      <c r="B825" s="109">
        <v>42134</v>
      </c>
      <c r="C825" s="100" t="s">
        <v>1073</v>
      </c>
      <c r="D825" s="76" t="s">
        <v>1074</v>
      </c>
      <c r="E825" s="95">
        <v>710736</v>
      </c>
      <c r="F825" s="98">
        <v>530</v>
      </c>
      <c r="G825" s="82">
        <v>530</v>
      </c>
      <c r="H825" s="73"/>
      <c r="I825" s="98"/>
      <c r="J825" s="82"/>
      <c r="K825" s="73"/>
      <c r="L825" s="112"/>
    </row>
    <row r="826" spans="1:12" ht="15" customHeight="1" x14ac:dyDescent="0.3">
      <c r="A826" s="66">
        <f t="shared" si="13"/>
        <v>821</v>
      </c>
      <c r="B826" s="109">
        <v>42134</v>
      </c>
      <c r="C826" s="100" t="s">
        <v>455</v>
      </c>
      <c r="D826" s="76" t="s">
        <v>772</v>
      </c>
      <c r="E826" s="95" t="s">
        <v>1075</v>
      </c>
      <c r="F826" s="98">
        <v>1544.14</v>
      </c>
      <c r="G826" s="82"/>
      <c r="H826" s="73"/>
      <c r="I826" s="98"/>
      <c r="J826" s="82">
        <v>1544.14</v>
      </c>
      <c r="K826" s="73"/>
      <c r="L826" s="112">
        <v>41769</v>
      </c>
    </row>
    <row r="827" spans="1:12" ht="15" customHeight="1" x14ac:dyDescent="0.3">
      <c r="A827" s="66">
        <f t="shared" si="13"/>
        <v>822</v>
      </c>
      <c r="B827" s="109">
        <v>42135</v>
      </c>
      <c r="C827" s="100" t="s">
        <v>642</v>
      </c>
      <c r="D827" s="76" t="s">
        <v>513</v>
      </c>
      <c r="E827" s="95">
        <v>710737</v>
      </c>
      <c r="F827" s="98"/>
      <c r="G827" s="82">
        <v>1018.25</v>
      </c>
      <c r="H827" s="73"/>
      <c r="I827" s="98">
        <v>1018.25</v>
      </c>
      <c r="J827" s="82"/>
      <c r="K827" s="73"/>
      <c r="L827" s="112">
        <v>42141</v>
      </c>
    </row>
    <row r="828" spans="1:12" ht="15" customHeight="1" x14ac:dyDescent="0.3">
      <c r="A828" s="66">
        <f t="shared" si="13"/>
        <v>823</v>
      </c>
      <c r="B828" s="109">
        <v>42135</v>
      </c>
      <c r="C828" s="100" t="s">
        <v>552</v>
      </c>
      <c r="D828" s="76" t="s">
        <v>924</v>
      </c>
      <c r="E828" s="95">
        <v>710738</v>
      </c>
      <c r="F828" s="98"/>
      <c r="G828" s="82">
        <v>728.5</v>
      </c>
      <c r="H828" s="73"/>
      <c r="I828" s="98">
        <v>728.5</v>
      </c>
      <c r="J828" s="82"/>
      <c r="K828" s="73"/>
      <c r="L828" s="112">
        <v>42136</v>
      </c>
    </row>
    <row r="829" spans="1:12" ht="15" customHeight="1" x14ac:dyDescent="0.3">
      <c r="A829" s="66">
        <f t="shared" si="13"/>
        <v>824</v>
      </c>
      <c r="B829" s="109">
        <v>42135</v>
      </c>
      <c r="C829" s="100" t="s">
        <v>552</v>
      </c>
      <c r="D829" s="76" t="s">
        <v>1076</v>
      </c>
      <c r="E829" s="95">
        <v>710739</v>
      </c>
      <c r="F829" s="98"/>
      <c r="G829" s="82">
        <v>685</v>
      </c>
      <c r="H829" s="73"/>
      <c r="I829" s="98">
        <v>685</v>
      </c>
      <c r="J829" s="82"/>
      <c r="K829" s="73"/>
      <c r="L829" s="112">
        <v>42136</v>
      </c>
    </row>
    <row r="830" spans="1:12" ht="15" customHeight="1" x14ac:dyDescent="0.3">
      <c r="A830" s="66">
        <f t="shared" si="13"/>
        <v>825</v>
      </c>
      <c r="B830" s="109">
        <v>42135</v>
      </c>
      <c r="C830" s="100" t="s">
        <v>552</v>
      </c>
      <c r="D830" s="76" t="s">
        <v>678</v>
      </c>
      <c r="E830" s="95">
        <v>710740</v>
      </c>
      <c r="F830" s="98"/>
      <c r="G830" s="82">
        <v>435</v>
      </c>
      <c r="H830" s="73"/>
      <c r="I830" s="98">
        <v>435</v>
      </c>
      <c r="J830" s="82"/>
      <c r="K830" s="73"/>
      <c r="L830" s="112">
        <v>42136</v>
      </c>
    </row>
    <row r="831" spans="1:12" ht="15" customHeight="1" x14ac:dyDescent="0.3">
      <c r="A831" s="66">
        <f t="shared" si="13"/>
        <v>826</v>
      </c>
      <c r="B831" s="109">
        <v>42135</v>
      </c>
      <c r="C831" s="100" t="s">
        <v>455</v>
      </c>
      <c r="D831" s="76" t="s">
        <v>772</v>
      </c>
      <c r="E831" s="95" t="s">
        <v>1077</v>
      </c>
      <c r="F831" s="98">
        <v>1833.78</v>
      </c>
      <c r="G831" s="82"/>
      <c r="H831" s="73"/>
      <c r="I831" s="98"/>
      <c r="J831" s="82">
        <v>1833.78</v>
      </c>
      <c r="K831" s="73"/>
      <c r="L831" s="112">
        <v>42136</v>
      </c>
    </row>
    <row r="832" spans="1:12" ht="15" customHeight="1" x14ac:dyDescent="0.3">
      <c r="A832" s="66">
        <f t="shared" si="13"/>
        <v>827</v>
      </c>
      <c r="B832" s="109">
        <v>42136</v>
      </c>
      <c r="C832" s="100" t="s">
        <v>455</v>
      </c>
      <c r="D832" s="76" t="s">
        <v>772</v>
      </c>
      <c r="E832" s="95" t="s">
        <v>1078</v>
      </c>
      <c r="F832" s="98">
        <v>3457.53</v>
      </c>
      <c r="G832" s="82"/>
      <c r="H832" s="73"/>
      <c r="I832" s="98"/>
      <c r="J832" s="82">
        <v>3457.53</v>
      </c>
      <c r="K832" s="73"/>
      <c r="L832" s="112">
        <v>42136</v>
      </c>
    </row>
    <row r="833" spans="1:12" ht="15" customHeight="1" x14ac:dyDescent="0.3">
      <c r="A833" s="66">
        <f t="shared" si="13"/>
        <v>828</v>
      </c>
      <c r="B833" s="109">
        <v>42136</v>
      </c>
      <c r="C833" s="100" t="s">
        <v>455</v>
      </c>
      <c r="D833" s="76" t="s">
        <v>772</v>
      </c>
      <c r="E833" s="95" t="s">
        <v>1079</v>
      </c>
      <c r="F833" s="98">
        <v>263.58</v>
      </c>
      <c r="G833" s="82"/>
      <c r="H833" s="73"/>
      <c r="I833" s="98"/>
      <c r="J833" s="82">
        <v>263.58</v>
      </c>
      <c r="K833" s="73"/>
      <c r="L833" s="112">
        <v>42136</v>
      </c>
    </row>
    <row r="834" spans="1:12" ht="15" customHeight="1" x14ac:dyDescent="0.3">
      <c r="A834" s="66">
        <f t="shared" si="13"/>
        <v>829</v>
      </c>
      <c r="B834" s="109">
        <v>42136</v>
      </c>
      <c r="C834" s="100" t="s">
        <v>1073</v>
      </c>
      <c r="D834" s="76" t="s">
        <v>1074</v>
      </c>
      <c r="E834" s="95">
        <v>710741</v>
      </c>
      <c r="F834" s="98"/>
      <c r="G834" s="82">
        <v>344</v>
      </c>
      <c r="H834" s="73"/>
      <c r="I834" s="98">
        <v>344</v>
      </c>
      <c r="J834" s="82"/>
      <c r="K834" s="73"/>
      <c r="L834" s="112">
        <v>42162</v>
      </c>
    </row>
    <row r="835" spans="1:12" ht="15" customHeight="1" x14ac:dyDescent="0.3">
      <c r="A835" s="66">
        <f t="shared" si="13"/>
        <v>830</v>
      </c>
      <c r="B835" s="109">
        <v>42136</v>
      </c>
      <c r="C835" s="100" t="s">
        <v>552</v>
      </c>
      <c r="D835" s="76" t="s">
        <v>1080</v>
      </c>
      <c r="E835" s="95">
        <v>710742</v>
      </c>
      <c r="F835" s="98"/>
      <c r="G835" s="82">
        <v>5898</v>
      </c>
      <c r="H835" s="73"/>
      <c r="I835" s="98">
        <v>5898</v>
      </c>
      <c r="J835" s="82"/>
      <c r="K835" s="73"/>
      <c r="L835" s="112">
        <v>42138</v>
      </c>
    </row>
    <row r="836" spans="1:12" ht="15" customHeight="1" x14ac:dyDescent="0.3">
      <c r="A836" s="66">
        <f t="shared" si="13"/>
        <v>831</v>
      </c>
      <c r="B836" s="109">
        <v>42136</v>
      </c>
      <c r="C836" s="100" t="s">
        <v>552</v>
      </c>
      <c r="D836" s="76" t="s">
        <v>924</v>
      </c>
      <c r="E836" s="95">
        <v>710743</v>
      </c>
      <c r="F836" s="98"/>
      <c r="G836" s="82">
        <v>575</v>
      </c>
      <c r="H836" s="73"/>
      <c r="I836" s="98">
        <v>575</v>
      </c>
      <c r="J836" s="82"/>
      <c r="K836" s="73"/>
      <c r="L836" s="112">
        <v>42138</v>
      </c>
    </row>
    <row r="837" spans="1:12" ht="15" customHeight="1" x14ac:dyDescent="0.3">
      <c r="A837" s="66">
        <f t="shared" si="13"/>
        <v>832</v>
      </c>
      <c r="B837" s="109">
        <v>42137</v>
      </c>
      <c r="C837" s="100" t="s">
        <v>455</v>
      </c>
      <c r="D837" s="76" t="s">
        <v>772</v>
      </c>
      <c r="E837" s="95" t="s">
        <v>1081</v>
      </c>
      <c r="F837" s="98">
        <v>208.5</v>
      </c>
      <c r="G837" s="82"/>
      <c r="H837" s="73"/>
      <c r="I837" s="98"/>
      <c r="J837" s="82">
        <v>208.5</v>
      </c>
      <c r="K837" s="73"/>
      <c r="L837" s="112">
        <v>42137</v>
      </c>
    </row>
    <row r="838" spans="1:12" ht="15" customHeight="1" x14ac:dyDescent="0.3">
      <c r="A838" s="66">
        <f t="shared" si="13"/>
        <v>833</v>
      </c>
      <c r="B838" s="109">
        <v>42137</v>
      </c>
      <c r="C838" s="100" t="s">
        <v>455</v>
      </c>
      <c r="D838" s="76" t="s">
        <v>772</v>
      </c>
      <c r="E838" s="95" t="s">
        <v>1082</v>
      </c>
      <c r="F838" s="98">
        <v>5918.44</v>
      </c>
      <c r="G838" s="82"/>
      <c r="H838" s="73"/>
      <c r="I838" s="98"/>
      <c r="J838" s="82">
        <v>5918.44</v>
      </c>
      <c r="K838" s="73"/>
      <c r="L838" s="112">
        <v>42137</v>
      </c>
    </row>
    <row r="839" spans="1:12" ht="15" customHeight="1" x14ac:dyDescent="0.3">
      <c r="A839" s="66">
        <f t="shared" si="13"/>
        <v>834</v>
      </c>
      <c r="B839" s="109">
        <v>42138</v>
      </c>
      <c r="C839" s="100" t="s">
        <v>1083</v>
      </c>
      <c r="D839" s="76"/>
      <c r="E839" s="95">
        <v>710744</v>
      </c>
      <c r="F839" s="98"/>
      <c r="G839" s="82">
        <v>890</v>
      </c>
      <c r="H839" s="73"/>
      <c r="I839" s="98">
        <v>890</v>
      </c>
      <c r="J839" s="82"/>
      <c r="K839" s="73"/>
      <c r="L839" s="112">
        <v>42148</v>
      </c>
    </row>
    <row r="840" spans="1:12" ht="15" customHeight="1" x14ac:dyDescent="0.3">
      <c r="A840" s="66">
        <f t="shared" si="13"/>
        <v>835</v>
      </c>
      <c r="B840" s="109">
        <v>42138</v>
      </c>
      <c r="C840" s="100" t="s">
        <v>455</v>
      </c>
      <c r="D840" s="76" t="s">
        <v>772</v>
      </c>
      <c r="E840" s="95">
        <v>1513409205</v>
      </c>
      <c r="F840" s="98">
        <v>121.95</v>
      </c>
      <c r="G840" s="82"/>
      <c r="H840" s="73"/>
      <c r="I840" s="98"/>
      <c r="J840" s="82">
        <v>121.95</v>
      </c>
      <c r="K840" s="73"/>
      <c r="L840" s="112">
        <v>42138</v>
      </c>
    </row>
    <row r="841" spans="1:12" ht="15" customHeight="1" x14ac:dyDescent="0.3">
      <c r="A841" s="66">
        <f t="shared" si="13"/>
        <v>836</v>
      </c>
      <c r="B841" s="109">
        <v>42138</v>
      </c>
      <c r="C841" s="100" t="s">
        <v>455</v>
      </c>
      <c r="D841" s="76" t="s">
        <v>772</v>
      </c>
      <c r="E841" s="95">
        <v>1513415968</v>
      </c>
      <c r="F841" s="98">
        <v>7097.28</v>
      </c>
      <c r="G841" s="82"/>
      <c r="H841" s="73"/>
      <c r="I841" s="98"/>
      <c r="J841" s="82">
        <v>7097.28</v>
      </c>
      <c r="K841" s="73"/>
      <c r="L841" s="112">
        <v>42138</v>
      </c>
    </row>
    <row r="842" spans="1:12" ht="15" customHeight="1" x14ac:dyDescent="0.3">
      <c r="A842" s="66">
        <f t="shared" si="13"/>
        <v>837</v>
      </c>
      <c r="B842" s="109">
        <v>42140</v>
      </c>
      <c r="C842" s="100" t="s">
        <v>642</v>
      </c>
      <c r="D842" s="76" t="s">
        <v>513</v>
      </c>
      <c r="E842" s="95">
        <v>710745</v>
      </c>
      <c r="F842" s="98"/>
      <c r="G842" s="82">
        <v>5485</v>
      </c>
      <c r="H842" s="73"/>
      <c r="I842" s="98">
        <v>5485</v>
      </c>
      <c r="J842" s="82"/>
      <c r="K842" s="73"/>
      <c r="L842" s="112">
        <v>42141</v>
      </c>
    </row>
    <row r="843" spans="1:12" ht="15" customHeight="1" x14ac:dyDescent="0.3">
      <c r="A843" s="66">
        <f t="shared" si="13"/>
        <v>838</v>
      </c>
      <c r="B843" s="109">
        <v>42140</v>
      </c>
      <c r="C843" s="100" t="s">
        <v>642</v>
      </c>
      <c r="D843" s="76" t="s">
        <v>513</v>
      </c>
      <c r="E843" s="95">
        <v>710746</v>
      </c>
      <c r="F843" s="98"/>
      <c r="G843" s="82">
        <v>1559.1</v>
      </c>
      <c r="H843" s="73"/>
      <c r="I843" s="98">
        <v>1559.1</v>
      </c>
      <c r="J843" s="82"/>
      <c r="K843" s="73"/>
      <c r="L843" s="112">
        <v>42141</v>
      </c>
    </row>
    <row r="844" spans="1:12" ht="15" customHeight="1" x14ac:dyDescent="0.3">
      <c r="A844" s="66">
        <f t="shared" si="13"/>
        <v>839</v>
      </c>
      <c r="B844" s="109">
        <v>42140</v>
      </c>
      <c r="C844" s="100" t="s">
        <v>642</v>
      </c>
      <c r="D844" s="76" t="s">
        <v>513</v>
      </c>
      <c r="E844" s="95">
        <v>710747</v>
      </c>
      <c r="F844" s="98"/>
      <c r="G844" s="82">
        <v>3712</v>
      </c>
      <c r="H844" s="73"/>
      <c r="I844" s="98">
        <v>3712</v>
      </c>
      <c r="J844" s="82"/>
      <c r="K844" s="73"/>
      <c r="L844" s="112">
        <v>42141</v>
      </c>
    </row>
    <row r="845" spans="1:12" ht="15" customHeight="1" x14ac:dyDescent="0.3">
      <c r="A845" s="66">
        <f t="shared" si="13"/>
        <v>840</v>
      </c>
      <c r="B845" s="109">
        <v>42140</v>
      </c>
      <c r="C845" s="100" t="s">
        <v>642</v>
      </c>
      <c r="D845" s="76" t="s">
        <v>1084</v>
      </c>
      <c r="E845" s="95">
        <v>710748</v>
      </c>
      <c r="F845" s="98"/>
      <c r="G845" s="82">
        <v>876</v>
      </c>
      <c r="H845" s="73"/>
      <c r="I845" s="98">
        <v>876</v>
      </c>
      <c r="J845" s="82"/>
      <c r="K845" s="73"/>
      <c r="L845" s="112">
        <v>42141</v>
      </c>
    </row>
    <row r="846" spans="1:12" ht="15" customHeight="1" x14ac:dyDescent="0.3">
      <c r="A846" s="66">
        <f t="shared" si="13"/>
        <v>841</v>
      </c>
      <c r="B846" s="109">
        <v>42140</v>
      </c>
      <c r="C846" s="100" t="s">
        <v>552</v>
      </c>
      <c r="D846" s="76" t="s">
        <v>1085</v>
      </c>
      <c r="E846" s="95">
        <v>710749</v>
      </c>
      <c r="F846" s="98"/>
      <c r="G846" s="82">
        <v>3310</v>
      </c>
      <c r="H846" s="73"/>
      <c r="I846" s="98">
        <v>3310</v>
      </c>
      <c r="J846" s="82"/>
      <c r="K846" s="73"/>
      <c r="L846" s="112">
        <v>42142</v>
      </c>
    </row>
    <row r="847" spans="1:12" ht="15" customHeight="1" x14ac:dyDescent="0.3">
      <c r="A847" s="66">
        <f t="shared" si="13"/>
        <v>842</v>
      </c>
      <c r="B847" s="109">
        <v>42140</v>
      </c>
      <c r="C847" s="100" t="s">
        <v>642</v>
      </c>
      <c r="D847" s="76" t="s">
        <v>513</v>
      </c>
      <c r="E847" s="95">
        <v>710750</v>
      </c>
      <c r="F847" s="98"/>
      <c r="G847" s="82">
        <v>600</v>
      </c>
      <c r="H847" s="73"/>
      <c r="I847" s="98">
        <v>600</v>
      </c>
      <c r="J847" s="82"/>
      <c r="K847" s="73"/>
      <c r="L847" s="112">
        <v>42144</v>
      </c>
    </row>
    <row r="848" spans="1:12" ht="15" customHeight="1" x14ac:dyDescent="0.3">
      <c r="A848" s="66">
        <f t="shared" si="13"/>
        <v>843</v>
      </c>
      <c r="B848" s="109">
        <v>42141</v>
      </c>
      <c r="C848" s="100" t="s">
        <v>455</v>
      </c>
      <c r="D848" s="76" t="s">
        <v>772</v>
      </c>
      <c r="E848" s="95" t="s">
        <v>1086</v>
      </c>
      <c r="F848" s="98">
        <v>146.62</v>
      </c>
      <c r="G848" s="82"/>
      <c r="H848" s="73"/>
      <c r="I848" s="98"/>
      <c r="J848" s="82">
        <v>146.62</v>
      </c>
      <c r="K848" s="73"/>
      <c r="L848" s="112">
        <v>42141</v>
      </c>
    </row>
    <row r="849" spans="1:12" ht="15" customHeight="1" x14ac:dyDescent="0.3">
      <c r="A849" s="66">
        <f t="shared" si="13"/>
        <v>844</v>
      </c>
      <c r="B849" s="109">
        <v>42141</v>
      </c>
      <c r="C849" s="100" t="s">
        <v>455</v>
      </c>
      <c r="D849" s="76" t="s">
        <v>772</v>
      </c>
      <c r="E849" s="95" t="s">
        <v>1087</v>
      </c>
      <c r="F849" s="98">
        <v>104.25</v>
      </c>
      <c r="G849" s="82"/>
      <c r="H849" s="73"/>
      <c r="I849" s="98"/>
      <c r="J849" s="82">
        <v>104.25</v>
      </c>
      <c r="K849" s="73"/>
      <c r="L849" s="112">
        <v>42141</v>
      </c>
    </row>
    <row r="850" spans="1:12" ht="15" customHeight="1" x14ac:dyDescent="0.3">
      <c r="A850" s="66">
        <f t="shared" si="13"/>
        <v>845</v>
      </c>
      <c r="B850" s="109">
        <v>42141</v>
      </c>
      <c r="C850" s="100" t="s">
        <v>455</v>
      </c>
      <c r="D850" s="76" t="s">
        <v>772</v>
      </c>
      <c r="E850" s="95" t="s">
        <v>1088</v>
      </c>
      <c r="F850" s="98">
        <v>6859.6</v>
      </c>
      <c r="G850" s="82"/>
      <c r="H850" s="73"/>
      <c r="I850" s="98"/>
      <c r="J850" s="82">
        <v>6859.6</v>
      </c>
      <c r="K850" s="73"/>
      <c r="L850" s="112">
        <v>42141</v>
      </c>
    </row>
    <row r="851" spans="1:12" ht="15" customHeight="1" x14ac:dyDescent="0.3">
      <c r="A851" s="66">
        <f t="shared" si="13"/>
        <v>846</v>
      </c>
      <c r="B851" s="109">
        <v>42141</v>
      </c>
      <c r="C851" s="100" t="s">
        <v>455</v>
      </c>
      <c r="D851" s="76" t="s">
        <v>772</v>
      </c>
      <c r="E851" s="95" t="s">
        <v>1089</v>
      </c>
      <c r="F851" s="98">
        <v>3278.93</v>
      </c>
      <c r="G851" s="82"/>
      <c r="H851" s="73"/>
      <c r="I851" s="98"/>
      <c r="J851" s="82">
        <v>3278.93</v>
      </c>
      <c r="K851" s="73"/>
      <c r="L851" s="112">
        <v>42141</v>
      </c>
    </row>
    <row r="852" spans="1:12" ht="15" customHeight="1" x14ac:dyDescent="0.3">
      <c r="A852" s="66">
        <f t="shared" si="13"/>
        <v>847</v>
      </c>
      <c r="B852" s="109">
        <v>42141</v>
      </c>
      <c r="C852" s="100" t="s">
        <v>455</v>
      </c>
      <c r="D852" s="76" t="s">
        <v>772</v>
      </c>
      <c r="E852" s="95" t="s">
        <v>1090</v>
      </c>
      <c r="F852" s="98">
        <v>65.489999999999995</v>
      </c>
      <c r="G852" s="82"/>
      <c r="H852" s="73"/>
      <c r="I852" s="98"/>
      <c r="J852" s="82">
        <v>65.489999999999995</v>
      </c>
      <c r="K852" s="73"/>
      <c r="L852" s="112">
        <v>42141</v>
      </c>
    </row>
    <row r="853" spans="1:12" ht="15" customHeight="1" x14ac:dyDescent="0.3">
      <c r="A853" s="66">
        <f t="shared" si="13"/>
        <v>848</v>
      </c>
      <c r="B853" s="109">
        <v>42141</v>
      </c>
      <c r="C853" s="100" t="s">
        <v>552</v>
      </c>
      <c r="D853" s="76" t="s">
        <v>678</v>
      </c>
      <c r="E853" s="95">
        <v>710751</v>
      </c>
      <c r="F853" s="98"/>
      <c r="G853" s="82">
        <v>200</v>
      </c>
      <c r="H853" s="73"/>
      <c r="I853" s="98">
        <v>200</v>
      </c>
      <c r="J853" s="82"/>
      <c r="K853" s="73"/>
      <c r="L853" s="112">
        <v>42142</v>
      </c>
    </row>
    <row r="854" spans="1:12" ht="15" customHeight="1" x14ac:dyDescent="0.3">
      <c r="A854" s="66">
        <f t="shared" si="13"/>
        <v>849</v>
      </c>
      <c r="B854" s="109">
        <v>42141</v>
      </c>
      <c r="C854" s="100" t="s">
        <v>552</v>
      </c>
      <c r="D854" s="76" t="s">
        <v>924</v>
      </c>
      <c r="E854" s="95">
        <v>710753</v>
      </c>
      <c r="F854" s="98"/>
      <c r="G854" s="82">
        <v>817</v>
      </c>
      <c r="H854" s="73"/>
      <c r="I854" s="98">
        <v>817</v>
      </c>
      <c r="J854" s="82"/>
      <c r="K854" s="73"/>
      <c r="L854" s="112">
        <v>42142</v>
      </c>
    </row>
    <row r="855" spans="1:12" ht="15" customHeight="1" x14ac:dyDescent="0.3">
      <c r="A855" s="66">
        <f t="shared" si="13"/>
        <v>850</v>
      </c>
      <c r="B855" s="109">
        <v>42141</v>
      </c>
      <c r="C855" s="100" t="s">
        <v>455</v>
      </c>
      <c r="D855" s="76" t="s">
        <v>772</v>
      </c>
      <c r="E855" s="95" t="s">
        <v>1091</v>
      </c>
      <c r="F855" s="98">
        <v>1069.1099999999999</v>
      </c>
      <c r="G855" s="82"/>
      <c r="H855" s="73"/>
      <c r="I855" s="98"/>
      <c r="J855" s="82">
        <v>1069.1099999999999</v>
      </c>
      <c r="K855" s="73"/>
      <c r="L855" s="112">
        <v>42142</v>
      </c>
    </row>
    <row r="856" spans="1:12" ht="15" customHeight="1" x14ac:dyDescent="0.3">
      <c r="A856" s="66">
        <f t="shared" si="13"/>
        <v>851</v>
      </c>
      <c r="B856" s="109">
        <v>42141</v>
      </c>
      <c r="C856" s="100" t="s">
        <v>642</v>
      </c>
      <c r="D856" s="76" t="s">
        <v>1092</v>
      </c>
      <c r="E856" s="95">
        <v>710755</v>
      </c>
      <c r="F856" s="98"/>
      <c r="G856" s="82">
        <v>4620</v>
      </c>
      <c r="H856" s="73"/>
      <c r="I856" s="98">
        <v>4620</v>
      </c>
      <c r="J856" s="82"/>
      <c r="K856" s="73"/>
      <c r="L856" s="112">
        <v>42144</v>
      </c>
    </row>
    <row r="857" spans="1:12" ht="15" customHeight="1" x14ac:dyDescent="0.3">
      <c r="A857" s="66">
        <f t="shared" si="13"/>
        <v>852</v>
      </c>
      <c r="B857" s="109">
        <v>42142</v>
      </c>
      <c r="C857" s="100" t="s">
        <v>455</v>
      </c>
      <c r="D857" s="76" t="s">
        <v>772</v>
      </c>
      <c r="E857" s="95" t="s">
        <v>1093</v>
      </c>
      <c r="F857" s="98">
        <v>160.31</v>
      </c>
      <c r="G857" s="82"/>
      <c r="H857" s="73"/>
      <c r="I857" s="98"/>
      <c r="J857" s="82">
        <v>160.31</v>
      </c>
      <c r="K857" s="73"/>
      <c r="L857" s="112">
        <v>42142</v>
      </c>
    </row>
    <row r="858" spans="1:12" ht="15" customHeight="1" x14ac:dyDescent="0.3">
      <c r="A858" s="66">
        <f t="shared" si="13"/>
        <v>853</v>
      </c>
      <c r="B858" s="109">
        <v>42142</v>
      </c>
      <c r="C858" s="100" t="s">
        <v>455</v>
      </c>
      <c r="D858" s="76" t="s">
        <v>772</v>
      </c>
      <c r="E858" s="95" t="s">
        <v>1094</v>
      </c>
      <c r="F858" s="98">
        <v>4096.59</v>
      </c>
      <c r="G858" s="82"/>
      <c r="H858" s="73"/>
      <c r="I858" s="98"/>
      <c r="J858" s="82">
        <v>4096.59</v>
      </c>
      <c r="K858" s="73"/>
      <c r="L858" s="112">
        <v>42142</v>
      </c>
    </row>
    <row r="859" spans="1:12" ht="15" customHeight="1" x14ac:dyDescent="0.3">
      <c r="A859" s="66">
        <f t="shared" si="13"/>
        <v>854</v>
      </c>
      <c r="B859" s="109">
        <v>42143</v>
      </c>
      <c r="C859" s="100" t="s">
        <v>455</v>
      </c>
      <c r="D859" s="76" t="s">
        <v>772</v>
      </c>
      <c r="E859" s="95" t="s">
        <v>1095</v>
      </c>
      <c r="F859" s="98">
        <v>249.57</v>
      </c>
      <c r="G859" s="82"/>
      <c r="H859" s="73"/>
      <c r="I859" s="98"/>
      <c r="J859" s="82">
        <v>249.57</v>
      </c>
      <c r="K859" s="73"/>
      <c r="L859" s="112">
        <v>42143</v>
      </c>
    </row>
    <row r="860" spans="1:12" ht="15" customHeight="1" x14ac:dyDescent="0.3">
      <c r="A860" s="66">
        <f t="shared" si="13"/>
        <v>855</v>
      </c>
      <c r="B860" s="109">
        <v>42143</v>
      </c>
      <c r="C860" s="100" t="s">
        <v>455</v>
      </c>
      <c r="D860" s="76" t="s">
        <v>772</v>
      </c>
      <c r="E860" s="95" t="s">
        <v>1096</v>
      </c>
      <c r="F860" s="98">
        <v>5822.48</v>
      </c>
      <c r="G860" s="82"/>
      <c r="H860" s="73"/>
      <c r="I860" s="98"/>
      <c r="J860" s="82">
        <v>5822.48</v>
      </c>
      <c r="K860" s="73"/>
      <c r="L860" s="112">
        <v>42143</v>
      </c>
    </row>
    <row r="861" spans="1:12" ht="15" customHeight="1" x14ac:dyDescent="0.3">
      <c r="A861" s="66">
        <f t="shared" si="13"/>
        <v>856</v>
      </c>
      <c r="B861" s="109">
        <v>42143</v>
      </c>
      <c r="C861" s="100" t="s">
        <v>466</v>
      </c>
      <c r="D861" s="76" t="s">
        <v>1097</v>
      </c>
      <c r="E861" s="95">
        <v>710756</v>
      </c>
      <c r="F861" s="98"/>
      <c r="G861" s="82">
        <v>370</v>
      </c>
      <c r="H861" s="73"/>
      <c r="I861" s="98">
        <v>370</v>
      </c>
      <c r="J861" s="82"/>
      <c r="K861" s="73"/>
      <c r="L861" s="112">
        <v>42164</v>
      </c>
    </row>
    <row r="862" spans="1:12" ht="15" customHeight="1" x14ac:dyDescent="0.3">
      <c r="A862" s="66">
        <f t="shared" si="13"/>
        <v>857</v>
      </c>
      <c r="B862" s="109">
        <v>42143</v>
      </c>
      <c r="C862" s="100" t="s">
        <v>1073</v>
      </c>
      <c r="D862" s="76" t="s">
        <v>1097</v>
      </c>
      <c r="E862" s="95">
        <v>710757</v>
      </c>
      <c r="F862" s="98"/>
      <c r="G862" s="82">
        <v>150</v>
      </c>
      <c r="H862" s="73"/>
      <c r="I862" s="98">
        <v>150</v>
      </c>
      <c r="J862" s="82"/>
      <c r="K862" s="73"/>
      <c r="L862" s="112">
        <v>42162</v>
      </c>
    </row>
    <row r="863" spans="1:12" ht="15" customHeight="1" x14ac:dyDescent="0.3">
      <c r="A863" s="66">
        <f t="shared" si="13"/>
        <v>858</v>
      </c>
      <c r="B863" s="109">
        <v>42144</v>
      </c>
      <c r="C863" s="100" t="s">
        <v>552</v>
      </c>
      <c r="D863" s="76" t="s">
        <v>924</v>
      </c>
      <c r="E863" s="95">
        <v>710759</v>
      </c>
      <c r="F863" s="98"/>
      <c r="G863" s="82">
        <v>679</v>
      </c>
      <c r="H863" s="73"/>
      <c r="I863" s="98">
        <v>679</v>
      </c>
      <c r="J863" s="82"/>
      <c r="K863" s="73"/>
      <c r="L863" s="112">
        <v>42144</v>
      </c>
    </row>
    <row r="864" spans="1:12" ht="15" customHeight="1" x14ac:dyDescent="0.3">
      <c r="A864" s="66">
        <f t="shared" si="13"/>
        <v>859</v>
      </c>
      <c r="B864" s="109">
        <v>42144</v>
      </c>
      <c r="C864" s="100" t="s">
        <v>455</v>
      </c>
      <c r="D864" s="76" t="s">
        <v>772</v>
      </c>
      <c r="E864" s="95" t="s">
        <v>1098</v>
      </c>
      <c r="F864" s="98">
        <v>234.7</v>
      </c>
      <c r="G864" s="82"/>
      <c r="H864" s="73"/>
      <c r="I864" s="98"/>
      <c r="J864" s="82">
        <v>234.7</v>
      </c>
      <c r="K864" s="73"/>
      <c r="L864" s="112">
        <v>42144</v>
      </c>
    </row>
    <row r="865" spans="1:12" ht="15" customHeight="1" x14ac:dyDescent="0.3">
      <c r="A865" s="66">
        <f t="shared" si="13"/>
        <v>860</v>
      </c>
      <c r="B865" s="109">
        <v>42144</v>
      </c>
      <c r="C865" s="100" t="s">
        <v>552</v>
      </c>
      <c r="D865" s="76" t="s">
        <v>678</v>
      </c>
      <c r="E865" s="95">
        <v>710760</v>
      </c>
      <c r="F865" s="98"/>
      <c r="G865" s="82">
        <v>417.5</v>
      </c>
      <c r="H865" s="73"/>
      <c r="I865" s="98">
        <v>417.5</v>
      </c>
      <c r="J865" s="82"/>
      <c r="K865" s="73"/>
      <c r="L865" s="112">
        <v>42145</v>
      </c>
    </row>
    <row r="866" spans="1:12" ht="15" customHeight="1" x14ac:dyDescent="0.3">
      <c r="A866" s="66">
        <f t="shared" ref="A866:A929" si="14">A865+1</f>
        <v>861</v>
      </c>
      <c r="B866" s="109">
        <v>42144</v>
      </c>
      <c r="C866" s="100" t="s">
        <v>642</v>
      </c>
      <c r="D866" s="76" t="s">
        <v>513</v>
      </c>
      <c r="E866" s="95">
        <v>710762</v>
      </c>
      <c r="F866" s="98"/>
      <c r="G866" s="82">
        <v>2487.5</v>
      </c>
      <c r="H866" s="73"/>
      <c r="I866" s="98">
        <v>2487.5</v>
      </c>
      <c r="J866" s="82"/>
      <c r="K866" s="73"/>
      <c r="L866" s="112">
        <v>42154</v>
      </c>
    </row>
    <row r="867" spans="1:12" ht="15" customHeight="1" x14ac:dyDescent="0.3">
      <c r="A867" s="66">
        <f t="shared" si="14"/>
        <v>862</v>
      </c>
      <c r="B867" s="109">
        <v>42144</v>
      </c>
      <c r="C867" s="100" t="s">
        <v>455</v>
      </c>
      <c r="D867" s="76" t="s">
        <v>772</v>
      </c>
      <c r="E867" s="95" t="s">
        <v>1099</v>
      </c>
      <c r="F867" s="98">
        <v>5383.8</v>
      </c>
      <c r="G867" s="82"/>
      <c r="H867" s="73"/>
      <c r="I867" s="98"/>
      <c r="J867" s="82">
        <v>5383.8</v>
      </c>
      <c r="K867" s="73"/>
      <c r="L867" s="112">
        <v>42144</v>
      </c>
    </row>
    <row r="868" spans="1:12" ht="15" customHeight="1" x14ac:dyDescent="0.3">
      <c r="A868" s="66">
        <f t="shared" si="14"/>
        <v>863</v>
      </c>
      <c r="B868" s="109">
        <v>42145</v>
      </c>
      <c r="C868" s="100" t="s">
        <v>455</v>
      </c>
      <c r="D868" s="76" t="s">
        <v>772</v>
      </c>
      <c r="E868" s="95" t="s">
        <v>1100</v>
      </c>
      <c r="F868" s="98">
        <v>419.35</v>
      </c>
      <c r="G868" s="82"/>
      <c r="H868" s="73"/>
      <c r="I868" s="98"/>
      <c r="J868" s="82">
        <v>419.35</v>
      </c>
      <c r="K868" s="73"/>
      <c r="L868" s="112">
        <v>42145</v>
      </c>
    </row>
    <row r="869" spans="1:12" ht="15" customHeight="1" x14ac:dyDescent="0.3">
      <c r="A869" s="66">
        <f t="shared" si="14"/>
        <v>864</v>
      </c>
      <c r="B869" s="109">
        <v>42145</v>
      </c>
      <c r="C869" s="100" t="s">
        <v>455</v>
      </c>
      <c r="D869" s="76" t="s">
        <v>772</v>
      </c>
      <c r="E869" s="95" t="s">
        <v>1101</v>
      </c>
      <c r="F869" s="98">
        <v>6498.19</v>
      </c>
      <c r="G869" s="82"/>
      <c r="H869" s="73"/>
      <c r="I869" s="98"/>
      <c r="J869" s="82">
        <v>6498.19</v>
      </c>
      <c r="K869" s="73"/>
      <c r="L869" s="112">
        <v>42145</v>
      </c>
    </row>
    <row r="870" spans="1:12" ht="15" customHeight="1" x14ac:dyDescent="0.3">
      <c r="A870" s="66">
        <f t="shared" si="14"/>
        <v>865</v>
      </c>
      <c r="B870" s="109">
        <v>42147</v>
      </c>
      <c r="C870" s="100" t="s">
        <v>455</v>
      </c>
      <c r="D870" s="76" t="s">
        <v>772</v>
      </c>
      <c r="E870" s="95" t="s">
        <v>1102</v>
      </c>
      <c r="F870" s="98">
        <v>474.18</v>
      </c>
      <c r="G870" s="82"/>
      <c r="H870" s="73"/>
      <c r="I870" s="98"/>
      <c r="J870" s="82">
        <v>474.18</v>
      </c>
      <c r="K870" s="73"/>
      <c r="L870" s="112">
        <v>42147</v>
      </c>
    </row>
    <row r="871" spans="1:12" ht="15" customHeight="1" x14ac:dyDescent="0.3">
      <c r="A871" s="66">
        <f t="shared" si="14"/>
        <v>866</v>
      </c>
      <c r="B871" s="109">
        <v>42147</v>
      </c>
      <c r="C871" s="100" t="s">
        <v>455</v>
      </c>
      <c r="D871" s="76" t="s">
        <v>772</v>
      </c>
      <c r="E871" s="95" t="s">
        <v>1103</v>
      </c>
      <c r="F871" s="98">
        <v>427.82</v>
      </c>
      <c r="G871" s="82"/>
      <c r="H871" s="73"/>
      <c r="I871" s="98"/>
      <c r="J871" s="82">
        <v>427.82</v>
      </c>
      <c r="K871" s="73"/>
      <c r="L871" s="112">
        <v>42147</v>
      </c>
    </row>
    <row r="872" spans="1:12" ht="15" customHeight="1" x14ac:dyDescent="0.3">
      <c r="A872" s="66">
        <f t="shared" si="14"/>
        <v>867</v>
      </c>
      <c r="B872" s="109">
        <v>42147</v>
      </c>
      <c r="C872" s="100" t="s">
        <v>455</v>
      </c>
      <c r="D872" s="76" t="s">
        <v>772</v>
      </c>
      <c r="E872" s="95" t="s">
        <v>1104</v>
      </c>
      <c r="F872" s="98">
        <v>7037.39</v>
      </c>
      <c r="G872" s="82"/>
      <c r="H872" s="73"/>
      <c r="I872" s="98"/>
      <c r="J872" s="82">
        <v>7037.39</v>
      </c>
      <c r="K872" s="73"/>
      <c r="L872" s="112">
        <v>42147</v>
      </c>
    </row>
    <row r="873" spans="1:12" ht="15" customHeight="1" x14ac:dyDescent="0.3">
      <c r="A873" s="66">
        <f t="shared" si="14"/>
        <v>868</v>
      </c>
      <c r="B873" s="109">
        <v>42147</v>
      </c>
      <c r="C873" s="100" t="s">
        <v>455</v>
      </c>
      <c r="D873" s="76" t="s">
        <v>772</v>
      </c>
      <c r="E873" s="95" t="s">
        <v>1105</v>
      </c>
      <c r="F873" s="98">
        <v>7754.64</v>
      </c>
      <c r="G873" s="82"/>
      <c r="H873" s="73"/>
      <c r="I873" s="98"/>
      <c r="J873" s="82">
        <v>7754.64</v>
      </c>
      <c r="K873" s="73"/>
      <c r="L873" s="112">
        <v>42147</v>
      </c>
    </row>
    <row r="874" spans="1:12" ht="15" customHeight="1" x14ac:dyDescent="0.3">
      <c r="A874" s="66">
        <f t="shared" si="14"/>
        <v>869</v>
      </c>
      <c r="B874" s="109">
        <v>42147</v>
      </c>
      <c r="C874" s="100" t="s">
        <v>552</v>
      </c>
      <c r="D874" s="76" t="s">
        <v>678</v>
      </c>
      <c r="E874" s="95">
        <v>710763</v>
      </c>
      <c r="F874" s="98"/>
      <c r="G874" s="82">
        <v>250</v>
      </c>
      <c r="H874" s="73"/>
      <c r="I874" s="98">
        <v>250</v>
      </c>
      <c r="J874" s="82"/>
      <c r="K874" s="73"/>
      <c r="L874" s="112">
        <v>42148</v>
      </c>
    </row>
    <row r="875" spans="1:12" ht="15" customHeight="1" x14ac:dyDescent="0.3">
      <c r="A875" s="66">
        <f t="shared" si="14"/>
        <v>870</v>
      </c>
      <c r="B875" s="109">
        <v>42147</v>
      </c>
      <c r="C875" s="100" t="s">
        <v>552</v>
      </c>
      <c r="D875" s="76" t="s">
        <v>924</v>
      </c>
      <c r="E875" s="95">
        <v>710764</v>
      </c>
      <c r="F875" s="98"/>
      <c r="G875" s="82">
        <v>947.5</v>
      </c>
      <c r="H875" s="73"/>
      <c r="I875" s="98">
        <v>947.5</v>
      </c>
      <c r="J875" s="82"/>
      <c r="K875" s="73"/>
      <c r="L875" s="112">
        <v>42148</v>
      </c>
    </row>
    <row r="876" spans="1:12" ht="15" customHeight="1" x14ac:dyDescent="0.3">
      <c r="A876" s="66">
        <f t="shared" si="14"/>
        <v>871</v>
      </c>
      <c r="B876" s="109">
        <v>42147</v>
      </c>
      <c r="C876" s="100" t="s">
        <v>552</v>
      </c>
      <c r="D876" s="76" t="s">
        <v>1106</v>
      </c>
      <c r="E876" s="95">
        <v>710766</v>
      </c>
      <c r="F876" s="98">
        <v>2000</v>
      </c>
      <c r="G876" s="82">
        <v>2000</v>
      </c>
      <c r="H876" s="73"/>
      <c r="I876" s="98"/>
      <c r="J876" s="82"/>
      <c r="K876" s="73"/>
      <c r="L876" s="112"/>
    </row>
    <row r="877" spans="1:12" ht="15" customHeight="1" x14ac:dyDescent="0.3">
      <c r="A877" s="66">
        <f t="shared" si="14"/>
        <v>872</v>
      </c>
      <c r="B877" s="109">
        <v>42148</v>
      </c>
      <c r="C877" s="100" t="s">
        <v>1107</v>
      </c>
      <c r="D877" s="76" t="s">
        <v>1108</v>
      </c>
      <c r="E877" s="95">
        <v>710767</v>
      </c>
      <c r="F877" s="98"/>
      <c r="G877" s="82">
        <v>30000</v>
      </c>
      <c r="H877" s="73"/>
      <c r="I877" s="98">
        <v>30000</v>
      </c>
      <c r="J877" s="82"/>
      <c r="K877" s="73"/>
      <c r="L877" s="112">
        <v>42149</v>
      </c>
    </row>
    <row r="878" spans="1:12" ht="15" customHeight="1" x14ac:dyDescent="0.3">
      <c r="A878" s="66">
        <f t="shared" si="14"/>
        <v>873</v>
      </c>
      <c r="B878" s="109">
        <v>42148</v>
      </c>
      <c r="C878" s="100" t="s">
        <v>455</v>
      </c>
      <c r="D878" s="76" t="s">
        <v>772</v>
      </c>
      <c r="E878" s="95" t="s">
        <v>1109</v>
      </c>
      <c r="F878" s="98">
        <v>76.709999999999994</v>
      </c>
      <c r="G878" s="82"/>
      <c r="H878" s="73"/>
      <c r="I878" s="98"/>
      <c r="J878" s="82">
        <v>76.709999999999994</v>
      </c>
      <c r="K878" s="73"/>
      <c r="L878" s="112">
        <v>42148</v>
      </c>
    </row>
    <row r="879" spans="1:12" ht="15" customHeight="1" x14ac:dyDescent="0.3">
      <c r="A879" s="66">
        <f t="shared" si="14"/>
        <v>874</v>
      </c>
      <c r="B879" s="109">
        <v>42149</v>
      </c>
      <c r="C879" s="100" t="s">
        <v>455</v>
      </c>
      <c r="D879" s="76" t="s">
        <v>772</v>
      </c>
      <c r="E879" s="95" t="s">
        <v>1110</v>
      </c>
      <c r="F879" s="98">
        <v>3532.59</v>
      </c>
      <c r="G879" s="82"/>
      <c r="H879" s="73"/>
      <c r="I879" s="98"/>
      <c r="J879" s="82">
        <v>3532.59</v>
      </c>
      <c r="K879" s="73"/>
      <c r="L879" s="112">
        <v>42149</v>
      </c>
    </row>
    <row r="880" spans="1:12" ht="15" customHeight="1" x14ac:dyDescent="0.3">
      <c r="A880" s="66">
        <f t="shared" si="14"/>
        <v>875</v>
      </c>
      <c r="B880" s="109">
        <v>42150</v>
      </c>
      <c r="C880" s="100" t="s">
        <v>692</v>
      </c>
      <c r="D880" s="76" t="s">
        <v>1111</v>
      </c>
      <c r="E880" s="95">
        <v>710769</v>
      </c>
      <c r="F880" s="98"/>
      <c r="G880" s="82">
        <v>500</v>
      </c>
      <c r="H880" s="73"/>
      <c r="I880" s="98">
        <v>500</v>
      </c>
      <c r="J880" s="82"/>
      <c r="K880" s="73"/>
      <c r="L880" s="112">
        <v>42150</v>
      </c>
    </row>
    <row r="881" spans="1:12" ht="15" customHeight="1" x14ac:dyDescent="0.3">
      <c r="A881" s="66">
        <f t="shared" si="14"/>
        <v>876</v>
      </c>
      <c r="B881" s="109">
        <v>42150</v>
      </c>
      <c r="C881" s="100" t="s">
        <v>474</v>
      </c>
      <c r="D881" s="76" t="s">
        <v>1112</v>
      </c>
      <c r="E881" s="95">
        <v>710770</v>
      </c>
      <c r="F881" s="98"/>
      <c r="G881" s="82">
        <v>200</v>
      </c>
      <c r="H881" s="73"/>
      <c r="I881" s="98">
        <v>200</v>
      </c>
      <c r="J881" s="82"/>
      <c r="K881" s="73"/>
      <c r="L881" s="112">
        <v>42163</v>
      </c>
    </row>
    <row r="882" spans="1:12" ht="15" customHeight="1" x14ac:dyDescent="0.3">
      <c r="A882" s="66">
        <f t="shared" si="14"/>
        <v>877</v>
      </c>
      <c r="B882" s="109">
        <v>42150</v>
      </c>
      <c r="C882" s="100" t="s">
        <v>552</v>
      </c>
      <c r="D882" s="76" t="s">
        <v>924</v>
      </c>
      <c r="E882" s="95">
        <v>710772</v>
      </c>
      <c r="F882" s="98"/>
      <c r="G882" s="82">
        <v>383</v>
      </c>
      <c r="H882" s="73"/>
      <c r="I882" s="98">
        <v>383</v>
      </c>
      <c r="J882" s="82"/>
      <c r="K882" s="73"/>
      <c r="L882" s="112">
        <v>42150</v>
      </c>
    </row>
    <row r="883" spans="1:12" ht="15" customHeight="1" x14ac:dyDescent="0.3">
      <c r="A883" s="66">
        <f t="shared" si="14"/>
        <v>878</v>
      </c>
      <c r="B883" s="109">
        <v>42150</v>
      </c>
      <c r="C883" s="100" t="s">
        <v>588</v>
      </c>
      <c r="D883" s="76" t="s">
        <v>1113</v>
      </c>
      <c r="E883" s="95">
        <v>710773</v>
      </c>
      <c r="F883" s="98"/>
      <c r="G883" s="82">
        <v>200</v>
      </c>
      <c r="H883" s="73"/>
      <c r="I883" s="98">
        <v>200</v>
      </c>
      <c r="J883" s="82"/>
      <c r="K883" s="73"/>
      <c r="L883" s="112">
        <v>42152</v>
      </c>
    </row>
    <row r="884" spans="1:12" ht="15" customHeight="1" x14ac:dyDescent="0.3">
      <c r="A884" s="66">
        <f t="shared" si="14"/>
        <v>879</v>
      </c>
      <c r="B884" s="109">
        <v>42150</v>
      </c>
      <c r="C884" s="100" t="s">
        <v>455</v>
      </c>
      <c r="D884" s="76" t="s">
        <v>772</v>
      </c>
      <c r="E884" s="95" t="s">
        <v>1114</v>
      </c>
      <c r="F884" s="98">
        <v>1804.66</v>
      </c>
      <c r="G884" s="82"/>
      <c r="H884" s="73"/>
      <c r="I884" s="98"/>
      <c r="J884" s="82">
        <v>1804.66</v>
      </c>
      <c r="K884" s="73"/>
      <c r="L884" s="112">
        <v>42150</v>
      </c>
    </row>
    <row r="885" spans="1:12" ht="15" customHeight="1" x14ac:dyDescent="0.3">
      <c r="A885" s="66">
        <f t="shared" si="14"/>
        <v>880</v>
      </c>
      <c r="B885" s="109">
        <v>42151</v>
      </c>
      <c r="C885" s="100" t="s">
        <v>432</v>
      </c>
      <c r="D885" s="76" t="s">
        <v>787</v>
      </c>
      <c r="E885" s="95"/>
      <c r="F885" s="98"/>
      <c r="G885" s="82">
        <v>50</v>
      </c>
      <c r="H885" s="73"/>
      <c r="I885" s="98">
        <v>50</v>
      </c>
      <c r="J885" s="82"/>
      <c r="K885" s="73"/>
      <c r="L885" s="112">
        <v>42151</v>
      </c>
    </row>
    <row r="886" spans="1:12" ht="15" customHeight="1" x14ac:dyDescent="0.3">
      <c r="A886" s="66">
        <f t="shared" si="14"/>
        <v>881</v>
      </c>
      <c r="B886" s="109">
        <v>42151</v>
      </c>
      <c r="C886" s="100" t="s">
        <v>455</v>
      </c>
      <c r="D886" s="76" t="s">
        <v>772</v>
      </c>
      <c r="E886" s="95" t="s">
        <v>1115</v>
      </c>
      <c r="F886" s="98">
        <v>5691.87</v>
      </c>
      <c r="G886" s="82"/>
      <c r="H886" s="73"/>
      <c r="I886" s="98"/>
      <c r="J886" s="82">
        <v>5691.87</v>
      </c>
      <c r="K886" s="73"/>
      <c r="L886" s="112">
        <v>42151</v>
      </c>
    </row>
    <row r="887" spans="1:12" ht="15" customHeight="1" x14ac:dyDescent="0.3">
      <c r="A887" s="66">
        <f t="shared" si="14"/>
        <v>882</v>
      </c>
      <c r="B887" s="109">
        <v>42152</v>
      </c>
      <c r="C887" s="100" t="s">
        <v>552</v>
      </c>
      <c r="D887" s="76" t="s">
        <v>924</v>
      </c>
      <c r="E887" s="95">
        <v>710775</v>
      </c>
      <c r="F887" s="98"/>
      <c r="G887" s="82">
        <v>485</v>
      </c>
      <c r="H887" s="73"/>
      <c r="I887" s="98">
        <v>485</v>
      </c>
      <c r="J887" s="82"/>
      <c r="K887" s="73"/>
      <c r="L887" s="112">
        <v>42152</v>
      </c>
    </row>
    <row r="888" spans="1:12" ht="15" customHeight="1" x14ac:dyDescent="0.3">
      <c r="A888" s="66">
        <f t="shared" si="14"/>
        <v>883</v>
      </c>
      <c r="B888" s="109">
        <v>42152</v>
      </c>
      <c r="C888" s="100" t="s">
        <v>455</v>
      </c>
      <c r="D888" s="76" t="s">
        <v>772</v>
      </c>
      <c r="E888" s="95" t="s">
        <v>1116</v>
      </c>
      <c r="F888" s="98">
        <v>7122.93</v>
      </c>
      <c r="G888" s="82"/>
      <c r="H888" s="73"/>
      <c r="I888" s="98"/>
      <c r="J888" s="82">
        <v>7122.93</v>
      </c>
      <c r="K888" s="73"/>
      <c r="L888" s="112">
        <v>42152</v>
      </c>
    </row>
    <row r="889" spans="1:12" ht="15" customHeight="1" x14ac:dyDescent="0.3">
      <c r="A889" s="66">
        <f t="shared" si="14"/>
        <v>884</v>
      </c>
      <c r="B889" s="109">
        <v>42152</v>
      </c>
      <c r="C889" s="100" t="s">
        <v>455</v>
      </c>
      <c r="D889" s="76" t="s">
        <v>772</v>
      </c>
      <c r="E889" s="95" t="s">
        <v>1117</v>
      </c>
      <c r="F889" s="98">
        <v>933.81</v>
      </c>
      <c r="G889" s="82"/>
      <c r="H889" s="73"/>
      <c r="I889" s="98"/>
      <c r="J889" s="82">
        <v>933.81</v>
      </c>
      <c r="K889" s="73"/>
      <c r="L889" s="112">
        <v>42152</v>
      </c>
    </row>
    <row r="890" spans="1:12" ht="15" customHeight="1" x14ac:dyDescent="0.3">
      <c r="A890" s="66">
        <f t="shared" si="14"/>
        <v>885</v>
      </c>
      <c r="B890" s="109">
        <v>42152</v>
      </c>
      <c r="C890" s="100" t="s">
        <v>552</v>
      </c>
      <c r="D890" s="76" t="s">
        <v>1028</v>
      </c>
      <c r="E890" s="95">
        <v>803700</v>
      </c>
      <c r="F890" s="98"/>
      <c r="G890" s="82">
        <v>422</v>
      </c>
      <c r="H890" s="73"/>
      <c r="I890" s="98">
        <v>422</v>
      </c>
      <c r="J890" s="82"/>
      <c r="K890" s="73"/>
      <c r="L890" s="112">
        <v>42155</v>
      </c>
    </row>
    <row r="891" spans="1:12" ht="15" customHeight="1" x14ac:dyDescent="0.3">
      <c r="A891" s="66">
        <f t="shared" si="14"/>
        <v>886</v>
      </c>
      <c r="B891" s="109">
        <v>42154</v>
      </c>
      <c r="C891" s="100" t="s">
        <v>455</v>
      </c>
      <c r="D891" s="76" t="s">
        <v>772</v>
      </c>
      <c r="E891" s="95" t="s">
        <v>1118</v>
      </c>
      <c r="F891" s="98">
        <v>7376.62</v>
      </c>
      <c r="G891" s="82"/>
      <c r="H891" s="73"/>
      <c r="I891" s="98"/>
      <c r="J891" s="82">
        <v>7376.62</v>
      </c>
      <c r="K891" s="73"/>
      <c r="L891" s="112">
        <v>42154</v>
      </c>
    </row>
    <row r="892" spans="1:12" ht="15" customHeight="1" x14ac:dyDescent="0.3">
      <c r="A892" s="66">
        <f t="shared" si="14"/>
        <v>887</v>
      </c>
      <c r="B892" s="109">
        <v>42154</v>
      </c>
      <c r="C892" s="100" t="s">
        <v>455</v>
      </c>
      <c r="D892" s="76" t="s">
        <v>772</v>
      </c>
      <c r="E892" s="95" t="s">
        <v>1119</v>
      </c>
      <c r="F892" s="98">
        <v>8493.74</v>
      </c>
      <c r="G892" s="82"/>
      <c r="H892" s="73"/>
      <c r="I892" s="98"/>
      <c r="J892" s="82">
        <v>8493.74</v>
      </c>
      <c r="K892" s="73"/>
      <c r="L892" s="112">
        <v>42154</v>
      </c>
    </row>
    <row r="893" spans="1:12" ht="15" customHeight="1" x14ac:dyDescent="0.3">
      <c r="A893" s="66">
        <f t="shared" si="14"/>
        <v>888</v>
      </c>
      <c r="B893" s="109">
        <v>42154</v>
      </c>
      <c r="C893" s="100" t="s">
        <v>455</v>
      </c>
      <c r="D893" s="76" t="s">
        <v>772</v>
      </c>
      <c r="E893" s="95" t="s">
        <v>1120</v>
      </c>
      <c r="F893" s="98">
        <v>199.65</v>
      </c>
      <c r="G893" s="82"/>
      <c r="H893" s="73"/>
      <c r="I893" s="98"/>
      <c r="J893" s="82">
        <v>199.65</v>
      </c>
      <c r="K893" s="73"/>
      <c r="L893" s="112">
        <v>42154</v>
      </c>
    </row>
    <row r="894" spans="1:12" ht="15" customHeight="1" x14ac:dyDescent="0.3">
      <c r="A894" s="66">
        <f t="shared" si="14"/>
        <v>889</v>
      </c>
      <c r="B894" s="109">
        <v>42154</v>
      </c>
      <c r="C894" s="100" t="s">
        <v>455</v>
      </c>
      <c r="D894" s="76" t="s">
        <v>772</v>
      </c>
      <c r="E894" s="95" t="s">
        <v>1121</v>
      </c>
      <c r="F894" s="98">
        <v>77.22</v>
      </c>
      <c r="G894" s="82"/>
      <c r="H894" s="73"/>
      <c r="I894" s="98"/>
      <c r="J894" s="82">
        <v>77.22</v>
      </c>
      <c r="K894" s="73"/>
      <c r="L894" s="112">
        <v>42154</v>
      </c>
    </row>
    <row r="895" spans="1:12" ht="15" customHeight="1" x14ac:dyDescent="0.3">
      <c r="A895" s="66">
        <f t="shared" si="14"/>
        <v>890</v>
      </c>
      <c r="B895" s="109">
        <v>42155</v>
      </c>
      <c r="C895" s="100" t="s">
        <v>552</v>
      </c>
      <c r="D895" s="76" t="s">
        <v>924</v>
      </c>
      <c r="E895" s="95">
        <v>803701</v>
      </c>
      <c r="F895" s="98"/>
      <c r="G895" s="82">
        <v>423</v>
      </c>
      <c r="H895" s="73"/>
      <c r="I895" s="98">
        <v>423</v>
      </c>
      <c r="J895" s="82"/>
      <c r="K895" s="73"/>
      <c r="L895" s="112">
        <v>42156</v>
      </c>
    </row>
    <row r="896" spans="1:12" ht="15" customHeight="1" x14ac:dyDescent="0.3">
      <c r="A896" s="66">
        <f t="shared" si="14"/>
        <v>891</v>
      </c>
      <c r="B896" s="109">
        <v>42155</v>
      </c>
      <c r="C896" s="100" t="s">
        <v>552</v>
      </c>
      <c r="D896" s="76" t="s">
        <v>678</v>
      </c>
      <c r="E896" s="95">
        <v>803702</v>
      </c>
      <c r="F896" s="98"/>
      <c r="G896" s="82">
        <v>407</v>
      </c>
      <c r="H896" s="73"/>
      <c r="I896" s="98">
        <v>407</v>
      </c>
      <c r="J896" s="82"/>
      <c r="K896" s="73"/>
      <c r="L896" s="112">
        <v>42157</v>
      </c>
    </row>
    <row r="897" spans="1:12" ht="15" customHeight="1" x14ac:dyDescent="0.3">
      <c r="A897" s="66">
        <f t="shared" si="14"/>
        <v>892</v>
      </c>
      <c r="B897" s="109">
        <v>42155</v>
      </c>
      <c r="C897" s="100" t="s">
        <v>455</v>
      </c>
      <c r="D897" s="76" t="s">
        <v>772</v>
      </c>
      <c r="E897" s="95" t="s">
        <v>1122</v>
      </c>
      <c r="F897" s="98">
        <v>3318.87</v>
      </c>
      <c r="G897" s="82"/>
      <c r="H897" s="73"/>
      <c r="I897" s="98"/>
      <c r="J897" s="82">
        <v>3318.87</v>
      </c>
      <c r="K897" s="73"/>
      <c r="L897" s="112">
        <v>42155</v>
      </c>
    </row>
    <row r="898" spans="1:12" ht="15" customHeight="1" x14ac:dyDescent="0.3">
      <c r="A898" s="66">
        <f t="shared" si="14"/>
        <v>893</v>
      </c>
      <c r="B898" s="109">
        <v>42156</v>
      </c>
      <c r="C898" s="100" t="s">
        <v>552</v>
      </c>
      <c r="D898" s="76" t="s">
        <v>1123</v>
      </c>
      <c r="E898" s="95">
        <v>803703</v>
      </c>
      <c r="F898" s="98"/>
      <c r="G898" s="82">
        <v>6270</v>
      </c>
      <c r="H898" s="73"/>
      <c r="I898" s="98">
        <v>6270</v>
      </c>
      <c r="J898" s="82"/>
      <c r="K898" s="73"/>
      <c r="L898" s="112">
        <v>42157</v>
      </c>
    </row>
    <row r="899" spans="1:12" ht="15" customHeight="1" x14ac:dyDescent="0.3">
      <c r="A899" s="66">
        <f t="shared" si="14"/>
        <v>894</v>
      </c>
      <c r="B899" s="109">
        <v>42156</v>
      </c>
      <c r="C899" s="100" t="s">
        <v>455</v>
      </c>
      <c r="D899" s="76" t="s">
        <v>772</v>
      </c>
      <c r="E899" s="95" t="s">
        <v>1124</v>
      </c>
      <c r="F899" s="98">
        <v>128.05000000000001</v>
      </c>
      <c r="G899" s="82"/>
      <c r="H899" s="73"/>
      <c r="I899" s="98"/>
      <c r="J899" s="82">
        <v>128.05000000000001</v>
      </c>
      <c r="K899" s="73"/>
      <c r="L899" s="112">
        <v>42156</v>
      </c>
    </row>
    <row r="900" spans="1:12" ht="15" customHeight="1" x14ac:dyDescent="0.3">
      <c r="A900" s="66">
        <f t="shared" si="14"/>
        <v>895</v>
      </c>
      <c r="B900" s="109">
        <v>42156</v>
      </c>
      <c r="C900" s="100" t="s">
        <v>455</v>
      </c>
      <c r="D900" s="76" t="s">
        <v>772</v>
      </c>
      <c r="E900" s="95" t="s">
        <v>1125</v>
      </c>
      <c r="F900" s="98">
        <v>2033.76</v>
      </c>
      <c r="G900" s="82"/>
      <c r="H900" s="73"/>
      <c r="I900" s="98"/>
      <c r="J900" s="82">
        <v>2033.76</v>
      </c>
      <c r="K900" s="73"/>
      <c r="L900" s="112">
        <v>42156</v>
      </c>
    </row>
    <row r="901" spans="1:12" ht="15" customHeight="1" x14ac:dyDescent="0.3">
      <c r="A901" s="66">
        <f t="shared" si="14"/>
        <v>896</v>
      </c>
      <c r="B901" s="109">
        <v>42157</v>
      </c>
      <c r="C901" s="76" t="s">
        <v>470</v>
      </c>
      <c r="D901" s="76" t="s">
        <v>1126</v>
      </c>
      <c r="E901" s="95">
        <v>803704</v>
      </c>
      <c r="F901" s="98"/>
      <c r="G901" s="82">
        <v>1842</v>
      </c>
      <c r="H901" s="73"/>
      <c r="I901" s="98">
        <v>1842</v>
      </c>
      <c r="J901" s="82"/>
      <c r="K901" s="73"/>
      <c r="L901" s="112">
        <v>42159</v>
      </c>
    </row>
    <row r="902" spans="1:12" ht="15" customHeight="1" x14ac:dyDescent="0.3">
      <c r="A902" s="66">
        <f t="shared" si="14"/>
        <v>897</v>
      </c>
      <c r="B902" s="109">
        <v>42157</v>
      </c>
      <c r="C902" s="100" t="s">
        <v>455</v>
      </c>
      <c r="D902" s="76" t="s">
        <v>772</v>
      </c>
      <c r="E902" s="95" t="s">
        <v>1127</v>
      </c>
      <c r="F902" s="98">
        <v>140.77000000000001</v>
      </c>
      <c r="G902" s="82"/>
      <c r="H902" s="73"/>
      <c r="I902" s="98"/>
      <c r="J902" s="82">
        <v>140.77000000000001</v>
      </c>
      <c r="K902" s="73"/>
      <c r="L902" s="112">
        <v>42157</v>
      </c>
    </row>
    <row r="903" spans="1:12" ht="15" customHeight="1" x14ac:dyDescent="0.3">
      <c r="A903" s="66">
        <f t="shared" si="14"/>
        <v>898</v>
      </c>
      <c r="B903" s="109">
        <v>42157</v>
      </c>
      <c r="C903" s="100" t="s">
        <v>455</v>
      </c>
      <c r="D903" s="76" t="s">
        <v>772</v>
      </c>
      <c r="E903" s="95" t="s">
        <v>1128</v>
      </c>
      <c r="F903" s="98">
        <v>4590.18</v>
      </c>
      <c r="G903" s="82"/>
      <c r="H903" s="73"/>
      <c r="I903" s="98"/>
      <c r="J903" s="82">
        <v>4590.18</v>
      </c>
      <c r="K903" s="73"/>
      <c r="L903" s="112">
        <v>42157</v>
      </c>
    </row>
    <row r="904" spans="1:12" ht="15" customHeight="1" x14ac:dyDescent="0.3">
      <c r="A904" s="66">
        <f t="shared" si="14"/>
        <v>899</v>
      </c>
      <c r="B904" s="109">
        <v>42157</v>
      </c>
      <c r="C904" s="100" t="s">
        <v>432</v>
      </c>
      <c r="D904" s="76" t="s">
        <v>787</v>
      </c>
      <c r="E904" s="95"/>
      <c r="F904" s="98"/>
      <c r="G904" s="82">
        <v>125</v>
      </c>
      <c r="H904" s="73"/>
      <c r="I904" s="98">
        <v>125</v>
      </c>
      <c r="J904" s="82"/>
      <c r="K904" s="73"/>
      <c r="L904" s="112">
        <v>42157</v>
      </c>
    </row>
    <row r="905" spans="1:12" ht="15" customHeight="1" x14ac:dyDescent="0.3">
      <c r="A905" s="66">
        <f t="shared" si="14"/>
        <v>900</v>
      </c>
      <c r="B905" s="109">
        <v>42158</v>
      </c>
      <c r="C905" s="100" t="s">
        <v>552</v>
      </c>
      <c r="D905" s="76" t="s">
        <v>924</v>
      </c>
      <c r="E905" s="95">
        <v>803705</v>
      </c>
      <c r="F905" s="98"/>
      <c r="G905" s="82">
        <v>342</v>
      </c>
      <c r="H905" s="73"/>
      <c r="I905" s="98">
        <v>342</v>
      </c>
      <c r="J905" s="82"/>
      <c r="K905" s="73"/>
      <c r="L905" s="112">
        <v>42159</v>
      </c>
    </row>
    <row r="906" spans="1:12" ht="15" customHeight="1" x14ac:dyDescent="0.3">
      <c r="A906" s="66">
        <f t="shared" si="14"/>
        <v>901</v>
      </c>
      <c r="B906" s="109">
        <v>42158</v>
      </c>
      <c r="C906" s="100" t="s">
        <v>590</v>
      </c>
      <c r="D906" s="76" t="s">
        <v>1129</v>
      </c>
      <c r="E906" s="95">
        <v>803706</v>
      </c>
      <c r="F906" s="98"/>
      <c r="G906" s="82">
        <v>6177</v>
      </c>
      <c r="H906" s="73"/>
      <c r="I906" s="98">
        <v>6177</v>
      </c>
      <c r="J906" s="82"/>
      <c r="K906" s="73"/>
      <c r="L906" s="112">
        <v>42166</v>
      </c>
    </row>
    <row r="907" spans="1:12" ht="15" customHeight="1" x14ac:dyDescent="0.3">
      <c r="A907" s="66">
        <f t="shared" si="14"/>
        <v>902</v>
      </c>
      <c r="B907" s="109">
        <v>42158</v>
      </c>
      <c r="C907" s="100" t="s">
        <v>1130</v>
      </c>
      <c r="D907" s="76" t="s">
        <v>1129</v>
      </c>
      <c r="E907" s="95">
        <v>803707</v>
      </c>
      <c r="F907" s="98">
        <v>7000</v>
      </c>
      <c r="G907" s="82">
        <v>7000</v>
      </c>
      <c r="H907" s="73"/>
      <c r="I907" s="98"/>
      <c r="J907" s="82"/>
      <c r="K907" s="73"/>
      <c r="L907" s="112"/>
    </row>
    <row r="908" spans="1:12" ht="15" customHeight="1" x14ac:dyDescent="0.3">
      <c r="A908" s="66">
        <f t="shared" si="14"/>
        <v>903</v>
      </c>
      <c r="B908" s="109">
        <v>42158</v>
      </c>
      <c r="C908" s="100" t="s">
        <v>642</v>
      </c>
      <c r="D908" s="76" t="s">
        <v>1131</v>
      </c>
      <c r="E908" s="95">
        <v>803708</v>
      </c>
      <c r="F908" s="98"/>
      <c r="G908" s="82">
        <v>2834.56</v>
      </c>
      <c r="H908" s="73"/>
      <c r="I908" s="98">
        <v>2834.56</v>
      </c>
      <c r="J908" s="82"/>
      <c r="K908" s="73"/>
      <c r="L908" s="112">
        <v>42159</v>
      </c>
    </row>
    <row r="909" spans="1:12" ht="15" customHeight="1" x14ac:dyDescent="0.3">
      <c r="A909" s="66">
        <f t="shared" si="14"/>
        <v>904</v>
      </c>
      <c r="B909" s="109">
        <v>42158</v>
      </c>
      <c r="C909" s="100" t="s">
        <v>539</v>
      </c>
      <c r="D909" s="76" t="s">
        <v>1129</v>
      </c>
      <c r="E909" s="95">
        <v>803709</v>
      </c>
      <c r="F909" s="98"/>
      <c r="G909" s="82">
        <v>4983</v>
      </c>
      <c r="H909" s="73"/>
      <c r="I909" s="98">
        <v>4983</v>
      </c>
      <c r="J909" s="82"/>
      <c r="K909" s="73"/>
      <c r="L909" s="112">
        <v>42164</v>
      </c>
    </row>
    <row r="910" spans="1:12" ht="15" customHeight="1" x14ac:dyDescent="0.3">
      <c r="A910" s="66">
        <f t="shared" si="14"/>
        <v>905</v>
      </c>
      <c r="B910" s="109">
        <v>42158</v>
      </c>
      <c r="C910" s="100" t="s">
        <v>783</v>
      </c>
      <c r="D910" s="76" t="s">
        <v>1129</v>
      </c>
      <c r="E910" s="95">
        <v>803710</v>
      </c>
      <c r="F910" s="98"/>
      <c r="G910" s="82">
        <v>5980</v>
      </c>
      <c r="H910" s="73"/>
      <c r="I910" s="98">
        <v>5980</v>
      </c>
      <c r="J910" s="82"/>
      <c r="K910" s="73"/>
      <c r="L910" s="112">
        <v>42164</v>
      </c>
    </row>
    <row r="911" spans="1:12" ht="15" customHeight="1" x14ac:dyDescent="0.3">
      <c r="A911" s="66">
        <f t="shared" si="14"/>
        <v>906</v>
      </c>
      <c r="B911" s="109">
        <v>42158</v>
      </c>
      <c r="C911" s="100" t="s">
        <v>466</v>
      </c>
      <c r="D911" s="76" t="s">
        <v>1129</v>
      </c>
      <c r="E911" s="95">
        <v>803711</v>
      </c>
      <c r="F911" s="98"/>
      <c r="G911" s="82">
        <v>5970</v>
      </c>
      <c r="H911" s="73"/>
      <c r="I911" s="98">
        <v>5970</v>
      </c>
      <c r="J911" s="82"/>
      <c r="K911" s="73"/>
      <c r="L911" s="112">
        <v>42164</v>
      </c>
    </row>
    <row r="912" spans="1:12" ht="15" customHeight="1" x14ac:dyDescent="0.3">
      <c r="A912" s="66">
        <f t="shared" si="14"/>
        <v>907</v>
      </c>
      <c r="B912" s="109">
        <v>42158</v>
      </c>
      <c r="C912" s="100" t="s">
        <v>471</v>
      </c>
      <c r="D912" s="76" t="s">
        <v>1129</v>
      </c>
      <c r="E912" s="95">
        <v>803713</v>
      </c>
      <c r="F912" s="98"/>
      <c r="G912" s="82">
        <v>1205</v>
      </c>
      <c r="H912" s="73"/>
      <c r="I912" s="98">
        <v>1205</v>
      </c>
      <c r="J912" s="82"/>
      <c r="K912" s="73"/>
      <c r="L912" s="112">
        <v>42161</v>
      </c>
    </row>
    <row r="913" spans="1:12" ht="15" customHeight="1" x14ac:dyDescent="0.3">
      <c r="A913" s="66">
        <f t="shared" si="14"/>
        <v>908</v>
      </c>
      <c r="B913" s="109">
        <v>42158</v>
      </c>
      <c r="C913" s="100" t="s">
        <v>472</v>
      </c>
      <c r="D913" s="76" t="s">
        <v>1129</v>
      </c>
      <c r="E913" s="95">
        <v>803714</v>
      </c>
      <c r="F913" s="98"/>
      <c r="G913" s="82">
        <v>1031</v>
      </c>
      <c r="H913" s="73"/>
      <c r="I913" s="98">
        <v>1031</v>
      </c>
      <c r="J913" s="82"/>
      <c r="K913" s="73"/>
      <c r="L913" s="112">
        <v>42163</v>
      </c>
    </row>
    <row r="914" spans="1:12" ht="15" customHeight="1" x14ac:dyDescent="0.3">
      <c r="A914" s="66">
        <f t="shared" si="14"/>
        <v>909</v>
      </c>
      <c r="B914" s="109">
        <v>42158</v>
      </c>
      <c r="C914" s="100" t="s">
        <v>474</v>
      </c>
      <c r="D914" s="76" t="s">
        <v>1129</v>
      </c>
      <c r="E914" s="95">
        <v>803716</v>
      </c>
      <c r="F914" s="98"/>
      <c r="G914" s="82">
        <v>1002</v>
      </c>
      <c r="H914" s="73"/>
      <c r="I914" s="98">
        <v>1002</v>
      </c>
      <c r="J914" s="82"/>
      <c r="K914" s="73"/>
      <c r="L914" s="112">
        <v>42163</v>
      </c>
    </row>
    <row r="915" spans="1:12" ht="15" customHeight="1" x14ac:dyDescent="0.3">
      <c r="A915" s="66">
        <f t="shared" si="14"/>
        <v>910</v>
      </c>
      <c r="B915" s="109">
        <v>42158</v>
      </c>
      <c r="C915" s="100" t="s">
        <v>475</v>
      </c>
      <c r="D915" s="76" t="s">
        <v>1129</v>
      </c>
      <c r="E915" s="95">
        <v>803717</v>
      </c>
      <c r="F915" s="98"/>
      <c r="G915" s="82">
        <v>1217</v>
      </c>
      <c r="H915" s="73"/>
      <c r="I915" s="98">
        <v>1217</v>
      </c>
      <c r="J915" s="82"/>
      <c r="K915" s="73"/>
      <c r="L915" s="112">
        <v>42161</v>
      </c>
    </row>
    <row r="916" spans="1:12" ht="15" customHeight="1" x14ac:dyDescent="0.3">
      <c r="A916" s="66">
        <f t="shared" si="14"/>
        <v>911</v>
      </c>
      <c r="B916" s="109">
        <v>42158</v>
      </c>
      <c r="C916" s="100" t="s">
        <v>683</v>
      </c>
      <c r="D916" s="76" t="s">
        <v>1129</v>
      </c>
      <c r="E916" s="95">
        <v>803718</v>
      </c>
      <c r="F916" s="98"/>
      <c r="G916" s="82">
        <v>1334</v>
      </c>
      <c r="H916" s="73"/>
      <c r="I916" s="98">
        <v>1334</v>
      </c>
      <c r="J916" s="82"/>
      <c r="K916" s="73"/>
      <c r="L916" s="112">
        <v>42161</v>
      </c>
    </row>
    <row r="917" spans="1:12" ht="15" customHeight="1" x14ac:dyDescent="0.3">
      <c r="A917" s="66">
        <f t="shared" si="14"/>
        <v>912</v>
      </c>
      <c r="B917" s="109">
        <v>42158</v>
      </c>
      <c r="C917" s="100" t="s">
        <v>588</v>
      </c>
      <c r="D917" s="76" t="s">
        <v>1129</v>
      </c>
      <c r="E917" s="95">
        <v>803719</v>
      </c>
      <c r="F917" s="98"/>
      <c r="G917" s="82">
        <v>944</v>
      </c>
      <c r="H917" s="73"/>
      <c r="I917" s="98">
        <v>944</v>
      </c>
      <c r="J917" s="82"/>
      <c r="K917" s="73"/>
      <c r="L917" s="112">
        <v>42164</v>
      </c>
    </row>
    <row r="918" spans="1:12" ht="15" customHeight="1" x14ac:dyDescent="0.3">
      <c r="A918" s="66">
        <f t="shared" si="14"/>
        <v>913</v>
      </c>
      <c r="B918" s="109">
        <v>42158</v>
      </c>
      <c r="C918" s="100" t="s">
        <v>908</v>
      </c>
      <c r="D918" s="76" t="s">
        <v>1129</v>
      </c>
      <c r="E918" s="95">
        <v>803720</v>
      </c>
      <c r="F918" s="98"/>
      <c r="G918" s="82">
        <v>2983</v>
      </c>
      <c r="H918" s="73"/>
      <c r="I918" s="98">
        <v>2983</v>
      </c>
      <c r="J918" s="82"/>
      <c r="K918" s="73"/>
      <c r="L918" s="112">
        <v>42161</v>
      </c>
    </row>
    <row r="919" spans="1:12" ht="15" customHeight="1" x14ac:dyDescent="0.3">
      <c r="A919" s="66">
        <f t="shared" si="14"/>
        <v>914</v>
      </c>
      <c r="B919" s="109">
        <v>42158</v>
      </c>
      <c r="C919" s="100" t="s">
        <v>589</v>
      </c>
      <c r="D919" s="76" t="s">
        <v>1129</v>
      </c>
      <c r="E919" s="95">
        <v>803721</v>
      </c>
      <c r="F919" s="98"/>
      <c r="G919" s="82">
        <v>12000</v>
      </c>
      <c r="H919" s="73"/>
      <c r="I919" s="98">
        <v>12000</v>
      </c>
      <c r="J919" s="82"/>
      <c r="K919" s="73"/>
      <c r="L919" s="112">
        <v>42163</v>
      </c>
    </row>
    <row r="920" spans="1:12" ht="15" customHeight="1" x14ac:dyDescent="0.3">
      <c r="A920" s="66">
        <f t="shared" si="14"/>
        <v>915</v>
      </c>
      <c r="B920" s="109">
        <v>42158</v>
      </c>
      <c r="C920" s="100" t="s">
        <v>909</v>
      </c>
      <c r="D920" s="76" t="s">
        <v>1129</v>
      </c>
      <c r="E920" s="95">
        <v>803722</v>
      </c>
      <c r="F920" s="98"/>
      <c r="G920" s="82">
        <v>2983</v>
      </c>
      <c r="H920" s="73"/>
      <c r="I920" s="98">
        <v>2983</v>
      </c>
      <c r="J920" s="82"/>
      <c r="K920" s="73"/>
      <c r="L920" s="112">
        <v>42171</v>
      </c>
    </row>
    <row r="921" spans="1:12" ht="15" customHeight="1" x14ac:dyDescent="0.3">
      <c r="A921" s="66">
        <f t="shared" si="14"/>
        <v>916</v>
      </c>
      <c r="B921" s="109">
        <v>42158</v>
      </c>
      <c r="C921" s="100" t="s">
        <v>625</v>
      </c>
      <c r="D921" s="76" t="s">
        <v>1129</v>
      </c>
      <c r="E921" s="95">
        <v>803723</v>
      </c>
      <c r="F921" s="98"/>
      <c r="G921" s="82">
        <v>698</v>
      </c>
      <c r="H921" s="73"/>
      <c r="I921" s="98">
        <v>698</v>
      </c>
      <c r="J921" s="82"/>
      <c r="K921" s="73"/>
      <c r="L921" s="112">
        <v>42161</v>
      </c>
    </row>
    <row r="922" spans="1:12" ht="15" customHeight="1" x14ac:dyDescent="0.3">
      <c r="A922" s="66">
        <f t="shared" si="14"/>
        <v>917</v>
      </c>
      <c r="B922" s="109">
        <v>42158</v>
      </c>
      <c r="C922" s="100" t="s">
        <v>910</v>
      </c>
      <c r="D922" s="76" t="s">
        <v>1129</v>
      </c>
      <c r="E922" s="95">
        <v>803724</v>
      </c>
      <c r="F922" s="98"/>
      <c r="G922" s="82">
        <v>2773</v>
      </c>
      <c r="H922" s="73"/>
      <c r="I922" s="98">
        <v>2773</v>
      </c>
      <c r="J922" s="82"/>
      <c r="K922" s="73"/>
      <c r="L922" s="112">
        <v>42162</v>
      </c>
    </row>
    <row r="923" spans="1:12" ht="15" customHeight="1" x14ac:dyDescent="0.3">
      <c r="A923" s="66">
        <f t="shared" si="14"/>
        <v>918</v>
      </c>
      <c r="B923" s="109">
        <v>42158</v>
      </c>
      <c r="C923" s="100" t="s">
        <v>932</v>
      </c>
      <c r="D923" s="76" t="s">
        <v>1129</v>
      </c>
      <c r="E923" s="95">
        <v>803725</v>
      </c>
      <c r="F923" s="98"/>
      <c r="G923" s="82">
        <v>3500</v>
      </c>
      <c r="H923" s="73"/>
      <c r="I923" s="98">
        <v>3500</v>
      </c>
      <c r="J923" s="82"/>
      <c r="K923" s="73"/>
      <c r="L923" s="112">
        <v>42161</v>
      </c>
    </row>
    <row r="924" spans="1:12" ht="15" customHeight="1" x14ac:dyDescent="0.3">
      <c r="A924" s="66">
        <f t="shared" si="14"/>
        <v>919</v>
      </c>
      <c r="B924" s="109">
        <v>42158</v>
      </c>
      <c r="C924" s="100" t="s">
        <v>1132</v>
      </c>
      <c r="D924" s="76" t="s">
        <v>1129</v>
      </c>
      <c r="E924" s="95">
        <v>803726</v>
      </c>
      <c r="F924" s="98"/>
      <c r="G924" s="82">
        <v>1161</v>
      </c>
      <c r="H924" s="73"/>
      <c r="I924" s="98">
        <v>1161</v>
      </c>
      <c r="J924" s="82"/>
      <c r="K924" s="73"/>
      <c r="L924" s="112">
        <v>42165</v>
      </c>
    </row>
    <row r="925" spans="1:12" ht="15" customHeight="1" x14ac:dyDescent="0.3">
      <c r="A925" s="66">
        <f t="shared" si="14"/>
        <v>920</v>
      </c>
      <c r="B925" s="109">
        <v>42158</v>
      </c>
      <c r="C925" s="100" t="s">
        <v>477</v>
      </c>
      <c r="D925" s="76" t="s">
        <v>1129</v>
      </c>
      <c r="E925" s="95">
        <v>803727</v>
      </c>
      <c r="F925" s="98"/>
      <c r="G925" s="82">
        <v>2000</v>
      </c>
      <c r="H925" s="73"/>
      <c r="I925" s="98">
        <v>2000</v>
      </c>
      <c r="J925" s="82"/>
      <c r="K925" s="73"/>
      <c r="L925" s="112">
        <v>42161</v>
      </c>
    </row>
    <row r="926" spans="1:12" ht="15" customHeight="1" x14ac:dyDescent="0.3">
      <c r="A926" s="66">
        <f t="shared" si="14"/>
        <v>921</v>
      </c>
      <c r="B926" s="109">
        <v>42158</v>
      </c>
      <c r="C926" s="100" t="s">
        <v>1133</v>
      </c>
      <c r="D926" s="76" t="s">
        <v>1129</v>
      </c>
      <c r="E926" s="95">
        <v>803728</v>
      </c>
      <c r="F926" s="98"/>
      <c r="G926" s="82">
        <v>4185</v>
      </c>
      <c r="H926" s="73"/>
      <c r="I926" s="98">
        <v>4185</v>
      </c>
      <c r="J926" s="82"/>
      <c r="K926" s="73"/>
      <c r="L926" s="112">
        <v>42162</v>
      </c>
    </row>
    <row r="927" spans="1:12" ht="15" customHeight="1" x14ac:dyDescent="0.3">
      <c r="A927" s="66">
        <f t="shared" si="14"/>
        <v>922</v>
      </c>
      <c r="B927" s="109">
        <v>42158</v>
      </c>
      <c r="C927" s="100" t="s">
        <v>913</v>
      </c>
      <c r="D927" s="76" t="s">
        <v>1129</v>
      </c>
      <c r="E927" s="95">
        <v>803729</v>
      </c>
      <c r="F927" s="98"/>
      <c r="G927" s="82">
        <v>1200</v>
      </c>
      <c r="H927" s="73"/>
      <c r="I927" s="98">
        <v>1200</v>
      </c>
      <c r="J927" s="82"/>
      <c r="K927" s="73"/>
      <c r="L927" s="112">
        <v>42162</v>
      </c>
    </row>
    <row r="928" spans="1:12" ht="15" customHeight="1" x14ac:dyDescent="0.3">
      <c r="A928" s="66">
        <f t="shared" si="14"/>
        <v>923</v>
      </c>
      <c r="B928" s="109">
        <v>42158</v>
      </c>
      <c r="C928" s="100" t="s">
        <v>457</v>
      </c>
      <c r="D928" s="76" t="s">
        <v>1134</v>
      </c>
      <c r="E928" s="95">
        <v>803730</v>
      </c>
      <c r="F928" s="98"/>
      <c r="G928" s="82">
        <v>200</v>
      </c>
      <c r="H928" s="73"/>
      <c r="I928" s="98">
        <v>200</v>
      </c>
      <c r="J928" s="82"/>
      <c r="K928" s="73"/>
      <c r="L928" s="112">
        <v>42159</v>
      </c>
    </row>
    <row r="929" spans="1:12" ht="15" customHeight="1" x14ac:dyDescent="0.3">
      <c r="A929" s="66">
        <f t="shared" si="14"/>
        <v>924</v>
      </c>
      <c r="B929" s="109">
        <v>42158</v>
      </c>
      <c r="C929" s="100" t="s">
        <v>552</v>
      </c>
      <c r="D929" s="76" t="s">
        <v>678</v>
      </c>
      <c r="E929" s="95">
        <v>803732</v>
      </c>
      <c r="F929" s="98"/>
      <c r="G929" s="82">
        <v>320</v>
      </c>
      <c r="H929" s="73"/>
      <c r="I929" s="98">
        <v>320</v>
      </c>
      <c r="J929" s="82"/>
      <c r="K929" s="73"/>
      <c r="L929" s="112">
        <v>42161</v>
      </c>
    </row>
    <row r="930" spans="1:12" ht="15" customHeight="1" x14ac:dyDescent="0.3">
      <c r="A930" s="66">
        <f t="shared" ref="A930:A993" si="15">A929+1</f>
        <v>925</v>
      </c>
      <c r="B930" s="109">
        <v>42158</v>
      </c>
      <c r="C930" s="100" t="s">
        <v>473</v>
      </c>
      <c r="D930" s="76" t="s">
        <v>1135</v>
      </c>
      <c r="E930" s="95">
        <v>710744</v>
      </c>
      <c r="F930" s="98"/>
      <c r="G930" s="82">
        <v>350</v>
      </c>
      <c r="H930" s="73"/>
      <c r="I930" s="98">
        <v>350</v>
      </c>
      <c r="J930" s="82"/>
      <c r="K930" s="73"/>
      <c r="L930" s="112">
        <v>42161</v>
      </c>
    </row>
    <row r="931" spans="1:12" ht="15" customHeight="1" x14ac:dyDescent="0.3">
      <c r="A931" s="66">
        <f t="shared" si="15"/>
        <v>926</v>
      </c>
      <c r="B931" s="109">
        <v>42158</v>
      </c>
      <c r="C931" s="100" t="s">
        <v>455</v>
      </c>
      <c r="D931" s="76" t="s">
        <v>772</v>
      </c>
      <c r="E931" s="95" t="s">
        <v>1136</v>
      </c>
      <c r="F931" s="98">
        <v>30.47</v>
      </c>
      <c r="G931" s="82"/>
      <c r="H931" s="73"/>
      <c r="I931" s="98"/>
      <c r="J931" s="82">
        <v>30.47</v>
      </c>
      <c r="K931" s="73"/>
      <c r="L931" s="112">
        <v>42158</v>
      </c>
    </row>
    <row r="932" spans="1:12" ht="15" customHeight="1" x14ac:dyDescent="0.3">
      <c r="A932" s="66">
        <f t="shared" si="15"/>
        <v>927</v>
      </c>
      <c r="B932" s="109">
        <v>42158</v>
      </c>
      <c r="C932" s="100" t="s">
        <v>455</v>
      </c>
      <c r="D932" s="76" t="s">
        <v>772</v>
      </c>
      <c r="E932" s="95" t="s">
        <v>1137</v>
      </c>
      <c r="F932" s="98">
        <v>6988.64</v>
      </c>
      <c r="G932" s="82"/>
      <c r="H932" s="73"/>
      <c r="I932" s="98"/>
      <c r="J932" s="82">
        <v>6988.64</v>
      </c>
      <c r="K932" s="73"/>
      <c r="L932" s="112">
        <v>42158</v>
      </c>
    </row>
    <row r="933" spans="1:12" ht="15" customHeight="1" x14ac:dyDescent="0.3">
      <c r="A933" s="66">
        <f t="shared" si="15"/>
        <v>928</v>
      </c>
      <c r="B933" s="109">
        <v>42159</v>
      </c>
      <c r="C933" s="100" t="s">
        <v>455</v>
      </c>
      <c r="D933" s="76" t="s">
        <v>772</v>
      </c>
      <c r="E933" s="95" t="s">
        <v>1138</v>
      </c>
      <c r="F933" s="98">
        <v>5522.26</v>
      </c>
      <c r="G933" s="82"/>
      <c r="H933" s="73"/>
      <c r="I933" s="98"/>
      <c r="J933" s="82">
        <v>5522.26</v>
      </c>
      <c r="K933" s="73"/>
      <c r="L933" s="112">
        <v>42159</v>
      </c>
    </row>
    <row r="934" spans="1:12" ht="15" customHeight="1" x14ac:dyDescent="0.3">
      <c r="A934" s="66">
        <f t="shared" si="15"/>
        <v>929</v>
      </c>
      <c r="B934" s="109">
        <v>42159</v>
      </c>
      <c r="C934" s="100" t="s">
        <v>469</v>
      </c>
      <c r="D934" s="76" t="s">
        <v>1129</v>
      </c>
      <c r="E934" s="95">
        <v>803734</v>
      </c>
      <c r="F934" s="98"/>
      <c r="G934" s="82">
        <v>3794</v>
      </c>
      <c r="H934" s="73"/>
      <c r="I934" s="98">
        <v>3794</v>
      </c>
      <c r="J934" s="82"/>
      <c r="K934" s="73"/>
      <c r="L934" s="112">
        <v>42180</v>
      </c>
    </row>
    <row r="935" spans="1:12" ht="15" customHeight="1" x14ac:dyDescent="0.3">
      <c r="A935" s="66">
        <f t="shared" si="15"/>
        <v>930</v>
      </c>
      <c r="B935" s="109">
        <v>42159</v>
      </c>
      <c r="C935" s="100" t="s">
        <v>473</v>
      </c>
      <c r="D935" s="76" t="s">
        <v>1129</v>
      </c>
      <c r="E935" s="95">
        <v>803733</v>
      </c>
      <c r="F935" s="98"/>
      <c r="G935" s="82">
        <v>973</v>
      </c>
      <c r="H935" s="73"/>
      <c r="I935" s="98">
        <v>973</v>
      </c>
      <c r="J935" s="82"/>
      <c r="K935" s="73"/>
      <c r="L935" s="112">
        <v>42161</v>
      </c>
    </row>
    <row r="936" spans="1:12" ht="15" customHeight="1" x14ac:dyDescent="0.3">
      <c r="A936" s="66">
        <f t="shared" si="15"/>
        <v>931</v>
      </c>
      <c r="B936" s="109">
        <v>42161</v>
      </c>
      <c r="C936" s="100" t="s">
        <v>552</v>
      </c>
      <c r="D936" s="76" t="s">
        <v>678</v>
      </c>
      <c r="E936" s="95">
        <v>803735</v>
      </c>
      <c r="F936" s="98"/>
      <c r="G936" s="82">
        <v>843</v>
      </c>
      <c r="H936" s="73"/>
      <c r="I936" s="98">
        <v>843</v>
      </c>
      <c r="J936" s="82"/>
      <c r="K936" s="73"/>
      <c r="L936" s="112">
        <v>42164</v>
      </c>
    </row>
    <row r="937" spans="1:12" ht="15" customHeight="1" x14ac:dyDescent="0.3">
      <c r="A937" s="66">
        <f t="shared" si="15"/>
        <v>932</v>
      </c>
      <c r="B937" s="109">
        <v>42161</v>
      </c>
      <c r="C937" s="100" t="s">
        <v>455</v>
      </c>
      <c r="D937" s="76" t="s">
        <v>772</v>
      </c>
      <c r="E937" s="95" t="s">
        <v>1139</v>
      </c>
      <c r="F937" s="98">
        <v>59.99</v>
      </c>
      <c r="G937" s="82"/>
      <c r="H937" s="73"/>
      <c r="I937" s="98"/>
      <c r="J937" s="82">
        <v>59.99</v>
      </c>
      <c r="K937" s="73"/>
      <c r="L937" s="112">
        <v>42161</v>
      </c>
    </row>
    <row r="938" spans="1:12" ht="15" customHeight="1" x14ac:dyDescent="0.3">
      <c r="A938" s="66">
        <f t="shared" si="15"/>
        <v>933</v>
      </c>
      <c r="B938" s="109">
        <v>42161</v>
      </c>
      <c r="C938" s="100" t="s">
        <v>455</v>
      </c>
      <c r="D938" s="76" t="s">
        <v>772</v>
      </c>
      <c r="E938" s="95" t="s">
        <v>1140</v>
      </c>
      <c r="F938" s="98">
        <v>5163.3</v>
      </c>
      <c r="G938" s="82"/>
      <c r="H938" s="73"/>
      <c r="I938" s="98"/>
      <c r="J938" s="82">
        <v>5163.3</v>
      </c>
      <c r="K938" s="73"/>
      <c r="L938" s="112">
        <v>42161</v>
      </c>
    </row>
    <row r="939" spans="1:12" ht="15" customHeight="1" x14ac:dyDescent="0.3">
      <c r="A939" s="66">
        <f t="shared" si="15"/>
        <v>934</v>
      </c>
      <c r="B939" s="109">
        <v>42161</v>
      </c>
      <c r="C939" s="100" t="s">
        <v>455</v>
      </c>
      <c r="D939" s="76" t="s">
        <v>772</v>
      </c>
      <c r="E939" s="95" t="s">
        <v>1141</v>
      </c>
      <c r="F939" s="98">
        <v>77.22</v>
      </c>
      <c r="G939" s="82"/>
      <c r="H939" s="73"/>
      <c r="I939" s="98"/>
      <c r="J939" s="82">
        <v>77.22</v>
      </c>
      <c r="K939" s="73"/>
      <c r="L939" s="112">
        <v>42161</v>
      </c>
    </row>
    <row r="940" spans="1:12" ht="15" customHeight="1" x14ac:dyDescent="0.3">
      <c r="A940" s="66">
        <f t="shared" si="15"/>
        <v>935</v>
      </c>
      <c r="B940" s="109">
        <v>42161</v>
      </c>
      <c r="C940" s="100" t="s">
        <v>455</v>
      </c>
      <c r="D940" s="76" t="s">
        <v>772</v>
      </c>
      <c r="E940" s="95" t="s">
        <v>1142</v>
      </c>
      <c r="F940" s="98">
        <v>6699.02</v>
      </c>
      <c r="G940" s="82"/>
      <c r="H940" s="73"/>
      <c r="I940" s="98"/>
      <c r="J940" s="82">
        <v>6699.02</v>
      </c>
      <c r="K940" s="73"/>
      <c r="L940" s="112">
        <v>42161</v>
      </c>
    </row>
    <row r="941" spans="1:12" ht="15" customHeight="1" x14ac:dyDescent="0.3">
      <c r="A941" s="66">
        <f t="shared" si="15"/>
        <v>936</v>
      </c>
      <c r="B941" s="109">
        <v>42161</v>
      </c>
      <c r="C941" s="100" t="s">
        <v>492</v>
      </c>
      <c r="D941" s="76" t="s">
        <v>1143</v>
      </c>
      <c r="E941" s="95">
        <v>871</v>
      </c>
      <c r="F941" s="98">
        <v>11393</v>
      </c>
      <c r="G941" s="82"/>
      <c r="H941" s="73"/>
      <c r="I941" s="98"/>
      <c r="J941" s="82">
        <v>11393</v>
      </c>
      <c r="K941" s="73"/>
      <c r="L941" s="112">
        <v>42161</v>
      </c>
    </row>
    <row r="942" spans="1:12" ht="15" customHeight="1" x14ac:dyDescent="0.3">
      <c r="A942" s="66">
        <f t="shared" si="15"/>
        <v>937</v>
      </c>
      <c r="B942" s="109">
        <v>42161</v>
      </c>
      <c r="C942" s="100" t="s">
        <v>492</v>
      </c>
      <c r="D942" s="76" t="s">
        <v>904</v>
      </c>
      <c r="E942" s="95">
        <v>871</v>
      </c>
      <c r="F942" s="98"/>
      <c r="G942" s="82">
        <v>11393</v>
      </c>
      <c r="H942" s="73"/>
      <c r="I942" s="98">
        <v>11393</v>
      </c>
      <c r="J942" s="82"/>
      <c r="K942" s="73"/>
      <c r="L942" s="112">
        <v>42161</v>
      </c>
    </row>
    <row r="943" spans="1:12" ht="15" customHeight="1" x14ac:dyDescent="0.3">
      <c r="A943" s="66">
        <f t="shared" si="15"/>
        <v>938</v>
      </c>
      <c r="B943" s="109">
        <v>42161</v>
      </c>
      <c r="C943" s="100" t="s">
        <v>552</v>
      </c>
      <c r="D943" s="76" t="s">
        <v>924</v>
      </c>
      <c r="E943" s="95">
        <v>803736</v>
      </c>
      <c r="F943" s="98"/>
      <c r="G943" s="82">
        <v>879.5</v>
      </c>
      <c r="H943" s="73"/>
      <c r="I943" s="98">
        <v>879.5</v>
      </c>
      <c r="J943" s="82"/>
      <c r="K943" s="73"/>
      <c r="L943" s="112">
        <v>42163</v>
      </c>
    </row>
    <row r="944" spans="1:12" ht="15" customHeight="1" x14ac:dyDescent="0.3">
      <c r="A944" s="66">
        <f t="shared" si="15"/>
        <v>939</v>
      </c>
      <c r="B944" s="109">
        <v>42162</v>
      </c>
      <c r="C944" s="100" t="s">
        <v>455</v>
      </c>
      <c r="D944" s="76" t="s">
        <v>772</v>
      </c>
      <c r="E944" s="95" t="s">
        <v>1144</v>
      </c>
      <c r="F944" s="98">
        <v>1438.83</v>
      </c>
      <c r="G944" s="82"/>
      <c r="H944" s="73"/>
      <c r="I944" s="98"/>
      <c r="J944" s="82">
        <v>1438.83</v>
      </c>
      <c r="K944" s="73"/>
      <c r="L944" s="112">
        <v>42162</v>
      </c>
    </row>
    <row r="945" spans="1:12" ht="15" customHeight="1" x14ac:dyDescent="0.3">
      <c r="A945" s="66">
        <f t="shared" si="15"/>
        <v>940</v>
      </c>
      <c r="B945" s="109">
        <v>42162</v>
      </c>
      <c r="C945" s="100" t="s">
        <v>603</v>
      </c>
      <c r="D945" s="76" t="s">
        <v>1145</v>
      </c>
      <c r="E945" s="95">
        <v>1271</v>
      </c>
      <c r="F945" s="98">
        <v>30000</v>
      </c>
      <c r="G945" s="82"/>
      <c r="H945" s="73"/>
      <c r="I945" s="98"/>
      <c r="J945" s="82">
        <v>30000</v>
      </c>
      <c r="K945" s="73"/>
      <c r="L945" s="112">
        <v>42162</v>
      </c>
    </row>
    <row r="946" spans="1:12" ht="15" customHeight="1" x14ac:dyDescent="0.3">
      <c r="A946" s="66">
        <f t="shared" si="15"/>
        <v>941</v>
      </c>
      <c r="B946" s="109">
        <v>42163</v>
      </c>
      <c r="C946" s="100" t="s">
        <v>473</v>
      </c>
      <c r="D946" s="76" t="s">
        <v>1146</v>
      </c>
      <c r="E946" s="95">
        <v>803737</v>
      </c>
      <c r="F946" s="98"/>
      <c r="G946" s="82">
        <v>384</v>
      </c>
      <c r="H946" s="73"/>
      <c r="I946" s="98">
        <v>384</v>
      </c>
      <c r="J946" s="82"/>
      <c r="K946" s="73"/>
      <c r="L946" s="112">
        <v>42163</v>
      </c>
    </row>
    <row r="947" spans="1:12" ht="15" customHeight="1" x14ac:dyDescent="0.3">
      <c r="A947" s="66">
        <f t="shared" si="15"/>
        <v>942</v>
      </c>
      <c r="B947" s="109">
        <v>42163</v>
      </c>
      <c r="C947" s="100" t="s">
        <v>932</v>
      </c>
      <c r="D947" s="76" t="s">
        <v>1147</v>
      </c>
      <c r="E947" s="95">
        <v>803738</v>
      </c>
      <c r="F947" s="98">
        <v>100</v>
      </c>
      <c r="G947" s="82">
        <v>100</v>
      </c>
      <c r="H947" s="73"/>
      <c r="I947" s="98"/>
      <c r="J947" s="82"/>
      <c r="K947" s="73"/>
      <c r="L947" s="112"/>
    </row>
    <row r="948" spans="1:12" ht="15" customHeight="1" x14ac:dyDescent="0.3">
      <c r="A948" s="66">
        <f t="shared" si="15"/>
        <v>943</v>
      </c>
      <c r="B948" s="109">
        <v>42163</v>
      </c>
      <c r="C948" s="100" t="s">
        <v>455</v>
      </c>
      <c r="D948" s="76" t="s">
        <v>772</v>
      </c>
      <c r="E948" s="95" t="s">
        <v>1148</v>
      </c>
      <c r="F948" s="98">
        <v>3392.28</v>
      </c>
      <c r="G948" s="82"/>
      <c r="H948" s="73"/>
      <c r="I948" s="98"/>
      <c r="J948" s="82">
        <v>3392.28</v>
      </c>
      <c r="K948" s="73"/>
      <c r="L948" s="112">
        <v>42163</v>
      </c>
    </row>
    <row r="949" spans="1:12" ht="15" customHeight="1" x14ac:dyDescent="0.3">
      <c r="A949" s="66">
        <f t="shared" si="15"/>
        <v>944</v>
      </c>
      <c r="B949" s="109">
        <v>42163</v>
      </c>
      <c r="C949" s="100" t="s">
        <v>642</v>
      </c>
      <c r="D949" s="76" t="s">
        <v>1149</v>
      </c>
      <c r="E949" s="95">
        <v>803739</v>
      </c>
      <c r="F949" s="98"/>
      <c r="G949" s="82">
        <v>1885</v>
      </c>
      <c r="H949" s="73"/>
      <c r="I949" s="98">
        <v>1885</v>
      </c>
      <c r="J949" s="82"/>
      <c r="K949" s="73"/>
      <c r="L949" s="112">
        <v>42166</v>
      </c>
    </row>
    <row r="950" spans="1:12" ht="15" customHeight="1" x14ac:dyDescent="0.3">
      <c r="A950" s="66">
        <f t="shared" si="15"/>
        <v>945</v>
      </c>
      <c r="B950" s="109">
        <v>42163</v>
      </c>
      <c r="C950" s="100" t="s">
        <v>642</v>
      </c>
      <c r="D950" s="76" t="s">
        <v>1150</v>
      </c>
      <c r="E950" s="95">
        <v>803740</v>
      </c>
      <c r="F950" s="98"/>
      <c r="G950" s="82">
        <v>3050</v>
      </c>
      <c r="H950" s="73"/>
      <c r="I950" s="98">
        <v>3050</v>
      </c>
      <c r="J950" s="82"/>
      <c r="K950" s="73"/>
      <c r="L950" s="112">
        <v>42166</v>
      </c>
    </row>
    <row r="951" spans="1:12" ht="15" customHeight="1" x14ac:dyDescent="0.3">
      <c r="A951" s="66">
        <f t="shared" si="15"/>
        <v>946</v>
      </c>
      <c r="B951" s="109">
        <v>42164</v>
      </c>
      <c r="C951" s="100" t="s">
        <v>455</v>
      </c>
      <c r="D951" s="76" t="s">
        <v>772</v>
      </c>
      <c r="E951" s="95" t="s">
        <v>1151</v>
      </c>
      <c r="F951" s="98">
        <v>2779.81</v>
      </c>
      <c r="G951" s="82"/>
      <c r="H951" s="73"/>
      <c r="I951" s="98"/>
      <c r="J951" s="82">
        <v>2779.81</v>
      </c>
      <c r="K951" s="73"/>
      <c r="L951" s="112">
        <v>42164</v>
      </c>
    </row>
    <row r="952" spans="1:12" ht="15" customHeight="1" x14ac:dyDescent="0.3">
      <c r="A952" s="66">
        <f t="shared" si="15"/>
        <v>947</v>
      </c>
      <c r="B952" s="109">
        <v>42165</v>
      </c>
      <c r="C952" s="100" t="s">
        <v>455</v>
      </c>
      <c r="D952" s="76" t="s">
        <v>772</v>
      </c>
      <c r="E952" s="95" t="s">
        <v>1152</v>
      </c>
      <c r="F952" s="98">
        <v>4714.97</v>
      </c>
      <c r="G952" s="82"/>
      <c r="H952" s="73"/>
      <c r="I952" s="98"/>
      <c r="J952" s="82">
        <v>4714.97</v>
      </c>
      <c r="K952" s="73"/>
      <c r="L952" s="112">
        <v>42165</v>
      </c>
    </row>
    <row r="953" spans="1:12" ht="15" customHeight="1" x14ac:dyDescent="0.3">
      <c r="A953" s="66">
        <f t="shared" si="15"/>
        <v>948</v>
      </c>
      <c r="B953" s="109">
        <v>42166</v>
      </c>
      <c r="C953" s="100" t="s">
        <v>552</v>
      </c>
      <c r="D953" s="76" t="s">
        <v>924</v>
      </c>
      <c r="E953" s="95">
        <v>803741</v>
      </c>
      <c r="F953" s="98"/>
      <c r="G953" s="82">
        <v>300</v>
      </c>
      <c r="H953" s="73"/>
      <c r="I953" s="98">
        <v>300</v>
      </c>
      <c r="J953" s="82"/>
      <c r="K953" s="73"/>
      <c r="L953" s="112">
        <v>42168</v>
      </c>
    </row>
    <row r="954" spans="1:12" ht="15" customHeight="1" x14ac:dyDescent="0.3">
      <c r="A954" s="66">
        <f t="shared" si="15"/>
        <v>949</v>
      </c>
      <c r="B954" s="109">
        <v>42166</v>
      </c>
      <c r="C954" s="100" t="s">
        <v>552</v>
      </c>
      <c r="D954" s="76" t="s">
        <v>924</v>
      </c>
      <c r="E954" s="95">
        <v>803742</v>
      </c>
      <c r="F954" s="98"/>
      <c r="G954" s="82">
        <v>360</v>
      </c>
      <c r="H954" s="73"/>
      <c r="I954" s="98">
        <v>360</v>
      </c>
      <c r="J954" s="82"/>
      <c r="K954" s="73"/>
      <c r="L954" s="112">
        <v>42172</v>
      </c>
    </row>
    <row r="955" spans="1:12" ht="15" customHeight="1" x14ac:dyDescent="0.3">
      <c r="A955" s="66">
        <f t="shared" si="15"/>
        <v>950</v>
      </c>
      <c r="B955" s="109">
        <v>42166</v>
      </c>
      <c r="C955" s="100" t="s">
        <v>432</v>
      </c>
      <c r="D955" s="76" t="s">
        <v>1153</v>
      </c>
      <c r="E955" s="95" t="s">
        <v>565</v>
      </c>
      <c r="F955" s="98"/>
      <c r="G955" s="82">
        <v>50</v>
      </c>
      <c r="H955" s="73"/>
      <c r="I955" s="98">
        <v>50</v>
      </c>
      <c r="J955" s="82"/>
      <c r="K955" s="73"/>
      <c r="L955" s="112">
        <v>42166</v>
      </c>
    </row>
    <row r="956" spans="1:12" ht="15" customHeight="1" x14ac:dyDescent="0.3">
      <c r="A956" s="66">
        <f t="shared" si="15"/>
        <v>951</v>
      </c>
      <c r="B956" s="109">
        <v>42166</v>
      </c>
      <c r="C956" s="100" t="s">
        <v>455</v>
      </c>
      <c r="D956" s="76" t="s">
        <v>772</v>
      </c>
      <c r="E956" s="95" t="s">
        <v>1154</v>
      </c>
      <c r="F956" s="98">
        <v>7412.48</v>
      </c>
      <c r="G956" s="82"/>
      <c r="H956" s="73"/>
      <c r="I956" s="98"/>
      <c r="J956" s="82">
        <v>7412.48</v>
      </c>
      <c r="K956" s="73"/>
      <c r="L956" s="112">
        <v>42166</v>
      </c>
    </row>
    <row r="957" spans="1:12" ht="15" customHeight="1" x14ac:dyDescent="0.3">
      <c r="A957" s="66">
        <f t="shared" si="15"/>
        <v>952</v>
      </c>
      <c r="B957" s="109">
        <v>42168</v>
      </c>
      <c r="C957" s="100" t="s">
        <v>455</v>
      </c>
      <c r="D957" s="76" t="s">
        <v>772</v>
      </c>
      <c r="E957" s="95" t="s">
        <v>1155</v>
      </c>
      <c r="F957" s="98">
        <v>5499.24</v>
      </c>
      <c r="G957" s="82"/>
      <c r="H957" s="73"/>
      <c r="I957" s="98"/>
      <c r="J957" s="82">
        <v>5499.24</v>
      </c>
      <c r="K957" s="73"/>
      <c r="L957" s="112">
        <v>42168</v>
      </c>
    </row>
    <row r="958" spans="1:12" ht="15" customHeight="1" x14ac:dyDescent="0.3">
      <c r="A958" s="66">
        <f t="shared" si="15"/>
        <v>953</v>
      </c>
      <c r="B958" s="109">
        <v>42168</v>
      </c>
      <c r="C958" s="100" t="s">
        <v>455</v>
      </c>
      <c r="D958" s="76" t="s">
        <v>772</v>
      </c>
      <c r="E958" s="95" t="s">
        <v>1156</v>
      </c>
      <c r="F958" s="98">
        <v>7304.54</v>
      </c>
      <c r="G958" s="82"/>
      <c r="H958" s="73"/>
      <c r="I958" s="98"/>
      <c r="J958" s="82">
        <v>7304.54</v>
      </c>
      <c r="K958" s="73"/>
      <c r="L958" s="112">
        <v>42168</v>
      </c>
    </row>
    <row r="959" spans="1:12" ht="15" customHeight="1" x14ac:dyDescent="0.3">
      <c r="A959" s="66">
        <f t="shared" si="15"/>
        <v>954</v>
      </c>
      <c r="B959" s="109">
        <v>42169</v>
      </c>
      <c r="C959" s="100" t="s">
        <v>455</v>
      </c>
      <c r="D959" s="76" t="s">
        <v>772</v>
      </c>
      <c r="E959" s="95" t="s">
        <v>1157</v>
      </c>
      <c r="F959" s="98">
        <v>3468.83</v>
      </c>
      <c r="G959" s="82"/>
      <c r="H959" s="73"/>
      <c r="I959" s="98"/>
      <c r="J959" s="82">
        <v>3468.83</v>
      </c>
      <c r="K959" s="73"/>
      <c r="L959" s="112">
        <v>42169</v>
      </c>
    </row>
    <row r="960" spans="1:12" ht="15" customHeight="1" x14ac:dyDescent="0.3">
      <c r="A960" s="66">
        <f t="shared" si="15"/>
        <v>955</v>
      </c>
      <c r="B960" s="109">
        <v>42170</v>
      </c>
      <c r="C960" s="100" t="s">
        <v>455</v>
      </c>
      <c r="D960" s="76" t="s">
        <v>772</v>
      </c>
      <c r="E960" s="95" t="s">
        <v>1158</v>
      </c>
      <c r="F960" s="98">
        <v>3519.58</v>
      </c>
      <c r="G960" s="82"/>
      <c r="H960" s="73"/>
      <c r="I960" s="98"/>
      <c r="J960" s="82">
        <v>3519.58</v>
      </c>
      <c r="K960" s="73"/>
      <c r="L960" s="112">
        <v>42170</v>
      </c>
    </row>
    <row r="961" spans="1:12" ht="15" customHeight="1" x14ac:dyDescent="0.3">
      <c r="A961" s="66">
        <f t="shared" si="15"/>
        <v>956</v>
      </c>
      <c r="B961" s="109">
        <v>42170</v>
      </c>
      <c r="C961" s="100" t="s">
        <v>642</v>
      </c>
      <c r="D961" s="76" t="s">
        <v>1159</v>
      </c>
      <c r="E961" s="95">
        <v>803743</v>
      </c>
      <c r="F961" s="98"/>
      <c r="G961" s="82">
        <v>3234</v>
      </c>
      <c r="H961" s="73"/>
      <c r="I961" s="98">
        <v>3234</v>
      </c>
      <c r="J961" s="82"/>
      <c r="K961" s="73"/>
      <c r="L961" s="112">
        <v>42175</v>
      </c>
    </row>
    <row r="962" spans="1:12" ht="15" customHeight="1" x14ac:dyDescent="0.3">
      <c r="A962" s="66">
        <f t="shared" si="15"/>
        <v>957</v>
      </c>
      <c r="B962" s="109">
        <v>42170</v>
      </c>
      <c r="C962" s="100" t="s">
        <v>552</v>
      </c>
      <c r="D962" s="76" t="s">
        <v>1160</v>
      </c>
      <c r="E962" s="95">
        <v>803744</v>
      </c>
      <c r="F962" s="98"/>
      <c r="G962" s="82">
        <v>2255</v>
      </c>
      <c r="H962" s="73"/>
      <c r="I962" s="98">
        <v>2255</v>
      </c>
      <c r="J962" s="82"/>
      <c r="K962" s="73"/>
      <c r="L962" s="112">
        <v>42172</v>
      </c>
    </row>
    <row r="963" spans="1:12" ht="15" customHeight="1" x14ac:dyDescent="0.3">
      <c r="A963" s="66">
        <f t="shared" si="15"/>
        <v>958</v>
      </c>
      <c r="B963" s="109">
        <v>42171</v>
      </c>
      <c r="C963" s="100" t="s">
        <v>455</v>
      </c>
      <c r="D963" s="76" t="s">
        <v>772</v>
      </c>
      <c r="E963" s="95" t="s">
        <v>1161</v>
      </c>
      <c r="F963" s="98">
        <v>3088.5</v>
      </c>
      <c r="G963" s="82"/>
      <c r="H963" s="73"/>
      <c r="I963" s="98"/>
      <c r="J963" s="82">
        <v>3088.5</v>
      </c>
      <c r="K963" s="73"/>
      <c r="L963" s="112">
        <v>42171</v>
      </c>
    </row>
    <row r="964" spans="1:12" ht="15" customHeight="1" x14ac:dyDescent="0.3">
      <c r="A964" s="66">
        <f t="shared" si="15"/>
        <v>959</v>
      </c>
      <c r="B964" s="109">
        <v>42171</v>
      </c>
      <c r="C964" s="100" t="s">
        <v>552</v>
      </c>
      <c r="D964" s="76" t="s">
        <v>1028</v>
      </c>
      <c r="E964" s="95">
        <v>803745</v>
      </c>
      <c r="F964" s="98"/>
      <c r="G964" s="82">
        <v>616</v>
      </c>
      <c r="H964" s="73"/>
      <c r="I964" s="98">
        <v>616</v>
      </c>
      <c r="J964" s="82"/>
      <c r="K964" s="73"/>
      <c r="L964" s="112">
        <v>42172</v>
      </c>
    </row>
    <row r="965" spans="1:12" ht="15" customHeight="1" x14ac:dyDescent="0.3">
      <c r="A965" s="66">
        <f t="shared" si="15"/>
        <v>960</v>
      </c>
      <c r="B965" s="109">
        <v>42172</v>
      </c>
      <c r="C965" s="100" t="s">
        <v>552</v>
      </c>
      <c r="D965" s="76" t="s">
        <v>1162</v>
      </c>
      <c r="E965" s="95">
        <v>803746</v>
      </c>
      <c r="F965" s="98"/>
      <c r="G965" s="82">
        <v>1697</v>
      </c>
      <c r="H965" s="73"/>
      <c r="I965" s="98">
        <v>1697</v>
      </c>
      <c r="J965" s="82"/>
      <c r="K965" s="73"/>
      <c r="L965" s="112">
        <v>42172</v>
      </c>
    </row>
    <row r="966" spans="1:12" ht="15" customHeight="1" x14ac:dyDescent="0.3">
      <c r="A966" s="66">
        <f t="shared" si="15"/>
        <v>961</v>
      </c>
      <c r="B966" s="109">
        <v>42172</v>
      </c>
      <c r="C966" s="100" t="s">
        <v>455</v>
      </c>
      <c r="D966" s="76" t="s">
        <v>772</v>
      </c>
      <c r="E966" s="95" t="s">
        <v>1163</v>
      </c>
      <c r="F966" s="98">
        <v>3064.45</v>
      </c>
      <c r="G966" s="82"/>
      <c r="H966" s="73"/>
      <c r="I966" s="98"/>
      <c r="J966" s="82">
        <v>3064.45</v>
      </c>
      <c r="K966" s="73"/>
      <c r="L966" s="112">
        <v>42172</v>
      </c>
    </row>
    <row r="967" spans="1:12" ht="15" customHeight="1" x14ac:dyDescent="0.3">
      <c r="A967" s="66">
        <f t="shared" si="15"/>
        <v>962</v>
      </c>
      <c r="B967" s="109">
        <v>42172</v>
      </c>
      <c r="C967" s="100" t="s">
        <v>552</v>
      </c>
      <c r="D967" s="76" t="s">
        <v>924</v>
      </c>
      <c r="E967" s="95">
        <v>803747</v>
      </c>
      <c r="F967" s="98"/>
      <c r="G967" s="82">
        <v>889.5</v>
      </c>
      <c r="H967" s="73"/>
      <c r="I967" s="98">
        <v>889.5</v>
      </c>
      <c r="J967" s="82"/>
      <c r="K967" s="73"/>
      <c r="L967" s="112">
        <v>42173</v>
      </c>
    </row>
    <row r="968" spans="1:12" ht="15" customHeight="1" x14ac:dyDescent="0.3">
      <c r="A968" s="66">
        <f t="shared" si="15"/>
        <v>963</v>
      </c>
      <c r="B968" s="109">
        <v>42172</v>
      </c>
      <c r="C968" s="100" t="s">
        <v>473</v>
      </c>
      <c r="D968" s="76" t="s">
        <v>1164</v>
      </c>
      <c r="E968" s="95">
        <v>803748</v>
      </c>
      <c r="F968" s="98"/>
      <c r="G968" s="82">
        <v>500</v>
      </c>
      <c r="H968" s="73"/>
      <c r="I968" s="98">
        <v>500</v>
      </c>
      <c r="J968" s="82"/>
      <c r="K968" s="73"/>
      <c r="L968" s="112">
        <v>42173</v>
      </c>
    </row>
    <row r="969" spans="1:12" ht="15" customHeight="1" x14ac:dyDescent="0.3">
      <c r="A969" s="66">
        <f t="shared" si="15"/>
        <v>964</v>
      </c>
      <c r="B969" s="109">
        <v>42172</v>
      </c>
      <c r="C969" s="100" t="s">
        <v>573</v>
      </c>
      <c r="D969" s="76" t="s">
        <v>1164</v>
      </c>
      <c r="E969" s="95">
        <v>803749</v>
      </c>
      <c r="F969" s="98"/>
      <c r="G969" s="82">
        <v>1000</v>
      </c>
      <c r="H969" s="73"/>
      <c r="I969" s="98">
        <v>1000</v>
      </c>
      <c r="J969" s="82"/>
      <c r="K969" s="73"/>
      <c r="L969" s="112">
        <v>42175</v>
      </c>
    </row>
    <row r="970" spans="1:12" ht="15" customHeight="1" x14ac:dyDescent="0.3">
      <c r="A970" s="66">
        <f t="shared" si="15"/>
        <v>965</v>
      </c>
      <c r="B970" s="109">
        <v>42172</v>
      </c>
      <c r="C970" s="100" t="s">
        <v>1165</v>
      </c>
      <c r="D970" s="76" t="s">
        <v>1164</v>
      </c>
      <c r="E970" s="95">
        <v>803751</v>
      </c>
      <c r="F970" s="98"/>
      <c r="G970" s="82">
        <v>1000</v>
      </c>
      <c r="H970" s="73"/>
      <c r="I970" s="98">
        <v>1000</v>
      </c>
      <c r="J970" s="82"/>
      <c r="K970" s="73"/>
      <c r="L970" s="112">
        <v>42173</v>
      </c>
    </row>
    <row r="971" spans="1:12" ht="15" customHeight="1" x14ac:dyDescent="0.3">
      <c r="A971" s="66">
        <f t="shared" si="15"/>
        <v>966</v>
      </c>
      <c r="B971" s="109">
        <v>42172</v>
      </c>
      <c r="C971" s="100" t="s">
        <v>477</v>
      </c>
      <c r="D971" s="76" t="s">
        <v>1164</v>
      </c>
      <c r="E971" s="95">
        <v>803752</v>
      </c>
      <c r="F971" s="98"/>
      <c r="G971" s="82">
        <v>1000</v>
      </c>
      <c r="H971" s="73"/>
      <c r="I971" s="98">
        <v>1000</v>
      </c>
      <c r="J971" s="82"/>
      <c r="K971" s="73"/>
      <c r="L971" s="112">
        <v>42178</v>
      </c>
    </row>
    <row r="972" spans="1:12" ht="15" customHeight="1" x14ac:dyDescent="0.3">
      <c r="A972" s="66">
        <f t="shared" si="15"/>
        <v>967</v>
      </c>
      <c r="B972" s="109">
        <v>42172</v>
      </c>
      <c r="C972" s="100" t="s">
        <v>1166</v>
      </c>
      <c r="D972" s="76" t="s">
        <v>1164</v>
      </c>
      <c r="E972" s="95">
        <v>803753</v>
      </c>
      <c r="F972" s="98"/>
      <c r="G972" s="82">
        <v>4000</v>
      </c>
      <c r="H972" s="73"/>
      <c r="I972" s="98">
        <v>4000</v>
      </c>
      <c r="J972" s="82"/>
      <c r="K972" s="73"/>
      <c r="L972" s="112">
        <v>42173</v>
      </c>
    </row>
    <row r="973" spans="1:12" ht="15" customHeight="1" x14ac:dyDescent="0.3">
      <c r="A973" s="66">
        <f t="shared" si="15"/>
        <v>968</v>
      </c>
      <c r="B973" s="109">
        <v>42172</v>
      </c>
      <c r="C973" s="100" t="s">
        <v>909</v>
      </c>
      <c r="D973" s="76" t="s">
        <v>1164</v>
      </c>
      <c r="E973" s="95">
        <v>803754</v>
      </c>
      <c r="F973" s="98"/>
      <c r="G973" s="82">
        <v>1983</v>
      </c>
      <c r="H973" s="73"/>
      <c r="I973" s="98">
        <v>1983</v>
      </c>
      <c r="J973" s="82"/>
      <c r="K973" s="73"/>
      <c r="L973" s="112">
        <v>42173</v>
      </c>
    </row>
    <row r="974" spans="1:12" ht="15" customHeight="1" x14ac:dyDescent="0.3">
      <c r="A974" s="66">
        <f t="shared" si="15"/>
        <v>969</v>
      </c>
      <c r="B974" s="109">
        <v>42172</v>
      </c>
      <c r="C974" s="100" t="s">
        <v>1167</v>
      </c>
      <c r="D974" s="76" t="s">
        <v>1164</v>
      </c>
      <c r="E974" s="95">
        <v>803755</v>
      </c>
      <c r="F974" s="98"/>
      <c r="G974" s="82">
        <v>1183</v>
      </c>
      <c r="H974" s="73"/>
      <c r="I974" s="98">
        <v>1183</v>
      </c>
      <c r="J974" s="82"/>
      <c r="K974" s="73"/>
      <c r="L974" s="112">
        <v>42175</v>
      </c>
    </row>
    <row r="975" spans="1:12" ht="15" customHeight="1" x14ac:dyDescent="0.3">
      <c r="A975" s="66">
        <f t="shared" si="15"/>
        <v>970</v>
      </c>
      <c r="B975" s="109">
        <v>42172</v>
      </c>
      <c r="C975" s="100" t="s">
        <v>1025</v>
      </c>
      <c r="D975" s="76" t="s">
        <v>1168</v>
      </c>
      <c r="E975" s="95">
        <v>803756</v>
      </c>
      <c r="F975" s="98"/>
      <c r="G975" s="82">
        <v>700</v>
      </c>
      <c r="H975" s="73"/>
      <c r="I975" s="98">
        <v>700</v>
      </c>
      <c r="J975" s="82"/>
      <c r="K975" s="73"/>
      <c r="L975" s="112">
        <v>42173</v>
      </c>
    </row>
    <row r="976" spans="1:12" ht="15" customHeight="1" x14ac:dyDescent="0.3">
      <c r="A976" s="66">
        <f t="shared" si="15"/>
        <v>971</v>
      </c>
      <c r="B976" s="109">
        <v>42173</v>
      </c>
      <c r="C976" s="100" t="s">
        <v>455</v>
      </c>
      <c r="D976" s="76" t="s">
        <v>772</v>
      </c>
      <c r="E976" s="95" t="s">
        <v>1169</v>
      </c>
      <c r="F976" s="98">
        <v>3995.93</v>
      </c>
      <c r="G976" s="82"/>
      <c r="H976" s="73"/>
      <c r="I976" s="98"/>
      <c r="J976" s="82">
        <v>3995.93</v>
      </c>
      <c r="K976" s="73"/>
      <c r="L976" s="112">
        <v>42173</v>
      </c>
    </row>
    <row r="977" spans="1:12" ht="15" customHeight="1" x14ac:dyDescent="0.3">
      <c r="A977" s="66">
        <f t="shared" si="15"/>
        <v>972</v>
      </c>
      <c r="B977" s="109">
        <v>42175</v>
      </c>
      <c r="C977" s="100" t="s">
        <v>455</v>
      </c>
      <c r="D977" s="76" t="s">
        <v>772</v>
      </c>
      <c r="E977" s="95" t="s">
        <v>1170</v>
      </c>
      <c r="F977" s="98">
        <v>2231.17</v>
      </c>
      <c r="G977" s="82"/>
      <c r="H977" s="73"/>
      <c r="I977" s="98"/>
      <c r="J977" s="82">
        <v>2231.17</v>
      </c>
      <c r="K977" s="73"/>
      <c r="L977" s="112">
        <v>42175</v>
      </c>
    </row>
    <row r="978" spans="1:12" ht="15" customHeight="1" x14ac:dyDescent="0.3">
      <c r="A978" s="66">
        <f t="shared" si="15"/>
        <v>973</v>
      </c>
      <c r="B978" s="109">
        <v>42175</v>
      </c>
      <c r="C978" s="100" t="s">
        <v>455</v>
      </c>
      <c r="D978" s="76" t="s">
        <v>772</v>
      </c>
      <c r="E978" s="95" t="s">
        <v>1171</v>
      </c>
      <c r="F978" s="98">
        <v>1044.1199999999999</v>
      </c>
      <c r="G978" s="82"/>
      <c r="H978" s="73"/>
      <c r="I978" s="98"/>
      <c r="J978" s="82">
        <v>1044.1199999999999</v>
      </c>
      <c r="K978" s="73"/>
      <c r="L978" s="112">
        <v>42175</v>
      </c>
    </row>
    <row r="979" spans="1:12" ht="15" customHeight="1" x14ac:dyDescent="0.3">
      <c r="A979" s="66">
        <f t="shared" si="15"/>
        <v>974</v>
      </c>
      <c r="B979" s="109">
        <v>42176</v>
      </c>
      <c r="C979" s="100" t="s">
        <v>455</v>
      </c>
      <c r="D979" s="76" t="s">
        <v>772</v>
      </c>
      <c r="E979" s="95" t="s">
        <v>1172</v>
      </c>
      <c r="F979" s="98">
        <v>1806.78</v>
      </c>
      <c r="G979" s="82"/>
      <c r="H979" s="73"/>
      <c r="I979" s="98"/>
      <c r="J979" s="82">
        <v>1806.78</v>
      </c>
      <c r="K979" s="73"/>
      <c r="L979" s="112">
        <v>42176</v>
      </c>
    </row>
    <row r="980" spans="1:12" ht="15" customHeight="1" x14ac:dyDescent="0.3">
      <c r="A980" s="66">
        <f t="shared" si="15"/>
        <v>975</v>
      </c>
      <c r="B980" s="109">
        <v>42177</v>
      </c>
      <c r="C980" s="100" t="s">
        <v>455</v>
      </c>
      <c r="D980" s="76" t="s">
        <v>772</v>
      </c>
      <c r="E980" s="95" t="s">
        <v>1173</v>
      </c>
      <c r="F980" s="98">
        <v>731.61</v>
      </c>
      <c r="G980" s="82"/>
      <c r="H980" s="73"/>
      <c r="I980" s="98"/>
      <c r="J980" s="82">
        <v>731.61</v>
      </c>
      <c r="K980" s="73"/>
      <c r="L980" s="112">
        <v>42177</v>
      </c>
    </row>
    <row r="981" spans="1:12" ht="15" customHeight="1" x14ac:dyDescent="0.3">
      <c r="A981" s="66">
        <f t="shared" si="15"/>
        <v>976</v>
      </c>
      <c r="B981" s="109">
        <v>42177</v>
      </c>
      <c r="C981" s="100" t="s">
        <v>552</v>
      </c>
      <c r="D981" s="76" t="s">
        <v>1174</v>
      </c>
      <c r="E981" s="95">
        <v>803757</v>
      </c>
      <c r="F981" s="98"/>
      <c r="G981" s="82">
        <v>1385</v>
      </c>
      <c r="H981" s="73"/>
      <c r="I981" s="98">
        <v>1385</v>
      </c>
      <c r="J981" s="82"/>
      <c r="K981" s="73"/>
      <c r="L981" s="112">
        <v>42177</v>
      </c>
    </row>
    <row r="982" spans="1:12" ht="15" customHeight="1" x14ac:dyDescent="0.3">
      <c r="A982" s="66">
        <f t="shared" si="15"/>
        <v>977</v>
      </c>
      <c r="B982" s="109">
        <v>42178</v>
      </c>
      <c r="C982" s="100" t="s">
        <v>552</v>
      </c>
      <c r="D982" s="76" t="s">
        <v>807</v>
      </c>
      <c r="E982" s="95">
        <v>803758</v>
      </c>
      <c r="F982" s="98"/>
      <c r="G982" s="82">
        <v>1175.5</v>
      </c>
      <c r="H982" s="73"/>
      <c r="I982" s="98">
        <v>1175.5</v>
      </c>
      <c r="J982" s="82"/>
      <c r="K982" s="73"/>
      <c r="L982" s="112">
        <v>42178</v>
      </c>
    </row>
    <row r="983" spans="1:12" ht="15" customHeight="1" x14ac:dyDescent="0.3">
      <c r="A983" s="66">
        <f t="shared" si="15"/>
        <v>978</v>
      </c>
      <c r="B983" s="109">
        <v>42178</v>
      </c>
      <c r="C983" s="100" t="s">
        <v>455</v>
      </c>
      <c r="D983" s="76" t="s">
        <v>772</v>
      </c>
      <c r="E983" s="95" t="s">
        <v>1175</v>
      </c>
      <c r="F983" s="98">
        <v>1654.68</v>
      </c>
      <c r="G983" s="82"/>
      <c r="H983" s="73"/>
      <c r="I983" s="98"/>
      <c r="J983" s="82">
        <v>1654.68</v>
      </c>
      <c r="K983" s="73"/>
      <c r="L983" s="112">
        <v>42178</v>
      </c>
    </row>
    <row r="984" spans="1:12" ht="15" customHeight="1" x14ac:dyDescent="0.3">
      <c r="A984" s="66">
        <f t="shared" si="15"/>
        <v>979</v>
      </c>
      <c r="B984" s="109">
        <v>42178</v>
      </c>
      <c r="C984" s="100" t="s">
        <v>1001</v>
      </c>
      <c r="D984" s="76" t="s">
        <v>1176</v>
      </c>
      <c r="E984" s="95">
        <v>803759</v>
      </c>
      <c r="F984" s="98"/>
      <c r="G984" s="82">
        <v>600</v>
      </c>
      <c r="H984" s="73"/>
      <c r="I984" s="98">
        <v>600</v>
      </c>
      <c r="J984" s="82"/>
      <c r="K984" s="73"/>
      <c r="L984" s="112">
        <v>42180</v>
      </c>
    </row>
    <row r="985" spans="1:12" ht="15" customHeight="1" x14ac:dyDescent="0.3">
      <c r="A985" s="66">
        <f t="shared" si="15"/>
        <v>980</v>
      </c>
      <c r="B985" s="109">
        <v>42178</v>
      </c>
      <c r="C985" s="100" t="s">
        <v>1177</v>
      </c>
      <c r="D985" s="76" t="s">
        <v>1176</v>
      </c>
      <c r="E985" s="95">
        <v>803760</v>
      </c>
      <c r="F985" s="98"/>
      <c r="G985" s="82">
        <v>300</v>
      </c>
      <c r="H985" s="73"/>
      <c r="I985" s="98">
        <v>300</v>
      </c>
      <c r="J985" s="82"/>
      <c r="K985" s="73"/>
      <c r="L985" s="112">
        <v>42179</v>
      </c>
    </row>
    <row r="986" spans="1:12" ht="15" customHeight="1" x14ac:dyDescent="0.3">
      <c r="A986" s="66">
        <f t="shared" si="15"/>
        <v>981</v>
      </c>
      <c r="B986" s="109">
        <v>42178</v>
      </c>
      <c r="C986" s="100" t="s">
        <v>539</v>
      </c>
      <c r="D986" s="76" t="s">
        <v>1178</v>
      </c>
      <c r="E986" s="95">
        <v>803762</v>
      </c>
      <c r="F986" s="98">
        <v>4983</v>
      </c>
      <c r="G986" s="82">
        <v>4983</v>
      </c>
      <c r="H986" s="73"/>
      <c r="I986" s="98"/>
      <c r="J986" s="82"/>
      <c r="K986" s="73"/>
      <c r="L986" s="112">
        <v>42182</v>
      </c>
    </row>
    <row r="987" spans="1:12" ht="15" customHeight="1" x14ac:dyDescent="0.3">
      <c r="A987" s="66">
        <f t="shared" si="15"/>
        <v>982</v>
      </c>
      <c r="B987" s="109">
        <v>42178</v>
      </c>
      <c r="C987" s="100" t="s">
        <v>1179</v>
      </c>
      <c r="D987" s="76" t="s">
        <v>1176</v>
      </c>
      <c r="E987" s="95">
        <v>803763</v>
      </c>
      <c r="F987" s="98"/>
      <c r="G987" s="82">
        <v>200</v>
      </c>
      <c r="H987" s="73"/>
      <c r="I987" s="98">
        <v>200</v>
      </c>
      <c r="J987" s="82"/>
      <c r="K987" s="73"/>
      <c r="L987" s="112">
        <v>42186</v>
      </c>
    </row>
    <row r="988" spans="1:12" ht="15" customHeight="1" x14ac:dyDescent="0.3">
      <c r="A988" s="66">
        <f t="shared" si="15"/>
        <v>983</v>
      </c>
      <c r="B988" s="109">
        <v>42178</v>
      </c>
      <c r="C988" s="100" t="s">
        <v>642</v>
      </c>
      <c r="D988" s="76" t="s">
        <v>1180</v>
      </c>
      <c r="E988" s="95">
        <v>803764</v>
      </c>
      <c r="F988" s="98"/>
      <c r="G988" s="82">
        <v>3000</v>
      </c>
      <c r="H988" s="73"/>
      <c r="I988" s="98">
        <v>3000</v>
      </c>
      <c r="J988" s="82"/>
      <c r="K988" s="73"/>
      <c r="L988" s="112">
        <v>42179</v>
      </c>
    </row>
    <row r="989" spans="1:12" ht="15" customHeight="1" x14ac:dyDescent="0.3">
      <c r="A989" s="66">
        <f t="shared" si="15"/>
        <v>984</v>
      </c>
      <c r="B989" s="109">
        <v>42179</v>
      </c>
      <c r="C989" s="100" t="s">
        <v>642</v>
      </c>
      <c r="D989" s="76" t="s">
        <v>1181</v>
      </c>
      <c r="E989" s="95">
        <v>803765</v>
      </c>
      <c r="F989" s="98"/>
      <c r="G989" s="82">
        <v>3242</v>
      </c>
      <c r="H989" s="73"/>
      <c r="I989" s="98">
        <v>3242</v>
      </c>
      <c r="J989" s="82"/>
      <c r="K989" s="73"/>
      <c r="L989" s="112">
        <v>42180</v>
      </c>
    </row>
    <row r="990" spans="1:12" ht="15" customHeight="1" x14ac:dyDescent="0.3">
      <c r="A990" s="66">
        <f t="shared" si="15"/>
        <v>985</v>
      </c>
      <c r="B990" s="109">
        <v>42179</v>
      </c>
      <c r="C990" s="100" t="s">
        <v>539</v>
      </c>
      <c r="D990" s="76" t="s">
        <v>1178</v>
      </c>
      <c r="E990" s="95">
        <v>803766</v>
      </c>
      <c r="F990" s="98"/>
      <c r="G990" s="82">
        <v>4483</v>
      </c>
      <c r="H990" s="73"/>
      <c r="I990" s="98">
        <v>4483</v>
      </c>
      <c r="J990" s="82"/>
      <c r="K990" s="73"/>
      <c r="L990" s="112">
        <v>42182</v>
      </c>
    </row>
    <row r="991" spans="1:12" ht="15" customHeight="1" x14ac:dyDescent="0.3">
      <c r="A991" s="66">
        <f t="shared" si="15"/>
        <v>986</v>
      </c>
      <c r="B991" s="109">
        <v>42179</v>
      </c>
      <c r="C991" s="100" t="s">
        <v>642</v>
      </c>
      <c r="D991" s="76" t="s">
        <v>1182</v>
      </c>
      <c r="E991" s="95">
        <v>803367</v>
      </c>
      <c r="F991" s="98"/>
      <c r="G991" s="82">
        <v>1192</v>
      </c>
      <c r="H991" s="73"/>
      <c r="I991" s="98">
        <v>1192</v>
      </c>
      <c r="J991" s="82"/>
      <c r="K991" s="73"/>
      <c r="L991" s="112">
        <v>42180</v>
      </c>
    </row>
    <row r="992" spans="1:12" ht="15" customHeight="1" x14ac:dyDescent="0.3">
      <c r="A992" s="66">
        <f t="shared" si="15"/>
        <v>987</v>
      </c>
      <c r="B992" s="109">
        <v>42179</v>
      </c>
      <c r="C992" s="100" t="s">
        <v>455</v>
      </c>
      <c r="D992" s="76" t="s">
        <v>772</v>
      </c>
      <c r="E992" s="95" t="s">
        <v>1183</v>
      </c>
      <c r="F992" s="98">
        <v>54.09</v>
      </c>
      <c r="G992" s="82"/>
      <c r="H992" s="73"/>
      <c r="I992" s="98"/>
      <c r="J992" s="82">
        <v>54.09</v>
      </c>
      <c r="K992" s="73"/>
      <c r="L992" s="112">
        <v>42179</v>
      </c>
    </row>
    <row r="993" spans="1:12" ht="15" customHeight="1" x14ac:dyDescent="0.3">
      <c r="A993" s="66">
        <f t="shared" si="15"/>
        <v>988</v>
      </c>
      <c r="B993" s="109">
        <v>42179</v>
      </c>
      <c r="C993" s="100" t="s">
        <v>455</v>
      </c>
      <c r="D993" s="76" t="s">
        <v>772</v>
      </c>
      <c r="E993" s="95" t="s">
        <v>1184</v>
      </c>
      <c r="F993" s="98">
        <v>1831.79</v>
      </c>
      <c r="G993" s="82"/>
      <c r="H993" s="73"/>
      <c r="I993" s="98"/>
      <c r="J993" s="82">
        <v>1831.79</v>
      </c>
      <c r="K993" s="73"/>
      <c r="L993" s="112">
        <v>42179</v>
      </c>
    </row>
    <row r="994" spans="1:12" ht="15" customHeight="1" x14ac:dyDescent="0.3">
      <c r="A994" s="66">
        <f t="shared" ref="A994:A1057" si="16">A993+1</f>
        <v>989</v>
      </c>
      <c r="B994" s="109">
        <v>42180</v>
      </c>
      <c r="C994" s="100" t="s">
        <v>455</v>
      </c>
      <c r="D994" s="76" t="s">
        <v>772</v>
      </c>
      <c r="E994" s="95" t="s">
        <v>1185</v>
      </c>
      <c r="F994" s="98">
        <v>1699.71</v>
      </c>
      <c r="G994" s="82"/>
      <c r="H994" s="73"/>
      <c r="I994" s="98"/>
      <c r="J994" s="82">
        <v>1699.71</v>
      </c>
      <c r="K994" s="73"/>
      <c r="L994" s="112">
        <v>42180</v>
      </c>
    </row>
    <row r="995" spans="1:12" ht="15" customHeight="1" x14ac:dyDescent="0.3">
      <c r="A995" s="66">
        <f t="shared" si="16"/>
        <v>990</v>
      </c>
      <c r="B995" s="109">
        <v>42182</v>
      </c>
      <c r="C995" s="100" t="s">
        <v>455</v>
      </c>
      <c r="D995" s="76" t="s">
        <v>772</v>
      </c>
      <c r="E995" s="95" t="s">
        <v>1186</v>
      </c>
      <c r="F995" s="98">
        <v>2080.98</v>
      </c>
      <c r="G995" s="82"/>
      <c r="H995" s="73"/>
      <c r="I995" s="98"/>
      <c r="J995" s="82">
        <v>2080.98</v>
      </c>
      <c r="K995" s="73"/>
      <c r="L995" s="112">
        <v>42182</v>
      </c>
    </row>
    <row r="996" spans="1:12" ht="15" customHeight="1" x14ac:dyDescent="0.3">
      <c r="A996" s="66">
        <f t="shared" si="16"/>
        <v>991</v>
      </c>
      <c r="B996" s="109">
        <v>42182</v>
      </c>
      <c r="C996" s="100" t="s">
        <v>455</v>
      </c>
      <c r="D996" s="76" t="s">
        <v>772</v>
      </c>
      <c r="E996" s="95" t="s">
        <v>1187</v>
      </c>
      <c r="F996" s="98">
        <v>1645.42</v>
      </c>
      <c r="G996" s="82"/>
      <c r="H996" s="73"/>
      <c r="I996" s="98"/>
      <c r="J996" s="82">
        <v>1645.42</v>
      </c>
      <c r="K996" s="73"/>
      <c r="L996" s="112">
        <v>42182</v>
      </c>
    </row>
    <row r="997" spans="1:12" ht="15" customHeight="1" x14ac:dyDescent="0.3">
      <c r="A997" s="66">
        <f t="shared" si="16"/>
        <v>992</v>
      </c>
      <c r="B997" s="109">
        <v>42183</v>
      </c>
      <c r="C997" s="100" t="s">
        <v>552</v>
      </c>
      <c r="D997" s="76" t="s">
        <v>1028</v>
      </c>
      <c r="E997" s="95">
        <v>803769</v>
      </c>
      <c r="F997" s="98"/>
      <c r="G997" s="82">
        <v>605</v>
      </c>
      <c r="H997" s="73"/>
      <c r="I997" s="98">
        <v>605</v>
      </c>
      <c r="J997" s="82"/>
      <c r="K997" s="73"/>
      <c r="L997" s="112">
        <v>42184</v>
      </c>
    </row>
    <row r="998" spans="1:12" ht="15" customHeight="1" x14ac:dyDescent="0.3">
      <c r="A998" s="66">
        <f t="shared" si="16"/>
        <v>993</v>
      </c>
      <c r="B998" s="109">
        <v>42183</v>
      </c>
      <c r="C998" s="100" t="s">
        <v>1188</v>
      </c>
      <c r="D998" s="76" t="s">
        <v>1176</v>
      </c>
      <c r="E998" s="95">
        <v>803770</v>
      </c>
      <c r="F998" s="98"/>
      <c r="G998" s="82">
        <v>2000</v>
      </c>
      <c r="H998" s="73"/>
      <c r="I998" s="98">
        <v>2000</v>
      </c>
      <c r="J998" s="82"/>
      <c r="K998" s="73"/>
      <c r="L998" s="112">
        <v>42183</v>
      </c>
    </row>
    <row r="999" spans="1:12" ht="15" customHeight="1" x14ac:dyDescent="0.3">
      <c r="A999" s="66">
        <f t="shared" si="16"/>
        <v>994</v>
      </c>
      <c r="B999" s="109">
        <v>42183</v>
      </c>
      <c r="C999" s="100" t="s">
        <v>1188</v>
      </c>
      <c r="D999" s="76" t="s">
        <v>1189</v>
      </c>
      <c r="E999" s="95">
        <v>803771</v>
      </c>
      <c r="F999" s="98"/>
      <c r="G999" s="82">
        <v>2559</v>
      </c>
      <c r="H999" s="73"/>
      <c r="I999" s="98">
        <v>2559</v>
      </c>
      <c r="J999" s="82"/>
      <c r="K999" s="73"/>
      <c r="L999" s="112">
        <v>42183</v>
      </c>
    </row>
    <row r="1000" spans="1:12" ht="15" customHeight="1" x14ac:dyDescent="0.3">
      <c r="A1000" s="66">
        <f t="shared" si="16"/>
        <v>995</v>
      </c>
      <c r="B1000" s="109">
        <v>42183</v>
      </c>
      <c r="C1000" s="100" t="s">
        <v>455</v>
      </c>
      <c r="D1000" s="76" t="s">
        <v>772</v>
      </c>
      <c r="E1000" s="95" t="s">
        <v>1190</v>
      </c>
      <c r="F1000" s="98">
        <v>4176.88</v>
      </c>
      <c r="G1000" s="82"/>
      <c r="H1000" s="73"/>
      <c r="I1000" s="98"/>
      <c r="J1000" s="82">
        <v>4176.88</v>
      </c>
      <c r="K1000" s="73"/>
      <c r="L1000" s="112">
        <v>42183</v>
      </c>
    </row>
    <row r="1001" spans="1:12" ht="15" customHeight="1" x14ac:dyDescent="0.3">
      <c r="A1001" s="66">
        <f t="shared" si="16"/>
        <v>996</v>
      </c>
      <c r="B1001" s="109">
        <v>42184</v>
      </c>
      <c r="C1001" s="100" t="s">
        <v>468</v>
      </c>
      <c r="D1001" s="76" t="s">
        <v>1191</v>
      </c>
      <c r="E1001" s="95">
        <v>803772</v>
      </c>
      <c r="F1001" s="98"/>
      <c r="G1001" s="82">
        <v>1000</v>
      </c>
      <c r="H1001" s="73"/>
      <c r="I1001" s="98">
        <v>1000</v>
      </c>
      <c r="J1001" s="82"/>
      <c r="K1001" s="73"/>
      <c r="L1001" s="112">
        <v>42185</v>
      </c>
    </row>
    <row r="1002" spans="1:12" ht="15" customHeight="1" x14ac:dyDescent="0.3">
      <c r="A1002" s="66">
        <f t="shared" si="16"/>
        <v>997</v>
      </c>
      <c r="B1002" s="109">
        <v>42184</v>
      </c>
      <c r="C1002" s="100" t="s">
        <v>474</v>
      </c>
      <c r="D1002" s="76" t="s">
        <v>1192</v>
      </c>
      <c r="E1002" s="95">
        <v>803773</v>
      </c>
      <c r="F1002" s="98"/>
      <c r="G1002" s="82">
        <v>200</v>
      </c>
      <c r="H1002" s="73"/>
      <c r="I1002" s="98">
        <v>200</v>
      </c>
      <c r="J1002" s="82"/>
      <c r="K1002" s="73"/>
      <c r="L1002" s="112">
        <v>42201</v>
      </c>
    </row>
    <row r="1003" spans="1:12" ht="15" customHeight="1" x14ac:dyDescent="0.3">
      <c r="A1003" s="66">
        <f t="shared" si="16"/>
        <v>998</v>
      </c>
      <c r="B1003" s="109">
        <v>42184</v>
      </c>
      <c r="C1003" s="100" t="s">
        <v>455</v>
      </c>
      <c r="D1003" s="76" t="s">
        <v>772</v>
      </c>
      <c r="E1003" s="95" t="s">
        <v>1193</v>
      </c>
      <c r="F1003" s="98">
        <v>2385.2800000000002</v>
      </c>
      <c r="G1003" s="82"/>
      <c r="H1003" s="73"/>
      <c r="I1003" s="98"/>
      <c r="J1003" s="82">
        <v>2385.2800000000002</v>
      </c>
      <c r="K1003" s="73"/>
      <c r="L1003" s="112">
        <v>42184</v>
      </c>
    </row>
    <row r="1004" spans="1:12" ht="15" customHeight="1" x14ac:dyDescent="0.3">
      <c r="A1004" s="66">
        <f t="shared" si="16"/>
        <v>999</v>
      </c>
      <c r="B1004" s="109">
        <v>42184</v>
      </c>
      <c r="C1004" s="100" t="s">
        <v>642</v>
      </c>
      <c r="D1004" s="76" t="s">
        <v>1009</v>
      </c>
      <c r="E1004" s="95">
        <v>803774</v>
      </c>
      <c r="F1004" s="98"/>
      <c r="G1004" s="82">
        <v>2190</v>
      </c>
      <c r="H1004" s="73"/>
      <c r="I1004" s="98">
        <v>2190</v>
      </c>
      <c r="J1004" s="82"/>
      <c r="K1004" s="73"/>
      <c r="L1004" s="112">
        <v>42186</v>
      </c>
    </row>
    <row r="1005" spans="1:12" ht="15" customHeight="1" x14ac:dyDescent="0.3">
      <c r="A1005" s="66">
        <f t="shared" si="16"/>
        <v>1000</v>
      </c>
      <c r="B1005" s="109">
        <v>42184</v>
      </c>
      <c r="C1005" s="100" t="s">
        <v>552</v>
      </c>
      <c r="D1005" s="76" t="s">
        <v>807</v>
      </c>
      <c r="E1005" s="95">
        <v>803775</v>
      </c>
      <c r="F1005" s="98"/>
      <c r="G1005" s="82">
        <v>791</v>
      </c>
      <c r="H1005" s="73"/>
      <c r="I1005" s="98">
        <v>791</v>
      </c>
      <c r="J1005" s="82"/>
      <c r="K1005" s="73"/>
      <c r="L1005" s="112">
        <v>42185</v>
      </c>
    </row>
    <row r="1006" spans="1:12" ht="15" customHeight="1" x14ac:dyDescent="0.3">
      <c r="A1006" s="66">
        <f t="shared" si="16"/>
        <v>1001</v>
      </c>
      <c r="B1006" s="109">
        <v>42185</v>
      </c>
      <c r="C1006" s="100" t="s">
        <v>455</v>
      </c>
      <c r="D1006" s="76" t="s">
        <v>772</v>
      </c>
      <c r="E1006" s="95" t="s">
        <v>1194</v>
      </c>
      <c r="F1006" s="98">
        <v>2293.98</v>
      </c>
      <c r="G1006" s="82"/>
      <c r="H1006" s="73"/>
      <c r="I1006" s="98"/>
      <c r="J1006" s="82">
        <v>2293.98</v>
      </c>
      <c r="K1006" s="73"/>
      <c r="L1006" s="112">
        <v>42185</v>
      </c>
    </row>
    <row r="1007" spans="1:12" ht="15" customHeight="1" x14ac:dyDescent="0.3">
      <c r="A1007" s="66">
        <f t="shared" si="16"/>
        <v>1002</v>
      </c>
      <c r="B1007" s="109">
        <v>42185</v>
      </c>
      <c r="C1007" s="100" t="s">
        <v>1195</v>
      </c>
      <c r="D1007" s="76" t="s">
        <v>1196</v>
      </c>
      <c r="E1007" s="95">
        <v>803779</v>
      </c>
      <c r="F1007" s="98"/>
      <c r="G1007" s="82">
        <v>408</v>
      </c>
      <c r="H1007" s="73"/>
      <c r="I1007" s="98">
        <v>408</v>
      </c>
      <c r="J1007" s="82"/>
      <c r="K1007" s="73"/>
      <c r="L1007" s="112">
        <v>42190</v>
      </c>
    </row>
    <row r="1008" spans="1:12" ht="15" customHeight="1" x14ac:dyDescent="0.3">
      <c r="A1008" s="66">
        <f t="shared" si="16"/>
        <v>1003</v>
      </c>
      <c r="B1008" s="109">
        <v>42186</v>
      </c>
      <c r="C1008" s="100" t="s">
        <v>455</v>
      </c>
      <c r="D1008" s="76" t="s">
        <v>772</v>
      </c>
      <c r="E1008" s="95" t="s">
        <v>1197</v>
      </c>
      <c r="F1008" s="98">
        <v>1584.44</v>
      </c>
      <c r="G1008" s="82"/>
      <c r="H1008" s="73"/>
      <c r="I1008" s="98"/>
      <c r="J1008" s="82">
        <v>1584.44</v>
      </c>
      <c r="K1008" s="73"/>
      <c r="L1008" s="112">
        <v>42186</v>
      </c>
    </row>
    <row r="1009" spans="1:12" ht="15" customHeight="1" x14ac:dyDescent="0.3">
      <c r="A1009" s="66">
        <f t="shared" si="16"/>
        <v>1004</v>
      </c>
      <c r="B1009" s="109">
        <v>42186</v>
      </c>
      <c r="C1009" s="100" t="s">
        <v>455</v>
      </c>
      <c r="D1009" s="76" t="s">
        <v>772</v>
      </c>
      <c r="E1009" s="95" t="s">
        <v>1198</v>
      </c>
      <c r="F1009" s="98">
        <v>2.36</v>
      </c>
      <c r="G1009" s="82"/>
      <c r="H1009" s="73"/>
      <c r="I1009" s="98"/>
      <c r="J1009" s="82">
        <v>2.36</v>
      </c>
      <c r="K1009" s="73"/>
      <c r="L1009" s="112">
        <v>42186</v>
      </c>
    </row>
    <row r="1010" spans="1:12" ht="15" customHeight="1" x14ac:dyDescent="0.3">
      <c r="A1010" s="66">
        <f t="shared" si="16"/>
        <v>1005</v>
      </c>
      <c r="B1010" s="109">
        <v>42187</v>
      </c>
      <c r="C1010" s="100" t="s">
        <v>455</v>
      </c>
      <c r="D1010" s="76" t="s">
        <v>772</v>
      </c>
      <c r="E1010" s="95" t="s">
        <v>1199</v>
      </c>
      <c r="F1010" s="98">
        <v>1726.91</v>
      </c>
      <c r="G1010" s="82"/>
      <c r="H1010" s="73"/>
      <c r="I1010" s="98"/>
      <c r="J1010" s="82">
        <v>1726.91</v>
      </c>
      <c r="K1010" s="73"/>
      <c r="L1010" s="112">
        <v>42187</v>
      </c>
    </row>
    <row r="1011" spans="1:12" ht="15" customHeight="1" x14ac:dyDescent="0.3">
      <c r="A1011" s="66">
        <f t="shared" si="16"/>
        <v>1006</v>
      </c>
      <c r="B1011" s="109">
        <v>42189</v>
      </c>
      <c r="C1011" s="100" t="s">
        <v>455</v>
      </c>
      <c r="D1011" s="76" t="s">
        <v>772</v>
      </c>
      <c r="E1011" s="95" t="s">
        <v>1200</v>
      </c>
      <c r="F1011" s="98">
        <v>2804.14</v>
      </c>
      <c r="G1011" s="82"/>
      <c r="H1011" s="73"/>
      <c r="I1011" s="98"/>
      <c r="J1011" s="82">
        <v>2804.14</v>
      </c>
      <c r="K1011" s="73"/>
      <c r="L1011" s="112">
        <v>42189</v>
      </c>
    </row>
    <row r="1012" spans="1:12" ht="15" customHeight="1" x14ac:dyDescent="0.3">
      <c r="A1012" s="66">
        <f t="shared" si="16"/>
        <v>1007</v>
      </c>
      <c r="B1012" s="109">
        <v>42189</v>
      </c>
      <c r="C1012" s="100" t="s">
        <v>455</v>
      </c>
      <c r="D1012" s="76" t="s">
        <v>772</v>
      </c>
      <c r="E1012" s="95" t="s">
        <v>1201</v>
      </c>
      <c r="F1012" s="98">
        <v>2567.2199999999998</v>
      </c>
      <c r="G1012" s="82"/>
      <c r="H1012" s="73"/>
      <c r="I1012" s="98"/>
      <c r="J1012" s="82">
        <v>2567.2199999999998</v>
      </c>
      <c r="K1012" s="73"/>
      <c r="L1012" s="112">
        <v>42189</v>
      </c>
    </row>
    <row r="1013" spans="1:12" ht="15" customHeight="1" x14ac:dyDescent="0.3">
      <c r="A1013" s="66">
        <f t="shared" si="16"/>
        <v>1008</v>
      </c>
      <c r="B1013" s="109">
        <v>42189</v>
      </c>
      <c r="C1013" s="100" t="s">
        <v>432</v>
      </c>
      <c r="D1013" s="76" t="s">
        <v>1202</v>
      </c>
      <c r="E1013" s="95">
        <v>803776</v>
      </c>
      <c r="F1013" s="98"/>
      <c r="G1013" s="82">
        <v>2410</v>
      </c>
      <c r="H1013" s="73"/>
      <c r="I1013" s="98">
        <v>2410</v>
      </c>
      <c r="J1013" s="82"/>
      <c r="K1013" s="73"/>
      <c r="L1013" s="112">
        <v>42190</v>
      </c>
    </row>
    <row r="1014" spans="1:12" ht="15" customHeight="1" x14ac:dyDescent="0.3">
      <c r="A1014" s="66">
        <f t="shared" si="16"/>
        <v>1009</v>
      </c>
      <c r="B1014" s="109">
        <v>42189</v>
      </c>
      <c r="C1014" s="100" t="s">
        <v>738</v>
      </c>
      <c r="D1014" s="76" t="s">
        <v>1191</v>
      </c>
      <c r="E1014" s="95">
        <v>803777</v>
      </c>
      <c r="F1014" s="98">
        <v>500</v>
      </c>
      <c r="G1014" s="82">
        <v>500</v>
      </c>
      <c r="H1014" s="73"/>
      <c r="I1014" s="98"/>
      <c r="J1014" s="82"/>
      <c r="K1014" s="73"/>
      <c r="L1014" s="112"/>
    </row>
    <row r="1015" spans="1:12" ht="15" customHeight="1" x14ac:dyDescent="0.3">
      <c r="A1015" s="66">
        <f t="shared" si="16"/>
        <v>1010</v>
      </c>
      <c r="B1015" s="109">
        <v>42190</v>
      </c>
      <c r="C1015" s="100" t="s">
        <v>552</v>
      </c>
      <c r="D1015" s="76" t="s">
        <v>924</v>
      </c>
      <c r="E1015" s="95">
        <v>803780</v>
      </c>
      <c r="F1015" s="98"/>
      <c r="G1015" s="82">
        <v>854</v>
      </c>
      <c r="H1015" s="73"/>
      <c r="I1015" s="98">
        <v>854</v>
      </c>
      <c r="J1015" s="82"/>
      <c r="K1015" s="73"/>
      <c r="L1015" s="112">
        <v>42192</v>
      </c>
    </row>
    <row r="1016" spans="1:12" ht="15" customHeight="1" x14ac:dyDescent="0.3">
      <c r="A1016" s="66">
        <f t="shared" si="16"/>
        <v>1011</v>
      </c>
      <c r="B1016" s="109">
        <v>42190</v>
      </c>
      <c r="C1016" s="100" t="s">
        <v>552</v>
      </c>
      <c r="D1016" s="76" t="s">
        <v>678</v>
      </c>
      <c r="E1016" s="95">
        <v>803781</v>
      </c>
      <c r="F1016" s="98"/>
      <c r="G1016" s="82">
        <v>175</v>
      </c>
      <c r="H1016" s="73"/>
      <c r="I1016" s="98">
        <v>175</v>
      </c>
      <c r="J1016" s="82"/>
      <c r="K1016" s="73"/>
      <c r="L1016" s="112">
        <v>42192</v>
      </c>
    </row>
    <row r="1017" spans="1:12" ht="15" customHeight="1" x14ac:dyDescent="0.3">
      <c r="A1017" s="66">
        <f t="shared" si="16"/>
        <v>1012</v>
      </c>
      <c r="B1017" s="109">
        <v>42190</v>
      </c>
      <c r="C1017" s="100" t="s">
        <v>642</v>
      </c>
      <c r="D1017" s="76" t="s">
        <v>1203</v>
      </c>
      <c r="E1017" s="95">
        <v>803782</v>
      </c>
      <c r="F1017" s="98"/>
      <c r="G1017" s="82">
        <v>2757</v>
      </c>
      <c r="H1017" s="73"/>
      <c r="I1017" s="98">
        <v>2757</v>
      </c>
      <c r="J1017" s="82"/>
      <c r="K1017" s="73"/>
      <c r="L1017" s="112">
        <v>42193</v>
      </c>
    </row>
    <row r="1018" spans="1:12" ht="15" customHeight="1" x14ac:dyDescent="0.3">
      <c r="A1018" s="66">
        <f t="shared" si="16"/>
        <v>1013</v>
      </c>
      <c r="B1018" s="109">
        <v>42190</v>
      </c>
      <c r="C1018" s="100" t="s">
        <v>466</v>
      </c>
      <c r="D1018" s="76" t="s">
        <v>1204</v>
      </c>
      <c r="E1018" s="95">
        <v>803783</v>
      </c>
      <c r="F1018" s="98"/>
      <c r="G1018" s="82">
        <v>6000</v>
      </c>
      <c r="H1018" s="73"/>
      <c r="I1018" s="98">
        <v>6000</v>
      </c>
      <c r="J1018" s="82"/>
      <c r="K1018" s="73"/>
      <c r="L1018" s="112">
        <v>42192</v>
      </c>
    </row>
    <row r="1019" spans="1:12" ht="15" customHeight="1" x14ac:dyDescent="0.3">
      <c r="A1019" s="66">
        <f t="shared" si="16"/>
        <v>1014</v>
      </c>
      <c r="B1019" s="109">
        <v>42190</v>
      </c>
      <c r="C1019" s="100" t="s">
        <v>1205</v>
      </c>
      <c r="D1019" s="76" t="s">
        <v>1204</v>
      </c>
      <c r="E1019" s="95">
        <v>803784</v>
      </c>
      <c r="F1019" s="98"/>
      <c r="G1019" s="82">
        <v>1483</v>
      </c>
      <c r="H1019" s="73"/>
      <c r="I1019" s="98">
        <v>1483</v>
      </c>
      <c r="J1019" s="82"/>
      <c r="K1019" s="73"/>
      <c r="L1019" s="112">
        <v>42199</v>
      </c>
    </row>
    <row r="1020" spans="1:12" ht="15" customHeight="1" x14ac:dyDescent="0.3">
      <c r="A1020" s="66">
        <f t="shared" si="16"/>
        <v>1015</v>
      </c>
      <c r="B1020" s="109">
        <v>42190</v>
      </c>
      <c r="C1020" s="100" t="s">
        <v>692</v>
      </c>
      <c r="D1020" s="76" t="s">
        <v>1206</v>
      </c>
      <c r="E1020" s="95">
        <v>803785</v>
      </c>
      <c r="F1020" s="98">
        <v>1936</v>
      </c>
      <c r="G1020" s="82">
        <v>1936</v>
      </c>
      <c r="H1020" s="73"/>
      <c r="I1020" s="98"/>
      <c r="J1020" s="82"/>
      <c r="K1020" s="73"/>
      <c r="L1020" s="112"/>
    </row>
    <row r="1021" spans="1:12" ht="15" customHeight="1" x14ac:dyDescent="0.3">
      <c r="A1021" s="66">
        <f t="shared" si="16"/>
        <v>1016</v>
      </c>
      <c r="B1021" s="109">
        <v>42190</v>
      </c>
      <c r="C1021" s="100" t="s">
        <v>455</v>
      </c>
      <c r="D1021" s="76" t="s">
        <v>772</v>
      </c>
      <c r="E1021" s="95" t="s">
        <v>1207</v>
      </c>
      <c r="F1021" s="98">
        <v>5194.93</v>
      </c>
      <c r="G1021" s="82"/>
      <c r="H1021" s="73"/>
      <c r="I1021" s="98"/>
      <c r="J1021" s="82">
        <v>5194.93</v>
      </c>
      <c r="K1021" s="73"/>
      <c r="L1021" s="112">
        <v>42190</v>
      </c>
    </row>
    <row r="1022" spans="1:12" ht="15" customHeight="1" x14ac:dyDescent="0.3">
      <c r="A1022" s="66">
        <f t="shared" si="16"/>
        <v>1017</v>
      </c>
      <c r="B1022" s="109">
        <v>42190</v>
      </c>
      <c r="C1022" s="77" t="s">
        <v>492</v>
      </c>
      <c r="D1022" s="77" t="s">
        <v>493</v>
      </c>
      <c r="E1022" s="95">
        <v>872</v>
      </c>
      <c r="F1022" s="98">
        <v>11393</v>
      </c>
      <c r="G1022" s="82"/>
      <c r="H1022" s="73"/>
      <c r="I1022" s="98"/>
      <c r="J1022" s="82">
        <v>11393</v>
      </c>
      <c r="K1022" s="73"/>
      <c r="L1022" s="112">
        <v>42190</v>
      </c>
    </row>
    <row r="1023" spans="1:12" ht="15" customHeight="1" x14ac:dyDescent="0.3">
      <c r="A1023" s="66">
        <f t="shared" si="16"/>
        <v>1018</v>
      </c>
      <c r="B1023" s="109">
        <v>42190</v>
      </c>
      <c r="C1023" s="77" t="s">
        <v>432</v>
      </c>
      <c r="D1023" s="76" t="s">
        <v>494</v>
      </c>
      <c r="E1023" s="95">
        <v>872</v>
      </c>
      <c r="F1023" s="98"/>
      <c r="G1023" s="82">
        <v>11393</v>
      </c>
      <c r="H1023" s="73"/>
      <c r="I1023" s="98">
        <v>11393</v>
      </c>
      <c r="J1023" s="82"/>
      <c r="K1023" s="73"/>
      <c r="L1023" s="112">
        <v>42190</v>
      </c>
    </row>
    <row r="1024" spans="1:12" ht="15" customHeight="1" x14ac:dyDescent="0.3">
      <c r="A1024" s="66">
        <f t="shared" si="16"/>
        <v>1019</v>
      </c>
      <c r="B1024" s="109">
        <v>42191</v>
      </c>
      <c r="C1024" s="77" t="s">
        <v>521</v>
      </c>
      <c r="D1024" s="76" t="s">
        <v>1208</v>
      </c>
      <c r="E1024" s="95">
        <v>803786</v>
      </c>
      <c r="F1024" s="98"/>
      <c r="G1024" s="82">
        <v>15065</v>
      </c>
      <c r="H1024" s="73"/>
      <c r="I1024" s="98">
        <v>15065</v>
      </c>
      <c r="J1024" s="82"/>
      <c r="K1024" s="73"/>
      <c r="L1024" s="112">
        <v>42192</v>
      </c>
    </row>
    <row r="1025" spans="1:12" ht="15" customHeight="1" x14ac:dyDescent="0.3">
      <c r="A1025" s="66">
        <f t="shared" si="16"/>
        <v>1020</v>
      </c>
      <c r="B1025" s="109">
        <v>42191</v>
      </c>
      <c r="C1025" s="77" t="s">
        <v>822</v>
      </c>
      <c r="D1025" s="76" t="s">
        <v>1208</v>
      </c>
      <c r="E1025" s="95">
        <v>803787</v>
      </c>
      <c r="F1025" s="98"/>
      <c r="G1025" s="82">
        <v>20970</v>
      </c>
      <c r="H1025" s="73"/>
      <c r="I1025" s="98">
        <v>20970</v>
      </c>
      <c r="J1025" s="82"/>
      <c r="K1025" s="73"/>
      <c r="L1025" s="112">
        <v>42192</v>
      </c>
    </row>
    <row r="1026" spans="1:12" ht="15" customHeight="1" x14ac:dyDescent="0.3">
      <c r="A1026" s="66">
        <f t="shared" si="16"/>
        <v>1021</v>
      </c>
      <c r="B1026" s="109">
        <v>42191</v>
      </c>
      <c r="C1026" s="100" t="s">
        <v>455</v>
      </c>
      <c r="D1026" s="76" t="s">
        <v>772</v>
      </c>
      <c r="E1026" s="95" t="s">
        <v>1209</v>
      </c>
      <c r="F1026" s="98">
        <v>2387.7600000000002</v>
      </c>
      <c r="G1026" s="82"/>
      <c r="H1026" s="73"/>
      <c r="I1026" s="98"/>
      <c r="J1026" s="82">
        <v>2387.7600000000002</v>
      </c>
      <c r="K1026" s="73"/>
      <c r="L1026" s="112">
        <v>42192</v>
      </c>
    </row>
    <row r="1027" spans="1:12" ht="15" customHeight="1" x14ac:dyDescent="0.3">
      <c r="A1027" s="66">
        <f t="shared" si="16"/>
        <v>1022</v>
      </c>
      <c r="B1027" s="109">
        <v>42192</v>
      </c>
      <c r="C1027" s="100" t="s">
        <v>455</v>
      </c>
      <c r="D1027" s="76" t="s">
        <v>772</v>
      </c>
      <c r="E1027" s="95" t="s">
        <v>1210</v>
      </c>
      <c r="F1027" s="98">
        <v>110.15</v>
      </c>
      <c r="G1027" s="82"/>
      <c r="H1027" s="73"/>
      <c r="I1027" s="98"/>
      <c r="J1027" s="82">
        <v>110.15</v>
      </c>
      <c r="K1027" s="73"/>
      <c r="L1027" s="112">
        <v>42192</v>
      </c>
    </row>
    <row r="1028" spans="1:12" ht="15" customHeight="1" x14ac:dyDescent="0.3">
      <c r="A1028" s="66">
        <f t="shared" si="16"/>
        <v>1023</v>
      </c>
      <c r="B1028" s="109">
        <v>42192</v>
      </c>
      <c r="C1028" s="100" t="s">
        <v>455</v>
      </c>
      <c r="D1028" s="76" t="s">
        <v>772</v>
      </c>
      <c r="E1028" s="95" t="s">
        <v>1211</v>
      </c>
      <c r="F1028" s="98">
        <v>2124.61</v>
      </c>
      <c r="G1028" s="82"/>
      <c r="H1028" s="73"/>
      <c r="I1028" s="98"/>
      <c r="J1028" s="82">
        <v>2124.6</v>
      </c>
      <c r="K1028" s="73"/>
      <c r="L1028" s="112">
        <v>42192</v>
      </c>
    </row>
    <row r="1029" spans="1:12" ht="15" customHeight="1" x14ac:dyDescent="0.3">
      <c r="A1029" s="66">
        <f t="shared" si="16"/>
        <v>1024</v>
      </c>
      <c r="B1029" s="109">
        <v>42193</v>
      </c>
      <c r="C1029" s="100" t="s">
        <v>552</v>
      </c>
      <c r="D1029" s="76" t="s">
        <v>924</v>
      </c>
      <c r="E1029" s="95">
        <v>803788</v>
      </c>
      <c r="F1029" s="98"/>
      <c r="G1029" s="82">
        <v>909</v>
      </c>
      <c r="H1029" s="73"/>
      <c r="I1029" s="98">
        <v>909</v>
      </c>
      <c r="J1029" s="82"/>
      <c r="K1029" s="73"/>
      <c r="L1029" s="112">
        <v>42196</v>
      </c>
    </row>
    <row r="1030" spans="1:12" ht="15" customHeight="1" x14ac:dyDescent="0.3">
      <c r="A1030" s="66">
        <f t="shared" si="16"/>
        <v>1025</v>
      </c>
      <c r="B1030" s="109">
        <v>42193</v>
      </c>
      <c r="C1030" s="100" t="s">
        <v>477</v>
      </c>
      <c r="D1030" s="76" t="s">
        <v>1204</v>
      </c>
      <c r="E1030" s="95">
        <v>803789</v>
      </c>
      <c r="F1030" s="98"/>
      <c r="G1030" s="82">
        <v>1000</v>
      </c>
      <c r="H1030" s="73"/>
      <c r="I1030" s="98">
        <v>1000</v>
      </c>
      <c r="J1030" s="82"/>
      <c r="K1030" s="73"/>
      <c r="L1030" s="112">
        <v>42198</v>
      </c>
    </row>
    <row r="1031" spans="1:12" ht="15" customHeight="1" x14ac:dyDescent="0.3">
      <c r="A1031" s="66">
        <f t="shared" si="16"/>
        <v>1026</v>
      </c>
      <c r="B1031" s="109">
        <v>42193</v>
      </c>
      <c r="C1031" s="100" t="s">
        <v>996</v>
      </c>
      <c r="D1031" s="76" t="s">
        <v>1204</v>
      </c>
      <c r="E1031" s="95">
        <v>803790</v>
      </c>
      <c r="F1031" s="98"/>
      <c r="G1031" s="82">
        <v>1349</v>
      </c>
      <c r="H1031" s="73"/>
      <c r="I1031" s="98">
        <v>1349</v>
      </c>
      <c r="J1031" s="82"/>
      <c r="K1031" s="73"/>
      <c r="L1031" s="112">
        <v>42196</v>
      </c>
    </row>
    <row r="1032" spans="1:12" ht="15" customHeight="1" x14ac:dyDescent="0.3">
      <c r="A1032" s="66">
        <f t="shared" si="16"/>
        <v>1027</v>
      </c>
      <c r="B1032" s="109">
        <v>42193</v>
      </c>
      <c r="C1032" s="100" t="s">
        <v>1212</v>
      </c>
      <c r="D1032" s="76" t="s">
        <v>1204</v>
      </c>
      <c r="E1032" s="95">
        <v>803791</v>
      </c>
      <c r="F1032" s="98">
        <v>12000</v>
      </c>
      <c r="G1032" s="82">
        <v>12000</v>
      </c>
      <c r="H1032" s="73"/>
      <c r="I1032" s="98"/>
      <c r="J1032" s="82"/>
      <c r="K1032" s="73"/>
      <c r="L1032" s="112"/>
    </row>
    <row r="1033" spans="1:12" ht="15" customHeight="1" x14ac:dyDescent="0.3">
      <c r="A1033" s="66">
        <f t="shared" si="16"/>
        <v>1028</v>
      </c>
      <c r="B1033" s="109">
        <v>42193</v>
      </c>
      <c r="C1033" s="100" t="s">
        <v>1166</v>
      </c>
      <c r="D1033" s="76" t="s">
        <v>1204</v>
      </c>
      <c r="E1033" s="95">
        <v>803792</v>
      </c>
      <c r="F1033" s="98"/>
      <c r="G1033" s="82">
        <v>3000</v>
      </c>
      <c r="H1033" s="73"/>
      <c r="I1033" s="98">
        <v>3000</v>
      </c>
      <c r="J1033" s="82"/>
      <c r="K1033" s="73"/>
      <c r="L1033" s="112">
        <v>42200</v>
      </c>
    </row>
    <row r="1034" spans="1:12" ht="15" customHeight="1" x14ac:dyDescent="0.3">
      <c r="A1034" s="66">
        <f t="shared" si="16"/>
        <v>1029</v>
      </c>
      <c r="B1034" s="109">
        <v>42193</v>
      </c>
      <c r="C1034" s="100" t="s">
        <v>1213</v>
      </c>
      <c r="D1034" s="76" t="s">
        <v>1204</v>
      </c>
      <c r="E1034" s="95">
        <v>803793</v>
      </c>
      <c r="F1034" s="98"/>
      <c r="G1034" s="82">
        <v>1200</v>
      </c>
      <c r="H1034" s="73"/>
      <c r="I1034" s="98">
        <v>1200</v>
      </c>
      <c r="J1034" s="82"/>
      <c r="K1034" s="73"/>
      <c r="L1034" s="112">
        <v>42197</v>
      </c>
    </row>
    <row r="1035" spans="1:12" ht="15" customHeight="1" x14ac:dyDescent="0.3">
      <c r="A1035" s="66">
        <f t="shared" si="16"/>
        <v>1030</v>
      </c>
      <c r="B1035" s="109">
        <v>42193</v>
      </c>
      <c r="C1035" s="123" t="s">
        <v>1179</v>
      </c>
      <c r="D1035" s="76" t="s">
        <v>1204</v>
      </c>
      <c r="E1035" s="95">
        <v>803794</v>
      </c>
      <c r="F1035" s="98"/>
      <c r="G1035" s="82">
        <v>2500</v>
      </c>
      <c r="H1035" s="73"/>
      <c r="I1035" s="98">
        <v>2500</v>
      </c>
      <c r="J1035" s="82"/>
      <c r="K1035" s="73"/>
      <c r="L1035" s="112">
        <v>42197</v>
      </c>
    </row>
    <row r="1036" spans="1:12" ht="15" customHeight="1" x14ac:dyDescent="0.3">
      <c r="A1036" s="66">
        <f t="shared" si="16"/>
        <v>1031</v>
      </c>
      <c r="B1036" s="109">
        <v>42193</v>
      </c>
      <c r="C1036" s="100" t="s">
        <v>1214</v>
      </c>
      <c r="D1036" s="76" t="s">
        <v>1204</v>
      </c>
      <c r="E1036" s="95">
        <v>803795</v>
      </c>
      <c r="F1036" s="98"/>
      <c r="G1036" s="82">
        <v>1800</v>
      </c>
      <c r="H1036" s="73"/>
      <c r="I1036" s="98">
        <v>1800</v>
      </c>
      <c r="J1036" s="82"/>
      <c r="K1036" s="73"/>
      <c r="L1036" s="112">
        <v>42198</v>
      </c>
    </row>
    <row r="1037" spans="1:12" ht="15" customHeight="1" x14ac:dyDescent="0.3">
      <c r="A1037" s="66">
        <f t="shared" si="16"/>
        <v>1032</v>
      </c>
      <c r="B1037" s="109">
        <v>42193</v>
      </c>
      <c r="C1037" s="100" t="s">
        <v>1215</v>
      </c>
      <c r="D1037" s="76" t="s">
        <v>1204</v>
      </c>
      <c r="E1037" s="95">
        <v>803796</v>
      </c>
      <c r="F1037" s="98"/>
      <c r="G1037" s="82">
        <v>2900</v>
      </c>
      <c r="H1037" s="73"/>
      <c r="I1037" s="98">
        <v>2900</v>
      </c>
      <c r="J1037" s="82"/>
      <c r="K1037" s="73"/>
      <c r="L1037" s="112">
        <v>42207</v>
      </c>
    </row>
    <row r="1038" spans="1:12" ht="15" customHeight="1" x14ac:dyDescent="0.3">
      <c r="A1038" s="66">
        <f t="shared" si="16"/>
        <v>1033</v>
      </c>
      <c r="B1038" s="109">
        <v>42193</v>
      </c>
      <c r="C1038" s="100" t="s">
        <v>455</v>
      </c>
      <c r="D1038" s="76" t="s">
        <v>772</v>
      </c>
      <c r="E1038" s="95" t="s">
        <v>1216</v>
      </c>
      <c r="F1038" s="98">
        <v>2242.41</v>
      </c>
      <c r="G1038" s="82"/>
      <c r="H1038" s="73"/>
      <c r="I1038" s="98"/>
      <c r="J1038" s="82">
        <v>2242.41</v>
      </c>
      <c r="K1038" s="73"/>
      <c r="L1038" s="112">
        <v>42193</v>
      </c>
    </row>
    <row r="1039" spans="1:12" ht="15" customHeight="1" x14ac:dyDescent="0.3">
      <c r="A1039" s="66">
        <f t="shared" si="16"/>
        <v>1034</v>
      </c>
      <c r="B1039" s="109">
        <v>42194</v>
      </c>
      <c r="C1039" s="100" t="s">
        <v>455</v>
      </c>
      <c r="D1039" s="76" t="s">
        <v>772</v>
      </c>
      <c r="E1039" s="95" t="s">
        <v>1217</v>
      </c>
      <c r="F1039" s="98">
        <v>110.15</v>
      </c>
      <c r="G1039" s="82"/>
      <c r="H1039" s="73"/>
      <c r="I1039" s="98"/>
      <c r="J1039" s="82">
        <v>110.15</v>
      </c>
      <c r="K1039" s="73"/>
      <c r="L1039" s="112">
        <v>42194</v>
      </c>
    </row>
    <row r="1040" spans="1:12" ht="15" customHeight="1" x14ac:dyDescent="0.3">
      <c r="A1040" s="66">
        <f t="shared" si="16"/>
        <v>1035</v>
      </c>
      <c r="B1040" s="109">
        <v>42194</v>
      </c>
      <c r="C1040" s="100" t="s">
        <v>455</v>
      </c>
      <c r="D1040" s="76" t="s">
        <v>772</v>
      </c>
      <c r="E1040" s="95" t="s">
        <v>1218</v>
      </c>
      <c r="F1040" s="98">
        <v>2402.83</v>
      </c>
      <c r="G1040" s="82"/>
      <c r="H1040" s="73"/>
      <c r="I1040" s="98"/>
      <c r="J1040" s="82">
        <v>2402.83</v>
      </c>
      <c r="K1040" s="73"/>
      <c r="L1040" s="112">
        <v>42194</v>
      </c>
    </row>
    <row r="1041" spans="1:12" ht="15" customHeight="1" x14ac:dyDescent="0.3">
      <c r="A1041" s="66">
        <f t="shared" si="16"/>
        <v>1036</v>
      </c>
      <c r="B1041" s="109">
        <v>42196</v>
      </c>
      <c r="C1041" s="100" t="s">
        <v>455</v>
      </c>
      <c r="D1041" s="76" t="s">
        <v>772</v>
      </c>
      <c r="E1041" s="95" t="s">
        <v>1219</v>
      </c>
      <c r="F1041" s="98">
        <v>2715.65</v>
      </c>
      <c r="G1041" s="82"/>
      <c r="H1041" s="73"/>
      <c r="I1041" s="98"/>
      <c r="J1041" s="82">
        <v>2715.65</v>
      </c>
      <c r="K1041" s="73"/>
      <c r="L1041" s="112">
        <v>42196</v>
      </c>
    </row>
    <row r="1042" spans="1:12" ht="15" customHeight="1" x14ac:dyDescent="0.3">
      <c r="A1042" s="66">
        <f t="shared" si="16"/>
        <v>1037</v>
      </c>
      <c r="B1042" s="109">
        <v>42196</v>
      </c>
      <c r="C1042" s="100" t="s">
        <v>455</v>
      </c>
      <c r="D1042" s="76" t="s">
        <v>772</v>
      </c>
      <c r="E1042" s="95" t="s">
        <v>1220</v>
      </c>
      <c r="F1042" s="98">
        <v>3816.77</v>
      </c>
      <c r="G1042" s="82"/>
      <c r="H1042" s="73"/>
      <c r="I1042" s="98"/>
      <c r="J1042" s="82">
        <v>3816.77</v>
      </c>
      <c r="K1042" s="73"/>
      <c r="L1042" s="112">
        <v>42196</v>
      </c>
    </row>
    <row r="1043" spans="1:12" ht="15" customHeight="1" x14ac:dyDescent="0.3">
      <c r="A1043" s="66">
        <f t="shared" si="16"/>
        <v>1038</v>
      </c>
      <c r="B1043" s="109">
        <v>42196</v>
      </c>
      <c r="C1043" s="100" t="s">
        <v>552</v>
      </c>
      <c r="D1043" s="76" t="s">
        <v>1028</v>
      </c>
      <c r="E1043" s="95">
        <v>71629</v>
      </c>
      <c r="F1043" s="98"/>
      <c r="G1043" s="82">
        <v>427</v>
      </c>
      <c r="H1043" s="73"/>
      <c r="I1043" s="98">
        <v>427</v>
      </c>
      <c r="J1043" s="82"/>
      <c r="K1043" s="73"/>
      <c r="L1043" s="112">
        <v>42197</v>
      </c>
    </row>
    <row r="1044" spans="1:12" ht="15" customHeight="1" x14ac:dyDescent="0.3">
      <c r="A1044" s="66">
        <f t="shared" si="16"/>
        <v>1039</v>
      </c>
      <c r="B1044" s="109">
        <v>42197</v>
      </c>
      <c r="C1044" s="100" t="s">
        <v>455</v>
      </c>
      <c r="D1044" s="76" t="s">
        <v>772</v>
      </c>
      <c r="E1044" s="95" t="s">
        <v>1221</v>
      </c>
      <c r="F1044" s="98">
        <v>6672.46</v>
      </c>
      <c r="G1044" s="82"/>
      <c r="H1044" s="73"/>
      <c r="I1044" s="98"/>
      <c r="J1044" s="82">
        <v>6672.46</v>
      </c>
      <c r="K1044" s="73"/>
      <c r="L1044" s="112">
        <v>42197</v>
      </c>
    </row>
    <row r="1045" spans="1:12" ht="15" customHeight="1" x14ac:dyDescent="0.3">
      <c r="A1045" s="66">
        <f t="shared" si="16"/>
        <v>1040</v>
      </c>
      <c r="B1045" s="109">
        <v>42197</v>
      </c>
      <c r="C1045" s="100" t="s">
        <v>552</v>
      </c>
      <c r="D1045" s="76" t="s">
        <v>1024</v>
      </c>
      <c r="E1045" s="95">
        <v>71631</v>
      </c>
      <c r="F1045" s="98"/>
      <c r="G1045" s="82">
        <v>850</v>
      </c>
      <c r="H1045" s="73"/>
      <c r="I1045" s="98">
        <v>850</v>
      </c>
      <c r="J1045" s="82"/>
      <c r="K1045" s="73"/>
      <c r="L1045" s="112">
        <v>42198</v>
      </c>
    </row>
    <row r="1046" spans="1:12" ht="15" customHeight="1" x14ac:dyDescent="0.3">
      <c r="A1046" s="66">
        <f t="shared" si="16"/>
        <v>1041</v>
      </c>
      <c r="B1046" s="109">
        <v>42197</v>
      </c>
      <c r="C1046" s="100" t="s">
        <v>692</v>
      </c>
      <c r="D1046" s="76" t="s">
        <v>1222</v>
      </c>
      <c r="E1046" s="95">
        <v>71632</v>
      </c>
      <c r="F1046" s="98"/>
      <c r="G1046" s="82">
        <v>2436</v>
      </c>
      <c r="H1046" s="73"/>
      <c r="I1046" s="98">
        <v>2436</v>
      </c>
      <c r="J1046" s="82"/>
      <c r="K1046" s="73"/>
      <c r="L1046" s="112">
        <v>42198</v>
      </c>
    </row>
    <row r="1047" spans="1:12" ht="15" customHeight="1" x14ac:dyDescent="0.3">
      <c r="A1047" s="66">
        <f t="shared" si="16"/>
        <v>1042</v>
      </c>
      <c r="B1047" s="109">
        <v>42197</v>
      </c>
      <c r="C1047" s="100" t="s">
        <v>1130</v>
      </c>
      <c r="D1047" s="76" t="s">
        <v>1222</v>
      </c>
      <c r="E1047" s="95">
        <v>71633</v>
      </c>
      <c r="F1047" s="98"/>
      <c r="G1047" s="82">
        <v>7000</v>
      </c>
      <c r="H1047" s="73"/>
      <c r="I1047" s="98">
        <v>7000</v>
      </c>
      <c r="J1047" s="82"/>
      <c r="K1047" s="73"/>
      <c r="L1047" s="112">
        <v>42201</v>
      </c>
    </row>
    <row r="1048" spans="1:12" ht="15" customHeight="1" x14ac:dyDescent="0.3">
      <c r="A1048" s="66">
        <f t="shared" si="16"/>
        <v>1043</v>
      </c>
      <c r="B1048" s="109">
        <v>42198</v>
      </c>
      <c r="C1048" s="100" t="s">
        <v>432</v>
      </c>
      <c r="D1048" s="76" t="s">
        <v>1223</v>
      </c>
      <c r="E1048" s="95"/>
      <c r="F1048" s="98"/>
      <c r="G1048" s="82">
        <v>10000</v>
      </c>
      <c r="H1048" s="73"/>
      <c r="I1048" s="98">
        <v>10000</v>
      </c>
      <c r="J1048" s="82"/>
      <c r="K1048" s="73"/>
      <c r="L1048" s="112">
        <v>42198</v>
      </c>
    </row>
    <row r="1049" spans="1:12" ht="15" customHeight="1" x14ac:dyDescent="0.3">
      <c r="A1049" s="66">
        <f t="shared" si="16"/>
        <v>1044</v>
      </c>
      <c r="B1049" s="109">
        <v>42198</v>
      </c>
      <c r="C1049" s="100" t="s">
        <v>1224</v>
      </c>
      <c r="D1049" s="76" t="s">
        <v>1225</v>
      </c>
      <c r="E1049" s="95"/>
      <c r="F1049" s="124">
        <v>1000000</v>
      </c>
      <c r="G1049" s="82"/>
      <c r="H1049" s="73"/>
      <c r="I1049" s="98"/>
      <c r="J1049" s="125">
        <v>1000000</v>
      </c>
      <c r="K1049" s="73"/>
      <c r="L1049" s="112">
        <v>42198</v>
      </c>
    </row>
    <row r="1050" spans="1:12" ht="15" customHeight="1" x14ac:dyDescent="0.3">
      <c r="A1050" s="66">
        <f t="shared" si="16"/>
        <v>1045</v>
      </c>
      <c r="B1050" s="109">
        <v>42198</v>
      </c>
      <c r="C1050" s="100" t="s">
        <v>455</v>
      </c>
      <c r="D1050" s="76" t="s">
        <v>772</v>
      </c>
      <c r="E1050" s="95" t="s">
        <v>1226</v>
      </c>
      <c r="F1050" s="98">
        <v>2510.69</v>
      </c>
      <c r="G1050" s="82"/>
      <c r="H1050" s="73"/>
      <c r="I1050" s="98"/>
      <c r="J1050" s="82">
        <v>2510.69</v>
      </c>
      <c r="K1050" s="73"/>
      <c r="L1050" s="112">
        <v>42198</v>
      </c>
    </row>
    <row r="1051" spans="1:12" ht="15" customHeight="1" x14ac:dyDescent="0.3">
      <c r="A1051" s="66">
        <f t="shared" si="16"/>
        <v>1046</v>
      </c>
      <c r="B1051" s="109">
        <v>42198</v>
      </c>
      <c r="C1051" s="100" t="s">
        <v>1224</v>
      </c>
      <c r="D1051" s="76" t="s">
        <v>1227</v>
      </c>
      <c r="E1051" s="95"/>
      <c r="F1051" s="98"/>
      <c r="G1051" s="82">
        <v>235420.06</v>
      </c>
      <c r="H1051" s="73"/>
      <c r="I1051" s="98">
        <v>235420.06</v>
      </c>
      <c r="J1051" s="82"/>
      <c r="K1051" s="73"/>
      <c r="L1051" s="112">
        <v>42198</v>
      </c>
    </row>
    <row r="1052" spans="1:12" ht="15" customHeight="1" x14ac:dyDescent="0.3">
      <c r="A1052" s="66">
        <f t="shared" si="16"/>
        <v>1047</v>
      </c>
      <c r="B1052" s="109">
        <v>42198</v>
      </c>
      <c r="C1052" s="100" t="s">
        <v>1107</v>
      </c>
      <c r="D1052" s="102" t="s">
        <v>1108</v>
      </c>
      <c r="E1052" s="95">
        <v>71634</v>
      </c>
      <c r="F1052" s="98"/>
      <c r="G1052" s="82">
        <v>700000</v>
      </c>
      <c r="H1052" s="73"/>
      <c r="I1052" s="98">
        <v>700000</v>
      </c>
      <c r="J1052" s="82"/>
      <c r="K1052" s="73"/>
      <c r="L1052" s="112">
        <v>42199</v>
      </c>
    </row>
    <row r="1053" spans="1:12" ht="15" customHeight="1" x14ac:dyDescent="0.3">
      <c r="A1053" s="66">
        <f t="shared" si="16"/>
        <v>1048</v>
      </c>
      <c r="B1053" s="109">
        <v>42198</v>
      </c>
      <c r="C1053" s="100" t="s">
        <v>1166</v>
      </c>
      <c r="D1053" s="76" t="s">
        <v>1228</v>
      </c>
      <c r="E1053" s="95">
        <v>71635</v>
      </c>
      <c r="F1053" s="98"/>
      <c r="G1053" s="82">
        <v>4000</v>
      </c>
      <c r="H1053" s="73"/>
      <c r="I1053" s="98">
        <v>4000</v>
      </c>
      <c r="J1053" s="82"/>
      <c r="K1053" s="73"/>
      <c r="L1053" s="112">
        <v>42200</v>
      </c>
    </row>
    <row r="1054" spans="1:12" ht="15" customHeight="1" x14ac:dyDescent="0.3">
      <c r="A1054" s="66">
        <f t="shared" si="16"/>
        <v>1049</v>
      </c>
      <c r="B1054" s="109">
        <v>42198</v>
      </c>
      <c r="C1054" s="100" t="s">
        <v>1229</v>
      </c>
      <c r="D1054" s="76" t="s">
        <v>1230</v>
      </c>
      <c r="E1054" s="95">
        <v>71636</v>
      </c>
      <c r="F1054" s="98"/>
      <c r="G1054" s="82">
        <v>1000</v>
      </c>
      <c r="H1054" s="73"/>
      <c r="I1054" s="98">
        <v>1000</v>
      </c>
      <c r="J1054" s="82"/>
      <c r="K1054" s="73"/>
      <c r="L1054" s="112">
        <v>42205</v>
      </c>
    </row>
    <row r="1055" spans="1:12" ht="15" customHeight="1" x14ac:dyDescent="0.3">
      <c r="A1055" s="66">
        <f t="shared" si="16"/>
        <v>1050</v>
      </c>
      <c r="B1055" s="109">
        <v>42198</v>
      </c>
      <c r="C1055" s="100" t="s">
        <v>642</v>
      </c>
      <c r="D1055" s="76" t="s">
        <v>1159</v>
      </c>
      <c r="E1055" s="95">
        <v>71637</v>
      </c>
      <c r="F1055" s="98"/>
      <c r="G1055" s="82">
        <v>1140</v>
      </c>
      <c r="H1055" s="73"/>
      <c r="I1055" s="98">
        <v>1140</v>
      </c>
      <c r="J1055" s="82"/>
      <c r="K1055" s="73"/>
      <c r="L1055" s="112">
        <v>42199</v>
      </c>
    </row>
    <row r="1056" spans="1:12" ht="15" customHeight="1" x14ac:dyDescent="0.3">
      <c r="A1056" s="66">
        <f t="shared" si="16"/>
        <v>1051</v>
      </c>
      <c r="B1056" s="109">
        <v>42198</v>
      </c>
      <c r="C1056" s="100" t="s">
        <v>642</v>
      </c>
      <c r="D1056" s="76" t="s">
        <v>1231</v>
      </c>
      <c r="E1056" s="95">
        <v>71638</v>
      </c>
      <c r="F1056" s="98"/>
      <c r="G1056" s="82">
        <v>4000</v>
      </c>
      <c r="H1056" s="73"/>
      <c r="I1056" s="98">
        <v>4000</v>
      </c>
      <c r="J1056" s="82"/>
      <c r="K1056" s="73"/>
      <c r="L1056" s="112">
        <v>42199</v>
      </c>
    </row>
    <row r="1057" spans="1:12" ht="15" customHeight="1" x14ac:dyDescent="0.3">
      <c r="A1057" s="66">
        <f t="shared" si="16"/>
        <v>1052</v>
      </c>
      <c r="B1057" s="109">
        <v>42198</v>
      </c>
      <c r="C1057" s="100" t="s">
        <v>573</v>
      </c>
      <c r="D1057" s="76" t="s">
        <v>1230</v>
      </c>
      <c r="E1057" s="95">
        <v>71639</v>
      </c>
      <c r="F1057" s="98"/>
      <c r="G1057" s="82">
        <v>800</v>
      </c>
      <c r="H1057" s="73"/>
      <c r="I1057" s="98">
        <v>800</v>
      </c>
      <c r="J1057" s="82"/>
      <c r="K1057" s="73"/>
      <c r="L1057" s="112">
        <v>42199</v>
      </c>
    </row>
    <row r="1058" spans="1:12" ht="15" customHeight="1" x14ac:dyDescent="0.3">
      <c r="A1058" s="66">
        <f t="shared" ref="A1058:A1121" si="17">A1057+1</f>
        <v>1053</v>
      </c>
      <c r="B1058" s="109">
        <v>42199</v>
      </c>
      <c r="C1058" s="100" t="s">
        <v>455</v>
      </c>
      <c r="D1058" s="76" t="s">
        <v>772</v>
      </c>
      <c r="E1058" s="95" t="s">
        <v>1232</v>
      </c>
      <c r="F1058" s="98">
        <v>1956</v>
      </c>
      <c r="G1058" s="82"/>
      <c r="H1058" s="73"/>
      <c r="I1058" s="98"/>
      <c r="J1058" s="82">
        <v>1956</v>
      </c>
      <c r="K1058" s="73"/>
      <c r="L1058" s="112">
        <v>42199</v>
      </c>
    </row>
    <row r="1059" spans="1:12" ht="15" customHeight="1" x14ac:dyDescent="0.3">
      <c r="A1059" s="66">
        <f t="shared" si="17"/>
        <v>1054</v>
      </c>
      <c r="B1059" s="109">
        <v>42200</v>
      </c>
      <c r="C1059" s="100" t="s">
        <v>455</v>
      </c>
      <c r="D1059" s="76" t="s">
        <v>772</v>
      </c>
      <c r="E1059" s="95" t="s">
        <v>1233</v>
      </c>
      <c r="F1059" s="98">
        <v>3744.41</v>
      </c>
      <c r="G1059" s="82"/>
      <c r="H1059" s="73"/>
      <c r="I1059" s="98"/>
      <c r="J1059" s="82">
        <v>3744.41</v>
      </c>
      <c r="K1059" s="73"/>
      <c r="L1059" s="112">
        <v>42200</v>
      </c>
    </row>
    <row r="1060" spans="1:12" ht="15" customHeight="1" x14ac:dyDescent="0.3">
      <c r="A1060" s="66">
        <f t="shared" si="17"/>
        <v>1055</v>
      </c>
      <c r="B1060" s="109">
        <v>42200</v>
      </c>
      <c r="C1060" s="100" t="s">
        <v>906</v>
      </c>
      <c r="D1060" s="76" t="s">
        <v>1234</v>
      </c>
      <c r="E1060" s="95">
        <v>71640</v>
      </c>
      <c r="F1060" s="98"/>
      <c r="G1060" s="82">
        <v>1145</v>
      </c>
      <c r="H1060" s="73"/>
      <c r="I1060" s="98">
        <v>1145</v>
      </c>
      <c r="J1060" s="82"/>
      <c r="K1060" s="73"/>
      <c r="L1060" s="112">
        <v>42201</v>
      </c>
    </row>
    <row r="1061" spans="1:12" ht="15" customHeight="1" x14ac:dyDescent="0.3">
      <c r="A1061" s="66">
        <f t="shared" si="17"/>
        <v>1056</v>
      </c>
      <c r="B1061" s="109">
        <v>42201</v>
      </c>
      <c r="C1061" s="100" t="s">
        <v>642</v>
      </c>
      <c r="D1061" s="76" t="s">
        <v>1235</v>
      </c>
      <c r="E1061" s="95">
        <v>71642</v>
      </c>
      <c r="F1061" s="98"/>
      <c r="G1061" s="82">
        <v>9000</v>
      </c>
      <c r="H1061" s="73"/>
      <c r="I1061" s="98">
        <v>9000</v>
      </c>
      <c r="J1061" s="82"/>
      <c r="K1061" s="73"/>
      <c r="L1061" s="112">
        <v>42212</v>
      </c>
    </row>
    <row r="1062" spans="1:12" ht="15" customHeight="1" x14ac:dyDescent="0.3">
      <c r="A1062" s="66">
        <f t="shared" si="17"/>
        <v>1057</v>
      </c>
      <c r="B1062" s="109">
        <v>42201</v>
      </c>
      <c r="C1062" s="100" t="s">
        <v>552</v>
      </c>
      <c r="D1062" s="76" t="s">
        <v>1236</v>
      </c>
      <c r="E1062" s="95">
        <v>71643</v>
      </c>
      <c r="F1062" s="98"/>
      <c r="G1062" s="82">
        <v>560</v>
      </c>
      <c r="H1062" s="73"/>
      <c r="I1062" s="98">
        <v>560</v>
      </c>
      <c r="J1062" s="82"/>
      <c r="K1062" s="73"/>
      <c r="L1062" s="112">
        <v>42205</v>
      </c>
    </row>
    <row r="1063" spans="1:12" ht="15" customHeight="1" x14ac:dyDescent="0.3">
      <c r="A1063" s="66">
        <f t="shared" si="17"/>
        <v>1058</v>
      </c>
      <c r="B1063" s="109">
        <v>42201</v>
      </c>
      <c r="C1063" s="100" t="s">
        <v>455</v>
      </c>
      <c r="D1063" s="76" t="s">
        <v>772</v>
      </c>
      <c r="E1063" s="95" t="s">
        <v>1237</v>
      </c>
      <c r="F1063" s="98">
        <v>3460.24</v>
      </c>
      <c r="G1063" s="82"/>
      <c r="H1063" s="73"/>
      <c r="I1063" s="98"/>
      <c r="J1063" s="82">
        <v>3460.24</v>
      </c>
      <c r="K1063" s="73"/>
      <c r="L1063" s="112">
        <v>42201</v>
      </c>
    </row>
    <row r="1064" spans="1:12" ht="15" customHeight="1" x14ac:dyDescent="0.3">
      <c r="A1064" s="66">
        <f t="shared" si="17"/>
        <v>1059</v>
      </c>
      <c r="B1064" s="109">
        <v>42205</v>
      </c>
      <c r="C1064" s="100" t="s">
        <v>1238</v>
      </c>
      <c r="D1064" s="76" t="s">
        <v>1239</v>
      </c>
      <c r="E1064" s="95">
        <v>71644</v>
      </c>
      <c r="F1064" s="98"/>
      <c r="G1064" s="82">
        <v>18968</v>
      </c>
      <c r="H1064" s="73"/>
      <c r="I1064" s="98">
        <v>18968</v>
      </c>
      <c r="J1064" s="82"/>
      <c r="K1064" s="73"/>
      <c r="L1064" s="112">
        <v>42206</v>
      </c>
    </row>
    <row r="1065" spans="1:12" ht="15" customHeight="1" x14ac:dyDescent="0.3">
      <c r="A1065" s="66">
        <f t="shared" si="17"/>
        <v>1060</v>
      </c>
      <c r="B1065" s="109">
        <v>42205</v>
      </c>
      <c r="C1065" s="100" t="s">
        <v>552</v>
      </c>
      <c r="D1065" s="76" t="s">
        <v>1240</v>
      </c>
      <c r="E1065" s="95">
        <v>71645</v>
      </c>
      <c r="F1065" s="98"/>
      <c r="G1065" s="82">
        <v>8100</v>
      </c>
      <c r="H1065" s="73"/>
      <c r="I1065" s="98">
        <v>8100</v>
      </c>
      <c r="J1065" s="82"/>
      <c r="K1065" s="73"/>
      <c r="L1065" s="112">
        <v>42206</v>
      </c>
    </row>
    <row r="1066" spans="1:12" ht="15" customHeight="1" x14ac:dyDescent="0.3">
      <c r="A1066" s="66">
        <f t="shared" si="17"/>
        <v>1061</v>
      </c>
      <c r="B1066" s="109">
        <v>42205</v>
      </c>
      <c r="C1066" s="100" t="s">
        <v>455</v>
      </c>
      <c r="D1066" s="76" t="s">
        <v>772</v>
      </c>
      <c r="E1066" s="95" t="s">
        <v>1241</v>
      </c>
      <c r="F1066" s="98">
        <v>2613.14</v>
      </c>
      <c r="G1066" s="82"/>
      <c r="H1066" s="73"/>
      <c r="I1066" s="98"/>
      <c r="J1066" s="82">
        <v>2613.14</v>
      </c>
      <c r="K1066" s="73"/>
      <c r="L1066" s="112">
        <v>42205</v>
      </c>
    </row>
    <row r="1067" spans="1:12" ht="15" customHeight="1" x14ac:dyDescent="0.3">
      <c r="A1067" s="66">
        <f t="shared" si="17"/>
        <v>1062</v>
      </c>
      <c r="B1067" s="109">
        <v>42205</v>
      </c>
      <c r="C1067" s="100" t="s">
        <v>455</v>
      </c>
      <c r="D1067" s="76" t="s">
        <v>772</v>
      </c>
      <c r="E1067" s="95" t="s">
        <v>1242</v>
      </c>
      <c r="F1067" s="98">
        <v>2052.79</v>
      </c>
      <c r="G1067" s="82"/>
      <c r="H1067" s="73"/>
      <c r="I1067" s="98"/>
      <c r="J1067" s="82">
        <v>2052.79</v>
      </c>
      <c r="K1067" s="73"/>
      <c r="L1067" s="112">
        <v>42205</v>
      </c>
    </row>
    <row r="1068" spans="1:12" ht="15" customHeight="1" x14ac:dyDescent="0.3">
      <c r="A1068" s="66">
        <f t="shared" si="17"/>
        <v>1063</v>
      </c>
      <c r="B1068" s="109">
        <v>42205</v>
      </c>
      <c r="C1068" s="100" t="s">
        <v>455</v>
      </c>
      <c r="D1068" s="76" t="s">
        <v>772</v>
      </c>
      <c r="E1068" s="95" t="s">
        <v>1243</v>
      </c>
      <c r="F1068" s="98">
        <v>475.35</v>
      </c>
      <c r="G1068" s="82"/>
      <c r="H1068" s="73"/>
      <c r="I1068" s="98"/>
      <c r="J1068" s="82">
        <v>475.35</v>
      </c>
      <c r="K1068" s="73"/>
      <c r="L1068" s="112">
        <v>42205</v>
      </c>
    </row>
    <row r="1069" spans="1:12" ht="15" customHeight="1" x14ac:dyDescent="0.3">
      <c r="A1069" s="66">
        <f t="shared" si="17"/>
        <v>1064</v>
      </c>
      <c r="B1069" s="109">
        <v>42206</v>
      </c>
      <c r="C1069" s="100" t="s">
        <v>552</v>
      </c>
      <c r="D1069" s="76" t="s">
        <v>924</v>
      </c>
      <c r="E1069" s="95">
        <v>71646</v>
      </c>
      <c r="F1069" s="98"/>
      <c r="G1069" s="82">
        <v>516</v>
      </c>
      <c r="H1069" s="73"/>
      <c r="I1069" s="98">
        <v>516</v>
      </c>
      <c r="J1069" s="82"/>
      <c r="K1069" s="73"/>
      <c r="L1069" s="112">
        <v>42207</v>
      </c>
    </row>
    <row r="1070" spans="1:12" ht="15" customHeight="1" x14ac:dyDescent="0.3">
      <c r="A1070" s="66">
        <f t="shared" si="17"/>
        <v>1065</v>
      </c>
      <c r="B1070" s="109">
        <v>42206</v>
      </c>
      <c r="C1070" s="100" t="s">
        <v>455</v>
      </c>
      <c r="D1070" s="76" t="s">
        <v>772</v>
      </c>
      <c r="E1070" s="95" t="s">
        <v>1244</v>
      </c>
      <c r="F1070" s="98">
        <v>1992.33</v>
      </c>
      <c r="G1070" s="82"/>
      <c r="H1070" s="73"/>
      <c r="I1070" s="98"/>
      <c r="J1070" s="82">
        <v>1992.33</v>
      </c>
      <c r="K1070" s="73"/>
      <c r="L1070" s="112">
        <v>42206</v>
      </c>
    </row>
    <row r="1071" spans="1:12" ht="15" customHeight="1" x14ac:dyDescent="0.3">
      <c r="A1071" s="66">
        <f t="shared" si="17"/>
        <v>1066</v>
      </c>
      <c r="B1071" s="109">
        <v>42207</v>
      </c>
      <c r="C1071" s="100" t="s">
        <v>455</v>
      </c>
      <c r="D1071" s="76" t="s">
        <v>772</v>
      </c>
      <c r="E1071" s="95" t="s">
        <v>1245</v>
      </c>
      <c r="F1071" s="98">
        <v>5050.9799999999996</v>
      </c>
      <c r="G1071" s="82"/>
      <c r="H1071" s="73"/>
      <c r="I1071" s="98"/>
      <c r="J1071" s="82">
        <v>5050.9799999999996</v>
      </c>
      <c r="K1071" s="73"/>
      <c r="L1071" s="112">
        <v>42207</v>
      </c>
    </row>
    <row r="1072" spans="1:12" ht="15" customHeight="1" x14ac:dyDescent="0.3">
      <c r="A1072" s="66">
        <f t="shared" si="17"/>
        <v>1067</v>
      </c>
      <c r="B1072" s="109">
        <v>42208</v>
      </c>
      <c r="C1072" s="100" t="s">
        <v>552</v>
      </c>
      <c r="D1072" s="76" t="s">
        <v>1028</v>
      </c>
      <c r="E1072" s="95">
        <v>71648</v>
      </c>
      <c r="F1072" s="98"/>
      <c r="G1072" s="82">
        <v>486</v>
      </c>
      <c r="H1072" s="73"/>
      <c r="I1072" s="98">
        <v>486</v>
      </c>
      <c r="J1072" s="82"/>
      <c r="K1072" s="73"/>
      <c r="L1072" s="112">
        <v>42208</v>
      </c>
    </row>
    <row r="1073" spans="1:12" ht="15" customHeight="1" x14ac:dyDescent="0.3">
      <c r="A1073" s="66">
        <f t="shared" si="17"/>
        <v>1068</v>
      </c>
      <c r="B1073" s="109">
        <v>42208</v>
      </c>
      <c r="C1073" s="100" t="s">
        <v>1246</v>
      </c>
      <c r="D1073" s="76" t="s">
        <v>1247</v>
      </c>
      <c r="E1073" s="95">
        <v>71650</v>
      </c>
      <c r="F1073" s="98"/>
      <c r="G1073" s="82">
        <v>1096</v>
      </c>
      <c r="H1073" s="73"/>
      <c r="I1073" s="98">
        <v>1096</v>
      </c>
      <c r="J1073" s="82"/>
      <c r="K1073" s="73"/>
      <c r="L1073" s="112">
        <v>42208</v>
      </c>
    </row>
    <row r="1074" spans="1:12" ht="15" customHeight="1" x14ac:dyDescent="0.3">
      <c r="A1074" s="66">
        <f t="shared" si="17"/>
        <v>1069</v>
      </c>
      <c r="B1074" s="109">
        <v>42208</v>
      </c>
      <c r="C1074" s="100" t="s">
        <v>455</v>
      </c>
      <c r="D1074" s="76" t="s">
        <v>772</v>
      </c>
      <c r="E1074" s="95" t="s">
        <v>1248</v>
      </c>
      <c r="F1074" s="98">
        <v>2298.9</v>
      </c>
      <c r="G1074" s="82"/>
      <c r="H1074" s="73"/>
      <c r="I1074" s="98"/>
      <c r="J1074" s="82">
        <v>2298.9</v>
      </c>
      <c r="K1074" s="73"/>
      <c r="L1074" s="112">
        <v>42208</v>
      </c>
    </row>
    <row r="1075" spans="1:12" ht="15" customHeight="1" x14ac:dyDescent="0.3">
      <c r="A1075" s="66">
        <f t="shared" si="17"/>
        <v>1070</v>
      </c>
      <c r="B1075" s="109">
        <v>42208</v>
      </c>
      <c r="C1075" s="100" t="s">
        <v>455</v>
      </c>
      <c r="D1075" s="76" t="s">
        <v>772</v>
      </c>
      <c r="E1075" s="95"/>
      <c r="F1075" s="98">
        <v>107.18</v>
      </c>
      <c r="G1075" s="82"/>
      <c r="H1075" s="73"/>
      <c r="I1075" s="98"/>
      <c r="J1075" s="82">
        <v>107.18</v>
      </c>
      <c r="K1075" s="73"/>
      <c r="L1075" s="112">
        <v>42208</v>
      </c>
    </row>
    <row r="1076" spans="1:12" ht="15" customHeight="1" x14ac:dyDescent="0.3">
      <c r="A1076" s="66">
        <f t="shared" si="17"/>
        <v>1071</v>
      </c>
      <c r="B1076" s="109">
        <v>42210</v>
      </c>
      <c r="C1076" s="100" t="s">
        <v>455</v>
      </c>
      <c r="D1076" s="76" t="s">
        <v>772</v>
      </c>
      <c r="E1076" s="95"/>
      <c r="F1076" s="98">
        <v>3763.21</v>
      </c>
      <c r="G1076" s="82"/>
      <c r="H1076" s="73"/>
      <c r="I1076" s="98"/>
      <c r="J1076" s="82">
        <v>3763.21</v>
      </c>
      <c r="K1076" s="73"/>
      <c r="L1076" s="112">
        <v>42210</v>
      </c>
    </row>
    <row r="1077" spans="1:12" ht="15" customHeight="1" x14ac:dyDescent="0.3">
      <c r="A1077" s="66">
        <f t="shared" si="17"/>
        <v>1072</v>
      </c>
      <c r="B1077" s="109">
        <v>42210</v>
      </c>
      <c r="C1077" s="100" t="s">
        <v>455</v>
      </c>
      <c r="D1077" s="76" t="s">
        <v>772</v>
      </c>
      <c r="E1077" s="95"/>
      <c r="F1077" s="98">
        <v>3485.35</v>
      </c>
      <c r="G1077" s="82"/>
      <c r="H1077" s="73"/>
      <c r="I1077" s="98"/>
      <c r="J1077" s="82">
        <v>3485.35</v>
      </c>
      <c r="K1077" s="73"/>
      <c r="L1077" s="112">
        <v>42210</v>
      </c>
    </row>
    <row r="1078" spans="1:12" ht="15" customHeight="1" x14ac:dyDescent="0.3">
      <c r="A1078" s="66">
        <f t="shared" si="17"/>
        <v>1073</v>
      </c>
      <c r="B1078" s="109">
        <v>42211</v>
      </c>
      <c r="C1078" s="100" t="s">
        <v>455</v>
      </c>
      <c r="D1078" s="76" t="s">
        <v>772</v>
      </c>
      <c r="E1078" s="95" t="s">
        <v>1249</v>
      </c>
      <c r="F1078" s="98">
        <v>4044</v>
      </c>
      <c r="G1078" s="82"/>
      <c r="H1078" s="73"/>
      <c r="I1078" s="98"/>
      <c r="J1078" s="82">
        <v>4044</v>
      </c>
      <c r="K1078" s="73"/>
      <c r="L1078" s="112">
        <v>42211</v>
      </c>
    </row>
    <row r="1079" spans="1:12" ht="15" customHeight="1" x14ac:dyDescent="0.3">
      <c r="A1079" s="66">
        <f t="shared" si="17"/>
        <v>1074</v>
      </c>
      <c r="B1079" s="109">
        <v>42211</v>
      </c>
      <c r="C1079" s="100" t="s">
        <v>552</v>
      </c>
      <c r="D1079" s="76" t="s">
        <v>924</v>
      </c>
      <c r="E1079" s="95">
        <v>71651</v>
      </c>
      <c r="F1079" s="98"/>
      <c r="G1079" s="82">
        <v>843</v>
      </c>
      <c r="H1079" s="73"/>
      <c r="I1079" s="98">
        <v>843</v>
      </c>
      <c r="J1079" s="126"/>
      <c r="K1079" s="73"/>
      <c r="L1079" s="80">
        <v>42211</v>
      </c>
    </row>
    <row r="1080" spans="1:12" ht="15" customHeight="1" x14ac:dyDescent="0.3">
      <c r="A1080" s="66">
        <f t="shared" si="17"/>
        <v>1075</v>
      </c>
      <c r="B1080" s="109">
        <v>42211</v>
      </c>
      <c r="C1080" s="100" t="s">
        <v>1250</v>
      </c>
      <c r="D1080" s="76" t="s">
        <v>1251</v>
      </c>
      <c r="E1080" s="95">
        <v>71652</v>
      </c>
      <c r="F1080" s="98"/>
      <c r="G1080" s="82">
        <v>1510</v>
      </c>
      <c r="H1080" s="73"/>
      <c r="I1080" s="98">
        <v>1510</v>
      </c>
      <c r="J1080" s="126"/>
      <c r="K1080" s="73"/>
      <c r="L1080" s="80">
        <v>42212</v>
      </c>
    </row>
    <row r="1081" spans="1:12" ht="15" customHeight="1" x14ac:dyDescent="0.3">
      <c r="A1081" s="66">
        <f t="shared" si="17"/>
        <v>1076</v>
      </c>
      <c r="B1081" s="109">
        <v>42211</v>
      </c>
      <c r="C1081" s="100" t="s">
        <v>642</v>
      </c>
      <c r="D1081" s="76" t="s">
        <v>1009</v>
      </c>
      <c r="E1081" s="95">
        <v>71655</v>
      </c>
      <c r="F1081" s="98"/>
      <c r="G1081" s="82">
        <v>2002.95</v>
      </c>
      <c r="H1081" s="73"/>
      <c r="I1081" s="98"/>
      <c r="J1081" s="126"/>
      <c r="K1081" s="73"/>
      <c r="L1081" s="80"/>
    </row>
    <row r="1082" spans="1:12" ht="15" customHeight="1" x14ac:dyDescent="0.3">
      <c r="A1082" s="66">
        <f t="shared" si="17"/>
        <v>1077</v>
      </c>
      <c r="B1082" s="109">
        <v>42212</v>
      </c>
      <c r="C1082" s="100" t="s">
        <v>455</v>
      </c>
      <c r="D1082" s="76" t="s">
        <v>772</v>
      </c>
      <c r="E1082" s="95" t="s">
        <v>1252</v>
      </c>
      <c r="F1082" s="98">
        <v>6143.69</v>
      </c>
      <c r="G1082" s="82"/>
      <c r="H1082" s="73"/>
      <c r="I1082" s="98"/>
      <c r="J1082" s="126">
        <v>6143.69</v>
      </c>
      <c r="K1082" s="73"/>
      <c r="L1082" s="80">
        <v>42212</v>
      </c>
    </row>
    <row r="1083" spans="1:12" ht="15" customHeight="1" x14ac:dyDescent="0.3">
      <c r="A1083" s="66">
        <f t="shared" si="17"/>
        <v>1078</v>
      </c>
      <c r="B1083" s="109">
        <v>42212</v>
      </c>
      <c r="C1083" s="107" t="s">
        <v>432</v>
      </c>
      <c r="D1083" s="76" t="s">
        <v>787</v>
      </c>
      <c r="E1083" s="95">
        <v>817341</v>
      </c>
      <c r="F1083" s="98"/>
      <c r="G1083" s="82">
        <v>25</v>
      </c>
      <c r="H1083" s="73"/>
      <c r="I1083" s="98">
        <v>25</v>
      </c>
      <c r="J1083" s="126"/>
      <c r="K1083" s="73"/>
      <c r="L1083" s="80">
        <v>42212</v>
      </c>
    </row>
    <row r="1084" spans="1:12" ht="15" customHeight="1" x14ac:dyDescent="0.3">
      <c r="A1084" s="66">
        <f t="shared" si="17"/>
        <v>1079</v>
      </c>
      <c r="B1084" s="109">
        <v>42213</v>
      </c>
      <c r="C1084" s="100" t="s">
        <v>455</v>
      </c>
      <c r="D1084" s="76" t="s">
        <v>772</v>
      </c>
      <c r="E1084" s="95" t="s">
        <v>1253</v>
      </c>
      <c r="F1084" s="98">
        <v>2644.95</v>
      </c>
      <c r="G1084" s="82"/>
      <c r="H1084" s="73"/>
      <c r="I1084" s="98"/>
      <c r="J1084" s="126">
        <v>2644.95</v>
      </c>
      <c r="K1084" s="73"/>
      <c r="L1084" s="80">
        <v>42213</v>
      </c>
    </row>
    <row r="1085" spans="1:12" ht="15" customHeight="1" x14ac:dyDescent="0.3">
      <c r="A1085" s="66">
        <f t="shared" si="17"/>
        <v>1080</v>
      </c>
      <c r="B1085" s="109">
        <v>42214</v>
      </c>
      <c r="C1085" s="100" t="s">
        <v>455</v>
      </c>
      <c r="D1085" s="76" t="s">
        <v>772</v>
      </c>
      <c r="E1085" s="95" t="s">
        <v>1254</v>
      </c>
      <c r="F1085" s="98">
        <v>2275.17</v>
      </c>
      <c r="G1085" s="82"/>
      <c r="H1085" s="73"/>
      <c r="I1085" s="98"/>
      <c r="J1085" s="126">
        <v>2275.17</v>
      </c>
      <c r="K1085" s="73"/>
      <c r="L1085" s="80">
        <v>42214</v>
      </c>
    </row>
    <row r="1086" spans="1:12" ht="15" customHeight="1" x14ac:dyDescent="0.3">
      <c r="A1086" s="66">
        <f t="shared" si="17"/>
        <v>1081</v>
      </c>
      <c r="B1086" s="109">
        <v>42215</v>
      </c>
      <c r="C1086" s="107" t="s">
        <v>1130</v>
      </c>
      <c r="D1086" s="76" t="s">
        <v>1230</v>
      </c>
      <c r="E1086" s="95">
        <v>71656</v>
      </c>
      <c r="F1086" s="98"/>
      <c r="G1086" s="82">
        <v>5000</v>
      </c>
      <c r="H1086" s="73"/>
      <c r="I1086" s="98"/>
      <c r="J1086" s="126"/>
      <c r="K1086" s="73"/>
      <c r="L1086" s="80"/>
    </row>
    <row r="1087" spans="1:12" x14ac:dyDescent="0.3">
      <c r="A1087" s="66">
        <f t="shared" si="17"/>
        <v>1082</v>
      </c>
      <c r="B1087" s="89">
        <v>42231</v>
      </c>
      <c r="C1087" s="107" t="s">
        <v>432</v>
      </c>
      <c r="D1087" s="127" t="s">
        <v>1255</v>
      </c>
      <c r="E1087" s="90"/>
      <c r="F1087" s="128"/>
      <c r="G1087" s="104">
        <v>34377</v>
      </c>
      <c r="H1087" s="73"/>
      <c r="I1087" s="71"/>
      <c r="J1087" s="129"/>
      <c r="K1087" s="73"/>
      <c r="L1087" s="80"/>
    </row>
    <row r="1088" spans="1:12" x14ac:dyDescent="0.3">
      <c r="A1088" s="66">
        <f t="shared" si="17"/>
        <v>1083</v>
      </c>
      <c r="B1088" s="89">
        <v>42262</v>
      </c>
      <c r="C1088" s="107" t="s">
        <v>432</v>
      </c>
      <c r="D1088" s="127" t="s">
        <v>1256</v>
      </c>
      <c r="E1088" s="90"/>
      <c r="F1088" s="128"/>
      <c r="G1088" s="104">
        <v>34377</v>
      </c>
      <c r="H1088" s="73"/>
      <c r="I1088" s="71"/>
      <c r="J1088" s="129"/>
      <c r="K1088" s="73"/>
      <c r="L1088" s="80"/>
    </row>
    <row r="1089" spans="1:12" x14ac:dyDescent="0.3">
      <c r="A1089" s="66">
        <f t="shared" si="17"/>
        <v>1084</v>
      </c>
      <c r="B1089" s="89">
        <v>42292</v>
      </c>
      <c r="C1089" s="107" t="s">
        <v>432</v>
      </c>
      <c r="D1089" s="127" t="s">
        <v>1257</v>
      </c>
      <c r="E1089" s="90"/>
      <c r="F1089" s="128"/>
      <c r="G1089" s="104">
        <v>34377</v>
      </c>
      <c r="H1089" s="73"/>
      <c r="I1089" s="71"/>
      <c r="J1089" s="129"/>
      <c r="K1089" s="73"/>
      <c r="L1089" s="80"/>
    </row>
    <row r="1090" spans="1:12" x14ac:dyDescent="0.3">
      <c r="A1090" s="66">
        <f t="shared" si="17"/>
        <v>1085</v>
      </c>
      <c r="B1090" s="89">
        <v>42323</v>
      </c>
      <c r="C1090" s="107" t="s">
        <v>432</v>
      </c>
      <c r="D1090" s="127" t="s">
        <v>1258</v>
      </c>
      <c r="E1090" s="90"/>
      <c r="F1090" s="128"/>
      <c r="G1090" s="104">
        <v>34377</v>
      </c>
      <c r="H1090" s="73"/>
      <c r="I1090" s="71"/>
      <c r="J1090" s="129"/>
      <c r="K1090" s="73"/>
      <c r="L1090" s="80"/>
    </row>
    <row r="1091" spans="1:12" x14ac:dyDescent="0.3">
      <c r="A1091" s="66">
        <f t="shared" si="17"/>
        <v>1086</v>
      </c>
      <c r="B1091" s="89">
        <v>42353</v>
      </c>
      <c r="C1091" s="107" t="s">
        <v>432</v>
      </c>
      <c r="D1091" s="127" t="s">
        <v>1259</v>
      </c>
      <c r="E1091" s="90"/>
      <c r="F1091" s="128"/>
      <c r="G1091" s="104">
        <v>34377</v>
      </c>
      <c r="H1091" s="73"/>
      <c r="I1091" s="71"/>
      <c r="J1091" s="129"/>
      <c r="K1091" s="73"/>
      <c r="L1091" s="80"/>
    </row>
    <row r="1092" spans="1:12" x14ac:dyDescent="0.3">
      <c r="A1092" s="66">
        <f t="shared" si="17"/>
        <v>1087</v>
      </c>
      <c r="B1092" s="89">
        <v>42384</v>
      </c>
      <c r="C1092" s="107" t="s">
        <v>432</v>
      </c>
      <c r="D1092" s="127" t="s">
        <v>1260</v>
      </c>
      <c r="E1092" s="90"/>
      <c r="F1092" s="128"/>
      <c r="G1092" s="104">
        <v>34377</v>
      </c>
      <c r="H1092" s="73"/>
      <c r="I1092" s="71"/>
      <c r="J1092" s="129"/>
      <c r="K1092" s="73"/>
      <c r="L1092" s="80"/>
    </row>
    <row r="1093" spans="1:12" x14ac:dyDescent="0.3">
      <c r="A1093" s="66">
        <f t="shared" si="17"/>
        <v>1088</v>
      </c>
      <c r="B1093" s="89">
        <v>42415</v>
      </c>
      <c r="C1093" s="107" t="s">
        <v>432</v>
      </c>
      <c r="D1093" s="127" t="s">
        <v>1261</v>
      </c>
      <c r="E1093" s="90"/>
      <c r="F1093" s="128"/>
      <c r="G1093" s="104">
        <v>34377</v>
      </c>
      <c r="H1093" s="73"/>
      <c r="I1093" s="71"/>
      <c r="J1093" s="129"/>
      <c r="K1093" s="73"/>
      <c r="L1093" s="80"/>
    </row>
    <row r="1094" spans="1:12" x14ac:dyDescent="0.3">
      <c r="A1094" s="66">
        <f t="shared" si="17"/>
        <v>1089</v>
      </c>
      <c r="B1094" s="89">
        <v>42444</v>
      </c>
      <c r="C1094" s="107" t="s">
        <v>432</v>
      </c>
      <c r="D1094" s="127" t="s">
        <v>1262</v>
      </c>
      <c r="E1094" s="90"/>
      <c r="F1094" s="128"/>
      <c r="G1094" s="104">
        <v>34377</v>
      </c>
      <c r="H1094" s="73"/>
      <c r="I1094" s="71"/>
      <c r="J1094" s="129"/>
      <c r="K1094" s="73"/>
      <c r="L1094" s="80"/>
    </row>
    <row r="1095" spans="1:12" x14ac:dyDescent="0.3">
      <c r="A1095" s="66">
        <f t="shared" si="17"/>
        <v>1090</v>
      </c>
      <c r="B1095" s="89">
        <v>42475</v>
      </c>
      <c r="C1095" s="107" t="s">
        <v>432</v>
      </c>
      <c r="D1095" s="127" t="s">
        <v>1263</v>
      </c>
      <c r="E1095" s="90"/>
      <c r="F1095" s="128"/>
      <c r="G1095" s="104">
        <v>34377</v>
      </c>
      <c r="H1095" s="73"/>
      <c r="I1095" s="71"/>
      <c r="J1095" s="129"/>
      <c r="K1095" s="73"/>
      <c r="L1095" s="80"/>
    </row>
    <row r="1096" spans="1:12" x14ac:dyDescent="0.3">
      <c r="A1096" s="66">
        <f t="shared" si="17"/>
        <v>1091</v>
      </c>
      <c r="B1096" s="89">
        <v>42505</v>
      </c>
      <c r="C1096" s="107" t="s">
        <v>432</v>
      </c>
      <c r="D1096" s="127" t="s">
        <v>1264</v>
      </c>
      <c r="E1096" s="90"/>
      <c r="F1096" s="128"/>
      <c r="G1096" s="104">
        <v>34377</v>
      </c>
      <c r="H1096" s="73"/>
      <c r="I1096" s="71"/>
      <c r="J1096" s="129"/>
      <c r="K1096" s="73"/>
      <c r="L1096" s="80"/>
    </row>
    <row r="1097" spans="1:12" x14ac:dyDescent="0.3">
      <c r="A1097" s="66">
        <f t="shared" si="17"/>
        <v>1092</v>
      </c>
      <c r="B1097" s="89">
        <v>42536</v>
      </c>
      <c r="C1097" s="107" t="s">
        <v>432</v>
      </c>
      <c r="D1097" s="127" t="s">
        <v>1265</v>
      </c>
      <c r="E1097" s="90"/>
      <c r="F1097" s="128"/>
      <c r="G1097" s="104">
        <v>34377</v>
      </c>
      <c r="H1097" s="73"/>
      <c r="I1097" s="71"/>
      <c r="J1097" s="129"/>
      <c r="K1097" s="73"/>
      <c r="L1097" s="80"/>
    </row>
    <row r="1098" spans="1:12" x14ac:dyDescent="0.3">
      <c r="A1098" s="66">
        <f t="shared" si="17"/>
        <v>1093</v>
      </c>
      <c r="B1098" s="89">
        <v>42566</v>
      </c>
      <c r="C1098" s="107" t="s">
        <v>432</v>
      </c>
      <c r="D1098" s="127" t="s">
        <v>1266</v>
      </c>
      <c r="E1098" s="90"/>
      <c r="F1098" s="128"/>
      <c r="G1098" s="104">
        <v>34377</v>
      </c>
      <c r="H1098" s="73"/>
      <c r="I1098" s="71"/>
      <c r="J1098" s="129"/>
      <c r="K1098" s="73"/>
      <c r="L1098" s="80"/>
    </row>
    <row r="1099" spans="1:12" x14ac:dyDescent="0.3">
      <c r="A1099" s="66">
        <f t="shared" si="17"/>
        <v>1094</v>
      </c>
      <c r="B1099" s="89">
        <v>42597</v>
      </c>
      <c r="C1099" s="107" t="s">
        <v>432</v>
      </c>
      <c r="D1099" s="127" t="s">
        <v>1267</v>
      </c>
      <c r="E1099" s="90"/>
      <c r="F1099" s="128"/>
      <c r="G1099" s="104">
        <v>34377</v>
      </c>
      <c r="H1099" s="73"/>
      <c r="I1099" s="71"/>
      <c r="J1099" s="129"/>
      <c r="K1099" s="73"/>
      <c r="L1099" s="80"/>
    </row>
    <row r="1100" spans="1:12" x14ac:dyDescent="0.3">
      <c r="A1100" s="66">
        <f t="shared" si="17"/>
        <v>1095</v>
      </c>
      <c r="B1100" s="89">
        <v>42628</v>
      </c>
      <c r="C1100" s="107" t="s">
        <v>432</v>
      </c>
      <c r="D1100" s="127" t="s">
        <v>1268</v>
      </c>
      <c r="E1100" s="90"/>
      <c r="F1100" s="128"/>
      <c r="G1100" s="104">
        <v>34377</v>
      </c>
      <c r="H1100" s="73"/>
      <c r="I1100" s="71"/>
      <c r="J1100" s="129"/>
      <c r="K1100" s="73"/>
      <c r="L1100" s="80"/>
    </row>
    <row r="1101" spans="1:12" x14ac:dyDescent="0.3">
      <c r="A1101" s="66">
        <f t="shared" si="17"/>
        <v>1096</v>
      </c>
      <c r="B1101" s="89">
        <v>42292</v>
      </c>
      <c r="C1101" s="107" t="s">
        <v>432</v>
      </c>
      <c r="D1101" s="127" t="s">
        <v>1269</v>
      </c>
      <c r="E1101" s="90"/>
      <c r="F1101" s="128"/>
      <c r="G1101" s="104">
        <v>34377</v>
      </c>
      <c r="H1101" s="73"/>
      <c r="I1101" s="71"/>
      <c r="J1101" s="129"/>
      <c r="K1101" s="73"/>
      <c r="L1101" s="80"/>
    </row>
    <row r="1102" spans="1:12" x14ac:dyDescent="0.3">
      <c r="A1102" s="66">
        <f t="shared" si="17"/>
        <v>1097</v>
      </c>
      <c r="B1102" s="89">
        <v>42689</v>
      </c>
      <c r="C1102" s="107" t="s">
        <v>432</v>
      </c>
      <c r="D1102" s="127" t="s">
        <v>1270</v>
      </c>
      <c r="E1102" s="90"/>
      <c r="F1102" s="128"/>
      <c r="G1102" s="104">
        <v>34377</v>
      </c>
      <c r="H1102" s="73"/>
      <c r="I1102" s="71"/>
      <c r="J1102" s="129"/>
      <c r="K1102" s="73"/>
      <c r="L1102" s="80"/>
    </row>
    <row r="1103" spans="1:12" x14ac:dyDescent="0.3">
      <c r="A1103" s="66">
        <f t="shared" si="17"/>
        <v>1098</v>
      </c>
      <c r="B1103" s="89">
        <v>42719</v>
      </c>
      <c r="C1103" s="107" t="s">
        <v>432</v>
      </c>
      <c r="D1103" s="127" t="s">
        <v>1271</v>
      </c>
      <c r="E1103" s="90"/>
      <c r="F1103" s="128"/>
      <c r="G1103" s="104">
        <v>34377</v>
      </c>
      <c r="H1103" s="73"/>
      <c r="I1103" s="71"/>
      <c r="J1103" s="129"/>
      <c r="K1103" s="73"/>
      <c r="L1103" s="80"/>
    </row>
    <row r="1104" spans="1:12" x14ac:dyDescent="0.3">
      <c r="A1104" s="66">
        <f t="shared" si="17"/>
        <v>1099</v>
      </c>
      <c r="B1104" s="89">
        <v>42750</v>
      </c>
      <c r="C1104" s="107" t="s">
        <v>432</v>
      </c>
      <c r="D1104" s="127" t="s">
        <v>1272</v>
      </c>
      <c r="E1104" s="90"/>
      <c r="F1104" s="128"/>
      <c r="G1104" s="104">
        <v>34377</v>
      </c>
      <c r="H1104" s="73"/>
      <c r="I1104" s="71"/>
      <c r="J1104" s="129"/>
      <c r="K1104" s="73"/>
      <c r="L1104" s="80"/>
    </row>
    <row r="1105" spans="1:12" x14ac:dyDescent="0.3">
      <c r="A1105" s="66">
        <f t="shared" si="17"/>
        <v>1100</v>
      </c>
      <c r="B1105" s="89">
        <v>42781</v>
      </c>
      <c r="C1105" s="107" t="s">
        <v>432</v>
      </c>
      <c r="D1105" s="127" t="s">
        <v>1273</v>
      </c>
      <c r="E1105" s="90"/>
      <c r="F1105" s="128"/>
      <c r="G1105" s="104">
        <v>34377</v>
      </c>
      <c r="H1105" s="73"/>
      <c r="I1105" s="71"/>
      <c r="J1105" s="129"/>
      <c r="K1105" s="73"/>
      <c r="L1105" s="80"/>
    </row>
    <row r="1106" spans="1:12" x14ac:dyDescent="0.3">
      <c r="A1106" s="66">
        <f t="shared" si="17"/>
        <v>1101</v>
      </c>
      <c r="B1106" s="89">
        <v>42809</v>
      </c>
      <c r="C1106" s="107" t="s">
        <v>432</v>
      </c>
      <c r="D1106" s="127" t="s">
        <v>1274</v>
      </c>
      <c r="E1106" s="90"/>
      <c r="F1106" s="128"/>
      <c r="G1106" s="104">
        <v>34377</v>
      </c>
      <c r="H1106" s="73"/>
      <c r="I1106" s="71"/>
      <c r="J1106" s="129"/>
      <c r="K1106" s="73"/>
      <c r="L1106" s="80"/>
    </row>
    <row r="1107" spans="1:12" x14ac:dyDescent="0.3">
      <c r="A1107" s="66">
        <f t="shared" si="17"/>
        <v>1102</v>
      </c>
      <c r="B1107" s="89">
        <v>42840</v>
      </c>
      <c r="C1107" s="107" t="s">
        <v>432</v>
      </c>
      <c r="D1107" s="127" t="s">
        <v>1275</v>
      </c>
      <c r="E1107" s="90"/>
      <c r="F1107" s="128"/>
      <c r="G1107" s="104">
        <v>34377</v>
      </c>
      <c r="H1107" s="73"/>
      <c r="I1107" s="71"/>
      <c r="J1107" s="129"/>
      <c r="K1107" s="73"/>
      <c r="L1107" s="80"/>
    </row>
    <row r="1108" spans="1:12" x14ac:dyDescent="0.3">
      <c r="A1108" s="66">
        <f t="shared" si="17"/>
        <v>1103</v>
      </c>
      <c r="B1108" s="89">
        <v>42870</v>
      </c>
      <c r="C1108" s="107" t="s">
        <v>432</v>
      </c>
      <c r="D1108" s="127" t="s">
        <v>1276</v>
      </c>
      <c r="E1108" s="90"/>
      <c r="F1108" s="128"/>
      <c r="G1108" s="104">
        <v>34377</v>
      </c>
      <c r="H1108" s="73"/>
      <c r="I1108" s="71"/>
      <c r="J1108" s="129"/>
      <c r="K1108" s="73"/>
      <c r="L1108" s="80"/>
    </row>
    <row r="1109" spans="1:12" x14ac:dyDescent="0.3">
      <c r="A1109" s="66">
        <f t="shared" si="17"/>
        <v>1104</v>
      </c>
      <c r="B1109" s="89">
        <v>42901</v>
      </c>
      <c r="C1109" s="107" t="s">
        <v>432</v>
      </c>
      <c r="D1109" s="127" t="s">
        <v>1277</v>
      </c>
      <c r="E1109" s="90"/>
      <c r="F1109" s="128"/>
      <c r="G1109" s="104">
        <v>34377</v>
      </c>
      <c r="H1109" s="73"/>
      <c r="I1109" s="71"/>
      <c r="J1109" s="129"/>
      <c r="K1109" s="73"/>
      <c r="L1109" s="80"/>
    </row>
    <row r="1110" spans="1:12" x14ac:dyDescent="0.3">
      <c r="A1110" s="66">
        <f t="shared" si="17"/>
        <v>1105</v>
      </c>
      <c r="B1110" s="89">
        <v>42931</v>
      </c>
      <c r="C1110" s="107" t="s">
        <v>432</v>
      </c>
      <c r="D1110" s="127" t="s">
        <v>1278</v>
      </c>
      <c r="E1110" s="90"/>
      <c r="F1110" s="128"/>
      <c r="G1110" s="104">
        <v>34377</v>
      </c>
      <c r="H1110" s="73"/>
      <c r="I1110" s="71"/>
      <c r="J1110" s="129"/>
      <c r="K1110" s="73"/>
      <c r="L1110" s="80"/>
    </row>
    <row r="1111" spans="1:12" x14ac:dyDescent="0.3">
      <c r="A1111" s="66">
        <f t="shared" si="17"/>
        <v>1106</v>
      </c>
      <c r="B1111" s="89">
        <v>42962</v>
      </c>
      <c r="C1111" s="107" t="s">
        <v>432</v>
      </c>
      <c r="D1111" s="127" t="s">
        <v>1279</v>
      </c>
      <c r="E1111" s="90"/>
      <c r="F1111" s="128"/>
      <c r="G1111" s="104">
        <v>34377</v>
      </c>
      <c r="H1111" s="73"/>
      <c r="I1111" s="71"/>
      <c r="J1111" s="129"/>
      <c r="K1111" s="73"/>
      <c r="L1111" s="80"/>
    </row>
    <row r="1112" spans="1:12" x14ac:dyDescent="0.3">
      <c r="A1112" s="66">
        <f t="shared" si="17"/>
        <v>1107</v>
      </c>
      <c r="B1112" s="89">
        <v>42993</v>
      </c>
      <c r="C1112" s="107" t="s">
        <v>432</v>
      </c>
      <c r="D1112" s="127" t="s">
        <v>1280</v>
      </c>
      <c r="E1112" s="90"/>
      <c r="F1112" s="128"/>
      <c r="G1112" s="104">
        <v>34377</v>
      </c>
      <c r="H1112" s="73"/>
      <c r="I1112" s="71"/>
      <c r="J1112" s="129"/>
      <c r="K1112" s="73"/>
      <c r="L1112" s="80"/>
    </row>
    <row r="1113" spans="1:12" x14ac:dyDescent="0.3">
      <c r="A1113" s="66">
        <f t="shared" si="17"/>
        <v>1108</v>
      </c>
      <c r="B1113" s="89">
        <v>43023</v>
      </c>
      <c r="C1113" s="107" t="s">
        <v>432</v>
      </c>
      <c r="D1113" s="127" t="s">
        <v>1281</v>
      </c>
      <c r="E1113" s="90"/>
      <c r="F1113" s="128"/>
      <c r="G1113" s="104">
        <v>34377</v>
      </c>
      <c r="H1113" s="73"/>
      <c r="I1113" s="71"/>
      <c r="J1113" s="129"/>
      <c r="K1113" s="73"/>
      <c r="L1113" s="80"/>
    </row>
    <row r="1114" spans="1:12" x14ac:dyDescent="0.3">
      <c r="A1114" s="66">
        <f t="shared" si="17"/>
        <v>1109</v>
      </c>
      <c r="B1114" s="89">
        <v>43054</v>
      </c>
      <c r="C1114" s="107" t="s">
        <v>432</v>
      </c>
      <c r="D1114" s="127" t="s">
        <v>1282</v>
      </c>
      <c r="E1114" s="90"/>
      <c r="F1114" s="128"/>
      <c r="G1114" s="104">
        <v>34377</v>
      </c>
      <c r="H1114" s="73"/>
      <c r="I1114" s="71"/>
      <c r="J1114" s="129"/>
      <c r="K1114" s="73"/>
      <c r="L1114" s="80"/>
    </row>
    <row r="1115" spans="1:12" x14ac:dyDescent="0.3">
      <c r="A1115" s="66">
        <f t="shared" si="17"/>
        <v>1110</v>
      </c>
      <c r="B1115" s="89">
        <v>43084</v>
      </c>
      <c r="C1115" s="107" t="s">
        <v>432</v>
      </c>
      <c r="D1115" s="127" t="s">
        <v>1283</v>
      </c>
      <c r="E1115" s="90"/>
      <c r="F1115" s="128"/>
      <c r="G1115" s="104">
        <v>34377</v>
      </c>
      <c r="H1115" s="73"/>
      <c r="I1115" s="71"/>
      <c r="J1115" s="129"/>
      <c r="K1115" s="73"/>
      <c r="L1115" s="80"/>
    </row>
    <row r="1116" spans="1:12" x14ac:dyDescent="0.3">
      <c r="A1116" s="66">
        <f t="shared" si="17"/>
        <v>1111</v>
      </c>
      <c r="B1116" s="89">
        <v>43115</v>
      </c>
      <c r="C1116" s="107" t="s">
        <v>432</v>
      </c>
      <c r="D1116" s="127" t="s">
        <v>1284</v>
      </c>
      <c r="E1116" s="90"/>
      <c r="F1116" s="128"/>
      <c r="G1116" s="104">
        <v>34377</v>
      </c>
      <c r="H1116" s="73"/>
      <c r="I1116" s="71"/>
      <c r="J1116" s="129"/>
      <c r="K1116" s="73"/>
      <c r="L1116" s="80"/>
    </row>
    <row r="1117" spans="1:12" x14ac:dyDescent="0.3">
      <c r="A1117" s="66">
        <f t="shared" si="17"/>
        <v>1112</v>
      </c>
      <c r="B1117" s="89">
        <v>43146</v>
      </c>
      <c r="C1117" s="107" t="s">
        <v>432</v>
      </c>
      <c r="D1117" s="127" t="s">
        <v>1285</v>
      </c>
      <c r="E1117" s="90"/>
      <c r="F1117" s="128"/>
      <c r="G1117" s="104">
        <v>34377</v>
      </c>
      <c r="H1117" s="73"/>
      <c r="I1117" s="71"/>
      <c r="J1117" s="129"/>
      <c r="K1117" s="73"/>
      <c r="L1117" s="80"/>
    </row>
    <row r="1118" spans="1:12" x14ac:dyDescent="0.3">
      <c r="A1118" s="66">
        <f t="shared" si="17"/>
        <v>1113</v>
      </c>
      <c r="B1118" s="89">
        <v>43174</v>
      </c>
      <c r="C1118" s="107" t="s">
        <v>432</v>
      </c>
      <c r="D1118" s="127" t="s">
        <v>1286</v>
      </c>
      <c r="E1118" s="90"/>
      <c r="F1118" s="128"/>
      <c r="G1118" s="104">
        <v>34377</v>
      </c>
      <c r="H1118" s="73"/>
      <c r="I1118" s="71"/>
      <c r="J1118" s="129"/>
      <c r="K1118" s="73"/>
      <c r="L1118" s="80"/>
    </row>
    <row r="1119" spans="1:12" x14ac:dyDescent="0.3">
      <c r="A1119" s="66">
        <f t="shared" si="17"/>
        <v>1114</v>
      </c>
      <c r="B1119" s="89">
        <v>43205</v>
      </c>
      <c r="C1119" s="107" t="s">
        <v>432</v>
      </c>
      <c r="D1119" s="127" t="s">
        <v>1287</v>
      </c>
      <c r="E1119" s="90"/>
      <c r="F1119" s="128"/>
      <c r="G1119" s="104">
        <v>34377</v>
      </c>
      <c r="H1119" s="73"/>
      <c r="I1119" s="71"/>
      <c r="J1119" s="129"/>
      <c r="K1119" s="73"/>
      <c r="L1119" s="80"/>
    </row>
    <row r="1120" spans="1:12" x14ac:dyDescent="0.3">
      <c r="A1120" s="66">
        <f t="shared" si="17"/>
        <v>1115</v>
      </c>
      <c r="B1120" s="89">
        <v>43235</v>
      </c>
      <c r="C1120" s="107" t="s">
        <v>432</v>
      </c>
      <c r="D1120" s="127" t="s">
        <v>1278</v>
      </c>
      <c r="E1120" s="90"/>
      <c r="F1120" s="128"/>
      <c r="G1120" s="104">
        <v>34377</v>
      </c>
      <c r="H1120" s="73"/>
      <c r="I1120" s="71"/>
      <c r="J1120" s="129"/>
      <c r="K1120" s="73"/>
      <c r="L1120" s="80"/>
    </row>
    <row r="1121" spans="1:12" x14ac:dyDescent="0.3">
      <c r="A1121" s="66">
        <f t="shared" si="17"/>
        <v>1116</v>
      </c>
      <c r="B1121" s="89">
        <v>43266</v>
      </c>
      <c r="C1121" s="107" t="s">
        <v>432</v>
      </c>
      <c r="D1121" s="127" t="s">
        <v>1288</v>
      </c>
      <c r="E1121" s="90"/>
      <c r="F1121" s="128"/>
      <c r="G1121" s="104">
        <v>34377</v>
      </c>
      <c r="H1121" s="73"/>
      <c r="I1121" s="71"/>
      <c r="J1121" s="129"/>
      <c r="K1121" s="73"/>
      <c r="L1121" s="80"/>
    </row>
    <row r="1122" spans="1:12" x14ac:dyDescent="0.3">
      <c r="A1122" s="66">
        <f t="shared" ref="A1122:A1128" si="18">A1121+1</f>
        <v>1117</v>
      </c>
      <c r="B1122" s="89">
        <v>43296</v>
      </c>
      <c r="C1122" s="107" t="s">
        <v>432</v>
      </c>
      <c r="D1122" s="127" t="s">
        <v>1289</v>
      </c>
      <c r="E1122" s="90"/>
      <c r="F1122" s="128"/>
      <c r="G1122" s="104">
        <v>34377</v>
      </c>
      <c r="H1122" s="73"/>
      <c r="I1122" s="71"/>
      <c r="J1122" s="129"/>
      <c r="K1122" s="73"/>
      <c r="L1122" s="80"/>
    </row>
    <row r="1123" spans="1:12" ht="15" customHeight="1" x14ac:dyDescent="0.3">
      <c r="A1123" s="66">
        <f t="shared" si="18"/>
        <v>1118</v>
      </c>
      <c r="B1123" s="89" t="s">
        <v>1290</v>
      </c>
      <c r="C1123" s="107" t="s">
        <v>432</v>
      </c>
      <c r="D1123" s="127" t="s">
        <v>1291</v>
      </c>
      <c r="E1123" s="95">
        <v>803797</v>
      </c>
      <c r="F1123" s="98"/>
      <c r="G1123" s="125">
        <v>1000000</v>
      </c>
      <c r="H1123" s="73"/>
      <c r="I1123" s="98"/>
      <c r="J1123" s="82"/>
      <c r="K1123" s="73"/>
      <c r="L1123" s="112"/>
    </row>
    <row r="1124" spans="1:12" x14ac:dyDescent="0.3">
      <c r="A1124" s="66">
        <f t="shared" si="18"/>
        <v>1119</v>
      </c>
      <c r="B1124" s="89" t="s">
        <v>1290</v>
      </c>
      <c r="C1124" s="107" t="s">
        <v>432</v>
      </c>
      <c r="D1124" s="127" t="s">
        <v>1291</v>
      </c>
      <c r="E1124" s="90">
        <v>803798</v>
      </c>
      <c r="F1124" s="128"/>
      <c r="G1124" s="130">
        <v>34377</v>
      </c>
      <c r="H1124" s="73"/>
      <c r="I1124" s="71"/>
      <c r="J1124" s="129"/>
      <c r="K1124" s="73"/>
      <c r="L1124" s="80"/>
    </row>
    <row r="1125" spans="1:12" ht="15" customHeight="1" x14ac:dyDescent="0.3">
      <c r="A1125" s="66">
        <f t="shared" si="18"/>
        <v>1120</v>
      </c>
      <c r="B1125" s="89" t="s">
        <v>1290</v>
      </c>
      <c r="C1125" s="107" t="s">
        <v>432</v>
      </c>
      <c r="D1125" s="127" t="s">
        <v>1291</v>
      </c>
      <c r="E1125" s="95">
        <v>803799</v>
      </c>
      <c r="F1125" s="98"/>
      <c r="G1125" s="125">
        <v>34377</v>
      </c>
      <c r="H1125" s="73"/>
      <c r="I1125" s="98"/>
      <c r="J1125" s="82"/>
      <c r="K1125" s="73"/>
      <c r="L1125" s="112"/>
    </row>
    <row r="1126" spans="1:12" ht="15" customHeight="1" x14ac:dyDescent="0.3">
      <c r="A1126" s="66">
        <f t="shared" si="18"/>
        <v>1121</v>
      </c>
      <c r="B1126" s="89" t="s">
        <v>1290</v>
      </c>
      <c r="C1126" s="107" t="s">
        <v>432</v>
      </c>
      <c r="D1126" s="127" t="s">
        <v>1291</v>
      </c>
      <c r="E1126" s="95">
        <v>71625</v>
      </c>
      <c r="F1126" s="98"/>
      <c r="G1126" s="125">
        <v>34377</v>
      </c>
      <c r="H1126" s="73"/>
      <c r="I1126" s="98"/>
      <c r="J1126" s="82"/>
      <c r="K1126" s="73"/>
      <c r="L1126" s="112"/>
    </row>
    <row r="1127" spans="1:12" ht="15" customHeight="1" x14ac:dyDescent="0.3">
      <c r="A1127" s="66">
        <f t="shared" si="18"/>
        <v>1122</v>
      </c>
      <c r="B1127" s="89" t="s">
        <v>1290</v>
      </c>
      <c r="C1127" s="107" t="s">
        <v>432</v>
      </c>
      <c r="D1127" s="127" t="s">
        <v>1291</v>
      </c>
      <c r="E1127" s="95">
        <v>71626</v>
      </c>
      <c r="F1127" s="98"/>
      <c r="G1127" s="125">
        <v>34377</v>
      </c>
      <c r="H1127" s="73"/>
      <c r="I1127" s="98"/>
      <c r="J1127" s="82"/>
      <c r="K1127" s="73"/>
      <c r="L1127" s="112"/>
    </row>
    <row r="1128" spans="1:12" ht="15" customHeight="1" x14ac:dyDescent="0.3">
      <c r="A1128" s="66">
        <f t="shared" si="18"/>
        <v>1123</v>
      </c>
      <c r="B1128" s="89" t="s">
        <v>1290</v>
      </c>
      <c r="C1128" s="107" t="s">
        <v>432</v>
      </c>
      <c r="D1128" s="127" t="s">
        <v>1291</v>
      </c>
      <c r="E1128" s="95">
        <v>71627</v>
      </c>
      <c r="F1128" s="98"/>
      <c r="G1128" s="125">
        <v>100000</v>
      </c>
      <c r="H1128" s="73"/>
      <c r="I1128" s="98"/>
      <c r="J1128" s="82"/>
      <c r="K1128" s="73"/>
      <c r="L1128" s="112"/>
    </row>
    <row r="1129" spans="1:12" ht="15" customHeight="1" x14ac:dyDescent="0.3">
      <c r="A1129" s="66"/>
      <c r="B1129" s="109"/>
      <c r="C1129" s="100"/>
      <c r="D1129" s="76"/>
      <c r="E1129" s="95"/>
      <c r="F1129" s="98"/>
      <c r="G1129" s="82"/>
      <c r="H1129" s="73"/>
      <c r="I1129" s="98"/>
      <c r="J1129" s="82"/>
      <c r="K1129" s="73"/>
      <c r="L1129" s="112"/>
    </row>
    <row r="1130" spans="1:12" ht="15" customHeight="1" x14ac:dyDescent="0.3">
      <c r="A1130" s="66"/>
      <c r="B1130" s="109"/>
      <c r="C1130" s="100"/>
      <c r="D1130" s="76"/>
      <c r="E1130" s="95"/>
      <c r="F1130" s="98"/>
      <c r="G1130" s="82"/>
      <c r="H1130" s="73"/>
      <c r="I1130" s="98"/>
      <c r="J1130" s="82"/>
      <c r="K1130" s="73"/>
      <c r="L1130" s="112"/>
    </row>
    <row r="1131" spans="1:12" ht="15" customHeight="1" x14ac:dyDescent="0.3">
      <c r="A1131" s="66"/>
      <c r="B1131" s="109"/>
      <c r="C1131" s="100"/>
      <c r="D1131" s="76"/>
      <c r="E1131" s="95"/>
      <c r="F1131" s="98"/>
      <c r="G1131" s="82"/>
      <c r="H1131" s="73"/>
      <c r="I1131" s="98"/>
      <c r="J1131" s="82"/>
      <c r="K1131" s="73"/>
      <c r="L1131" s="112"/>
    </row>
    <row r="1132" spans="1:12" ht="15" customHeight="1" x14ac:dyDescent="0.3">
      <c r="A1132" s="66"/>
      <c r="B1132" s="109"/>
      <c r="C1132" s="100"/>
      <c r="D1132" s="76"/>
      <c r="E1132" s="95"/>
      <c r="F1132" s="98"/>
      <c r="G1132" s="82"/>
      <c r="H1132" s="73"/>
      <c r="I1132" s="98"/>
      <c r="J1132" s="82"/>
      <c r="K1132" s="73"/>
      <c r="L1132" s="112"/>
    </row>
    <row r="1133" spans="1:12" ht="15" customHeight="1" x14ac:dyDescent="0.3">
      <c r="A1133" s="66"/>
      <c r="B1133" s="109"/>
      <c r="C1133" s="100"/>
      <c r="D1133" s="76"/>
      <c r="E1133" s="95"/>
      <c r="F1133" s="98"/>
      <c r="G1133" s="82"/>
      <c r="H1133" s="73"/>
      <c r="I1133" s="98"/>
      <c r="J1133" s="82"/>
      <c r="K1133" s="73"/>
      <c r="L1133" s="112"/>
    </row>
    <row r="1134" spans="1:12" ht="15" customHeight="1" x14ac:dyDescent="0.3">
      <c r="A1134" s="66"/>
      <c r="B1134" s="109"/>
      <c r="C1134" s="100"/>
      <c r="D1134" s="76"/>
      <c r="E1134" s="95"/>
      <c r="F1134" s="98"/>
      <c r="G1134" s="82"/>
      <c r="H1134" s="73"/>
      <c r="I1134" s="98"/>
      <c r="J1134" s="82"/>
      <c r="K1134" s="73"/>
      <c r="L1134" s="112"/>
    </row>
  </sheetData>
  <autoFilter ref="A4:L1125" xr:uid="{00000000-0009-0000-0000-000004000000}"/>
  <mergeCells count="5">
    <mergeCell ref="A1:C1"/>
    <mergeCell ref="D1:G1"/>
    <mergeCell ref="B2:J2"/>
    <mergeCell ref="F3:H3"/>
    <mergeCell ref="I3:L3"/>
  </mergeCells>
  <conditionalFormatting sqref="H1087:H1129">
    <cfRule type="cellIs" dxfId="40" priority="23" operator="lessThan">
      <formula>0</formula>
    </cfRule>
  </conditionalFormatting>
  <conditionalFormatting sqref="J1124 J1087:J1122 F1087:F1122 F1124">
    <cfRule type="expression" dxfId="39" priority="21">
      <formula>$F1087&gt;$J1087</formula>
    </cfRule>
    <cfRule type="expression" dxfId="38" priority="22">
      <formula>$F1087&lt;$J1087</formula>
    </cfRule>
  </conditionalFormatting>
  <conditionalFormatting sqref="J1124 J1088:J1122 F1088:F1122 F1124">
    <cfRule type="expression" dxfId="37" priority="19">
      <formula>$F1088&gt;$J1088</formula>
    </cfRule>
    <cfRule type="expression" dxfId="36" priority="20">
      <formula>$F1088&lt;$J1088</formula>
    </cfRule>
  </conditionalFormatting>
  <conditionalFormatting sqref="J1124 J1089:J1122 F1089:F1122 F1124">
    <cfRule type="expression" dxfId="35" priority="17">
      <formula>$F1089&gt;$J1089</formula>
    </cfRule>
    <cfRule type="expression" dxfId="34" priority="18">
      <formula>$F1089&lt;$J1089</formula>
    </cfRule>
  </conditionalFormatting>
  <conditionalFormatting sqref="J1124 J1091:J1122 F1091:F1122 F1124">
    <cfRule type="expression" dxfId="33" priority="15">
      <formula>$F1091&gt;$J1091</formula>
    </cfRule>
    <cfRule type="expression" dxfId="32" priority="16">
      <formula>$F1091&lt;$J1091</formula>
    </cfRule>
  </conditionalFormatting>
  <conditionalFormatting sqref="J1124 J1092:J1122 F1092:F1122 F1124">
    <cfRule type="expression" dxfId="31" priority="13">
      <formula>$F1092&gt;$J1092</formula>
    </cfRule>
    <cfRule type="expression" dxfId="30" priority="14">
      <formula>$F1092&lt;$J1092</formula>
    </cfRule>
  </conditionalFormatting>
  <conditionalFormatting sqref="J1124 J1094:J1122 F1094:F1122 F1124">
    <cfRule type="expression" dxfId="29" priority="11">
      <formula>$F1094&gt;$J1094</formula>
    </cfRule>
    <cfRule type="expression" dxfId="28" priority="12">
      <formula>$F1094&lt;$J1094</formula>
    </cfRule>
  </conditionalFormatting>
  <conditionalFormatting sqref="J1124 J1095:J1122 F1095:F1122 F1124">
    <cfRule type="expression" dxfId="27" priority="9">
      <formula>$F1095&gt;$J1095</formula>
    </cfRule>
    <cfRule type="expression" dxfId="26" priority="10">
      <formula>$F1095&lt;$J1095</formula>
    </cfRule>
  </conditionalFormatting>
  <conditionalFormatting sqref="J1124 J1098:J1122 F1098:F1122 F1124">
    <cfRule type="expression" dxfId="25" priority="7">
      <formula>$F1098&gt;$J1098</formula>
    </cfRule>
    <cfRule type="expression" dxfId="24" priority="8">
      <formula>$F1098&lt;$J1098</formula>
    </cfRule>
  </conditionalFormatting>
  <conditionalFormatting sqref="J1124 J1101:J1122 F1101:F1122 F1124">
    <cfRule type="expression" dxfId="23" priority="5">
      <formula>$F1101&gt;$J1101</formula>
    </cfRule>
    <cfRule type="expression" dxfId="22" priority="6">
      <formula>$F1101&lt;$J1101</formula>
    </cfRule>
  </conditionalFormatting>
  <conditionalFormatting sqref="J1124 J1104:J1122 F1104:F1122 F1124">
    <cfRule type="expression" dxfId="21" priority="3">
      <formula>$F1104&gt;$J1104</formula>
    </cfRule>
    <cfRule type="expression" dxfId="20" priority="4">
      <formula>$F1104&lt;$J1104</formula>
    </cfRule>
  </conditionalFormatting>
  <conditionalFormatting sqref="J1124 J1107:J1122 F1107:F1122 F1124">
    <cfRule type="expression" dxfId="19" priority="1">
      <formula>$F1107&gt;$J1107</formula>
    </cfRule>
    <cfRule type="expression" dxfId="18" priority="2">
      <formula>$F1107&lt;$J1107</formula>
    </cfRule>
  </conditionalFormatting>
  <conditionalFormatting sqref="B4:B1038 C4:C1033 C1035 C1037:C1039 A1123:L1263 B1041:B1073 C1040:L1058 D4:L1039 C1059:E1073 B1074:E1122 F1059:L1122 A4:A1122">
    <cfRule type="expression" dxfId="17" priority="24">
      <formula>#REF!="uncleared"</formula>
    </cfRule>
  </conditionalFormatting>
  <conditionalFormatting sqref="B4:B1038 C4:C1033 C1035 C1037:C1039 A1123:D1128 E1124:L1125 H1123 H1126:H1129 K1126:K1128 B1041:B1073 C1040:L1058 D4:L1039 C1059:E1073 B1074:E1122 K1059:K1123 F1059:J1122 L1059:L1122 A4:A1122">
    <cfRule type="expression" dxfId="16" priority="25">
      <formula>#REF!="Cancelled"</formula>
    </cfRule>
  </conditionalFormatting>
  <conditionalFormatting sqref="B1039:B1040 F1039:F1040 J1039:J1040">
    <cfRule type="expression" dxfId="15" priority="26">
      <formula>#REF!="uncleared"</formula>
    </cfRule>
  </conditionalFormatting>
  <conditionalFormatting sqref="B1039:B1040 F1039:F1040 J1039:J1040">
    <cfRule type="expression" dxfId="14" priority="27">
      <formula>#REF!="Cancelled"</formula>
    </cfRule>
  </conditionalFormatting>
  <conditionalFormatting sqref="C1036">
    <cfRule type="expression" dxfId="13" priority="28">
      <formula>#REF!="uncleared"</formula>
    </cfRule>
  </conditionalFormatting>
  <conditionalFormatting sqref="C1036">
    <cfRule type="expression" dxfId="12" priority="29">
      <formula>#REF!="Cancelled"</formula>
    </cfRule>
  </conditionalFormatting>
  <conditionalFormatting sqref="D1052 H1123:H1129 A1124:G1124 I1124:L1124 A1123:D1123 A1125:D1128 G1123 G1125:G1128 K1123 K1125:K1128 A1087:L1122 C1083:C1086">
    <cfRule type="expression" dxfId="11" priority="30">
      <formula>#REF!="Cancelled"</formula>
    </cfRule>
  </conditionalFormatting>
  <conditionalFormatting sqref="D1052 A1087:L1122 A1125:D1128 A1123:D1123 A1124:L1124 H1123 H1125:H1129 K1123 K1125:K1128 C1083:C1086">
    <cfRule type="expression" dxfId="10" priority="31">
      <formula>#REF!=#REF!</formula>
    </cfRule>
  </conditionalFormatting>
  <pageMargins left="0.24" right="0.17" top="0.59" bottom="0.28000000000000003" header="0.24" footer="0.17"/>
  <pageSetup scale="10" orientation="landscape" r:id="rId1"/>
  <headerFooter>
    <oddHeader>&amp;LTime: &amp;T&amp;RDate: &amp;D</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23"/>
  <sheetViews>
    <sheetView showGridLines="0" workbookViewId="0">
      <selection activeCell="E2" sqref="E2"/>
    </sheetView>
  </sheetViews>
  <sheetFormatPr defaultRowHeight="14.4" x14ac:dyDescent="0.3"/>
  <cols>
    <col min="1" max="1" width="9.6640625" bestFit="1" customWidth="1"/>
    <col min="2" max="2" width="10" bestFit="1" customWidth="1"/>
    <col min="3" max="3" width="9.33203125" bestFit="1" customWidth="1"/>
    <col min="4" max="4" width="10.5546875" bestFit="1" customWidth="1"/>
    <col min="6" max="6" width="13.88671875" bestFit="1" customWidth="1"/>
    <col min="9" max="9" width="10" bestFit="1" customWidth="1"/>
    <col min="10" max="10" width="9.5546875" customWidth="1"/>
  </cols>
  <sheetData>
    <row r="1" spans="1:10" x14ac:dyDescent="0.3">
      <c r="A1" s="25" t="s">
        <v>1292</v>
      </c>
      <c r="B1" s="25" t="s">
        <v>1293</v>
      </c>
      <c r="C1" s="25" t="s">
        <v>1294</v>
      </c>
      <c r="D1" s="133" t="s">
        <v>1295</v>
      </c>
      <c r="E1" s="25" t="s">
        <v>1296</v>
      </c>
      <c r="F1" s="134" t="s">
        <v>1297</v>
      </c>
    </row>
    <row r="2" spans="1:10" x14ac:dyDescent="0.3">
      <c r="A2" s="135" t="s">
        <v>1298</v>
      </c>
      <c r="B2" s="135">
        <v>259</v>
      </c>
      <c r="C2" s="135">
        <v>113</v>
      </c>
      <c r="D2" s="136">
        <v>20720</v>
      </c>
      <c r="E2" s="137"/>
      <c r="F2" s="138"/>
      <c r="I2" s="319" t="s">
        <v>1299</v>
      </c>
      <c r="J2" s="320"/>
    </row>
    <row r="3" spans="1:10" x14ac:dyDescent="0.3">
      <c r="A3" s="135" t="s">
        <v>1300</v>
      </c>
      <c r="B3" s="135">
        <v>338</v>
      </c>
      <c r="C3" s="135">
        <v>135</v>
      </c>
      <c r="D3" s="136">
        <v>27040</v>
      </c>
      <c r="E3" s="137"/>
      <c r="F3" s="138"/>
      <c r="I3" s="139" t="s">
        <v>1293</v>
      </c>
      <c r="J3" s="140">
        <v>330</v>
      </c>
    </row>
    <row r="4" spans="1:10" x14ac:dyDescent="0.3">
      <c r="A4" s="135" t="s">
        <v>1301</v>
      </c>
      <c r="B4" s="135">
        <v>333</v>
      </c>
      <c r="C4" s="135">
        <v>154</v>
      </c>
      <c r="D4" s="136">
        <v>26640</v>
      </c>
      <c r="E4" s="137"/>
      <c r="F4" s="138"/>
      <c r="I4" s="141" t="s">
        <v>1302</v>
      </c>
      <c r="J4" s="142">
        <v>0.08</v>
      </c>
    </row>
    <row r="5" spans="1:10" x14ac:dyDescent="0.3">
      <c r="A5" s="135" t="s">
        <v>1303</v>
      </c>
      <c r="B5" s="135">
        <v>321</v>
      </c>
      <c r="C5" s="135">
        <v>161</v>
      </c>
      <c r="D5" s="136">
        <v>25680</v>
      </c>
      <c r="E5" s="137"/>
      <c r="F5" s="138"/>
    </row>
    <row r="6" spans="1:10" x14ac:dyDescent="0.3">
      <c r="A6" s="135" t="s">
        <v>1304</v>
      </c>
      <c r="B6" s="135">
        <v>328</v>
      </c>
      <c r="C6" s="135">
        <v>140</v>
      </c>
      <c r="D6" s="136">
        <v>26240</v>
      </c>
      <c r="E6" s="137"/>
      <c r="F6" s="138"/>
    </row>
    <row r="7" spans="1:10" x14ac:dyDescent="0.3">
      <c r="A7" s="135" t="s">
        <v>1305</v>
      </c>
      <c r="B7" s="135">
        <v>338</v>
      </c>
      <c r="C7" s="135">
        <v>143</v>
      </c>
      <c r="D7" s="136">
        <v>27040</v>
      </c>
      <c r="E7" s="137"/>
      <c r="F7" s="138"/>
    </row>
    <row r="9" spans="1:10" x14ac:dyDescent="0.3">
      <c r="A9" s="25" t="s">
        <v>1292</v>
      </c>
      <c r="B9" s="25" t="s">
        <v>1293</v>
      </c>
      <c r="C9" s="25" t="s">
        <v>1294</v>
      </c>
      <c r="D9" s="133" t="s">
        <v>1295</v>
      </c>
      <c r="E9" s="25" t="s">
        <v>1296</v>
      </c>
      <c r="F9" s="25" t="s">
        <v>1297</v>
      </c>
    </row>
    <row r="10" spans="1:10" x14ac:dyDescent="0.3">
      <c r="A10" s="135" t="s">
        <v>1298</v>
      </c>
      <c r="B10" s="135">
        <v>259</v>
      </c>
      <c r="C10" s="135">
        <v>113</v>
      </c>
      <c r="D10" s="136">
        <v>20720</v>
      </c>
      <c r="E10" s="137"/>
      <c r="F10" s="138"/>
      <c r="I10" s="319" t="s">
        <v>1306</v>
      </c>
      <c r="J10" s="320"/>
    </row>
    <row r="11" spans="1:10" x14ac:dyDescent="0.3">
      <c r="A11" s="135" t="s">
        <v>1300</v>
      </c>
      <c r="B11" s="135">
        <v>338</v>
      </c>
      <c r="C11" s="135">
        <v>135</v>
      </c>
      <c r="D11" s="136">
        <v>27040</v>
      </c>
      <c r="E11" s="137"/>
      <c r="F11" s="138"/>
      <c r="I11" s="139" t="s">
        <v>1293</v>
      </c>
      <c r="J11" s="140">
        <v>330</v>
      </c>
    </row>
    <row r="12" spans="1:10" x14ac:dyDescent="0.3">
      <c r="A12" s="135" t="s">
        <v>1301</v>
      </c>
      <c r="B12" s="135">
        <v>333</v>
      </c>
      <c r="C12" s="135">
        <v>154</v>
      </c>
      <c r="D12" s="136">
        <v>26640</v>
      </c>
      <c r="E12" s="137"/>
      <c r="F12" s="138"/>
      <c r="I12" s="143" t="s">
        <v>1294</v>
      </c>
      <c r="J12" s="140">
        <v>150</v>
      </c>
    </row>
    <row r="13" spans="1:10" x14ac:dyDescent="0.3">
      <c r="A13" s="135" t="s">
        <v>1303</v>
      </c>
      <c r="B13" s="135">
        <v>321</v>
      </c>
      <c r="C13" s="135">
        <v>161</v>
      </c>
      <c r="D13" s="136">
        <v>25680</v>
      </c>
      <c r="E13" s="137"/>
      <c r="F13" s="138"/>
      <c r="I13" s="141" t="s">
        <v>1302</v>
      </c>
      <c r="J13" s="142">
        <v>0.08</v>
      </c>
    </row>
    <row r="14" spans="1:10" x14ac:dyDescent="0.3">
      <c r="A14" s="135" t="s">
        <v>1304</v>
      </c>
      <c r="B14" s="135">
        <v>328</v>
      </c>
      <c r="C14" s="135">
        <v>140</v>
      </c>
      <c r="D14" s="136">
        <v>26240</v>
      </c>
      <c r="E14" s="137"/>
      <c r="F14" s="138"/>
    </row>
    <row r="15" spans="1:10" x14ac:dyDescent="0.3">
      <c r="A15" s="135" t="s">
        <v>1305</v>
      </c>
      <c r="B15" s="135">
        <v>338</v>
      </c>
      <c r="C15" s="135">
        <v>143</v>
      </c>
      <c r="D15" s="136">
        <v>27040</v>
      </c>
      <c r="E15" s="137"/>
      <c r="F15" s="138"/>
    </row>
    <row r="17" spans="1:10" x14ac:dyDescent="0.3">
      <c r="A17" s="144" t="s">
        <v>1292</v>
      </c>
      <c r="B17" s="144" t="s">
        <v>1293</v>
      </c>
      <c r="C17" s="144" t="s">
        <v>1294</v>
      </c>
      <c r="D17" s="145" t="s">
        <v>1295</v>
      </c>
      <c r="E17" s="144" t="s">
        <v>1296</v>
      </c>
      <c r="F17" s="144" t="s">
        <v>1297</v>
      </c>
    </row>
    <row r="18" spans="1:10" x14ac:dyDescent="0.3">
      <c r="A18" s="135" t="s">
        <v>1298</v>
      </c>
      <c r="B18" s="135">
        <v>259</v>
      </c>
      <c r="C18" s="135">
        <v>113</v>
      </c>
      <c r="D18" s="136">
        <v>20720</v>
      </c>
      <c r="E18" s="137"/>
      <c r="F18" s="136"/>
      <c r="I18" s="319" t="s">
        <v>1307</v>
      </c>
      <c r="J18" s="320"/>
    </row>
    <row r="19" spans="1:10" x14ac:dyDescent="0.3">
      <c r="A19" s="135" t="s">
        <v>1300</v>
      </c>
      <c r="B19" s="135">
        <v>338</v>
      </c>
      <c r="C19" s="135">
        <v>135</v>
      </c>
      <c r="D19" s="136">
        <v>27040</v>
      </c>
      <c r="E19" s="137"/>
      <c r="F19" s="136"/>
      <c r="I19" s="143" t="s">
        <v>1293</v>
      </c>
      <c r="J19" s="140">
        <v>330</v>
      </c>
    </row>
    <row r="20" spans="1:10" x14ac:dyDescent="0.3">
      <c r="A20" s="135" t="s">
        <v>1301</v>
      </c>
      <c r="B20" s="135">
        <v>333</v>
      </c>
      <c r="C20" s="135">
        <v>154</v>
      </c>
      <c r="D20" s="136">
        <v>26640</v>
      </c>
      <c r="E20" s="137"/>
      <c r="F20" s="136"/>
      <c r="I20" s="143" t="s">
        <v>1294</v>
      </c>
      <c r="J20" s="146">
        <v>150</v>
      </c>
    </row>
    <row r="21" spans="1:10" x14ac:dyDescent="0.3">
      <c r="A21" s="135" t="s">
        <v>1303</v>
      </c>
      <c r="B21" s="135">
        <v>321</v>
      </c>
      <c r="C21" s="135">
        <v>161</v>
      </c>
      <c r="D21" s="136">
        <v>25680</v>
      </c>
      <c r="E21" s="137"/>
      <c r="F21" s="136"/>
      <c r="I21" s="141" t="s">
        <v>1302</v>
      </c>
      <c r="J21" s="142">
        <v>0.08</v>
      </c>
    </row>
    <row r="22" spans="1:10" x14ac:dyDescent="0.3">
      <c r="A22" s="135" t="s">
        <v>1304</v>
      </c>
      <c r="B22" s="135">
        <v>328</v>
      </c>
      <c r="C22" s="135">
        <v>140</v>
      </c>
      <c r="D22" s="136">
        <v>26240</v>
      </c>
      <c r="E22" s="137"/>
      <c r="F22" s="136"/>
    </row>
    <row r="23" spans="1:10" x14ac:dyDescent="0.3">
      <c r="A23" s="135" t="s">
        <v>1305</v>
      </c>
      <c r="B23" s="135">
        <v>338</v>
      </c>
      <c r="C23" s="135">
        <v>143</v>
      </c>
      <c r="D23" s="136">
        <v>27040</v>
      </c>
      <c r="E23" s="137"/>
      <c r="F23" s="136"/>
    </row>
  </sheetData>
  <mergeCells count="3">
    <mergeCell ref="I2:J2"/>
    <mergeCell ref="I10:J10"/>
    <mergeCell ref="I18:J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6"/>
  <sheetViews>
    <sheetView workbookViewId="0">
      <selection activeCell="C14" sqref="C14"/>
    </sheetView>
  </sheetViews>
  <sheetFormatPr defaultRowHeight="14.4" x14ac:dyDescent="0.3"/>
  <cols>
    <col min="1" max="1" width="32.44140625" bestFit="1" customWidth="1"/>
    <col min="3" max="3" width="33.88671875" customWidth="1"/>
    <col min="4" max="4" width="9" customWidth="1"/>
    <col min="6" max="6" width="3.6640625" bestFit="1" customWidth="1"/>
  </cols>
  <sheetData>
    <row r="1" spans="1:6" x14ac:dyDescent="0.3">
      <c r="A1" s="147" t="s">
        <v>1308</v>
      </c>
      <c r="C1" s="147" t="s">
        <v>1309</v>
      </c>
      <c r="D1" s="147" t="s">
        <v>1310</v>
      </c>
      <c r="E1" s="147" t="s">
        <v>1311</v>
      </c>
      <c r="F1" s="147" t="s">
        <v>1312</v>
      </c>
    </row>
    <row r="2" spans="1:6" x14ac:dyDescent="0.3">
      <c r="A2" s="131" t="s">
        <v>1313</v>
      </c>
    </row>
    <row r="3" spans="1:6" x14ac:dyDescent="0.3">
      <c r="A3" s="131" t="s">
        <v>1314</v>
      </c>
    </row>
    <row r="4" spans="1:6" x14ac:dyDescent="0.3">
      <c r="A4" s="131" t="s">
        <v>1315</v>
      </c>
    </row>
    <row r="5" spans="1:6" x14ac:dyDescent="0.3">
      <c r="A5" s="131" t="s">
        <v>1316</v>
      </c>
    </row>
    <row r="6" spans="1:6" x14ac:dyDescent="0.3">
      <c r="A6" s="131" t="s">
        <v>1317</v>
      </c>
    </row>
    <row r="7" spans="1:6" x14ac:dyDescent="0.3">
      <c r="A7" s="131" t="s">
        <v>1318</v>
      </c>
    </row>
    <row r="8" spans="1:6" x14ac:dyDescent="0.3">
      <c r="A8" s="131" t="s">
        <v>1319</v>
      </c>
    </row>
    <row r="9" spans="1:6" x14ac:dyDescent="0.3">
      <c r="A9" s="131" t="s">
        <v>1320</v>
      </c>
    </row>
    <row r="10" spans="1:6" x14ac:dyDescent="0.3">
      <c r="A10" s="131" t="s">
        <v>1321</v>
      </c>
    </row>
    <row r="11" spans="1:6" x14ac:dyDescent="0.3">
      <c r="A11" s="131" t="s">
        <v>1322</v>
      </c>
    </row>
    <row r="14" spans="1:6" x14ac:dyDescent="0.3">
      <c r="A14" s="147" t="s">
        <v>1308</v>
      </c>
      <c r="C14" s="147" t="s">
        <v>1309</v>
      </c>
      <c r="D14" s="147" t="s">
        <v>1310</v>
      </c>
      <c r="E14" s="147" t="s">
        <v>1311</v>
      </c>
      <c r="F14" s="147" t="s">
        <v>1312</v>
      </c>
    </row>
    <row r="15" spans="1:6" x14ac:dyDescent="0.3">
      <c r="A15" s="131" t="s">
        <v>1313</v>
      </c>
    </row>
    <row r="16" spans="1:6" x14ac:dyDescent="0.3">
      <c r="A16" s="131" t="s">
        <v>1314</v>
      </c>
    </row>
    <row r="17" spans="1:6" x14ac:dyDescent="0.3">
      <c r="A17" s="131" t="s">
        <v>1315</v>
      </c>
    </row>
    <row r="18" spans="1:6" x14ac:dyDescent="0.3">
      <c r="A18" s="131" t="s">
        <v>1316</v>
      </c>
    </row>
    <row r="19" spans="1:6" x14ac:dyDescent="0.3">
      <c r="A19" s="131" t="s">
        <v>1317</v>
      </c>
    </row>
    <row r="20" spans="1:6" x14ac:dyDescent="0.3">
      <c r="A20" s="131" t="s">
        <v>1318</v>
      </c>
    </row>
    <row r="21" spans="1:6" x14ac:dyDescent="0.3">
      <c r="A21" s="131" t="s">
        <v>1319</v>
      </c>
    </row>
    <row r="22" spans="1:6" x14ac:dyDescent="0.3">
      <c r="A22" s="131" t="s">
        <v>1320</v>
      </c>
    </row>
    <row r="23" spans="1:6" x14ac:dyDescent="0.3">
      <c r="A23" s="131" t="s">
        <v>1321</v>
      </c>
    </row>
    <row r="24" spans="1:6" x14ac:dyDescent="0.3">
      <c r="A24" s="131" t="s">
        <v>1322</v>
      </c>
    </row>
    <row r="26" spans="1:6" x14ac:dyDescent="0.3">
      <c r="A26" s="147" t="s">
        <v>1308</v>
      </c>
      <c r="C26" s="147" t="s">
        <v>1309</v>
      </c>
      <c r="D26" s="147" t="s">
        <v>1310</v>
      </c>
      <c r="E26" s="147" t="s">
        <v>1311</v>
      </c>
      <c r="F26" s="147" t="s">
        <v>1312</v>
      </c>
    </row>
    <row r="27" spans="1:6" x14ac:dyDescent="0.3">
      <c r="A27" s="131" t="s">
        <v>1313</v>
      </c>
    </row>
    <row r="28" spans="1:6" x14ac:dyDescent="0.3">
      <c r="A28" s="131" t="s">
        <v>1314</v>
      </c>
    </row>
    <row r="29" spans="1:6" x14ac:dyDescent="0.3">
      <c r="A29" s="131" t="s">
        <v>1315</v>
      </c>
    </row>
    <row r="30" spans="1:6" x14ac:dyDescent="0.3">
      <c r="A30" s="131" t="s">
        <v>1316</v>
      </c>
    </row>
    <row r="31" spans="1:6" x14ac:dyDescent="0.3">
      <c r="A31" s="131" t="s">
        <v>1317</v>
      </c>
    </row>
    <row r="32" spans="1:6" x14ac:dyDescent="0.3">
      <c r="A32" s="131" t="s">
        <v>1318</v>
      </c>
    </row>
    <row r="33" spans="1:1" x14ac:dyDescent="0.3">
      <c r="A33" s="131" t="s">
        <v>1319</v>
      </c>
    </row>
    <row r="34" spans="1:1" x14ac:dyDescent="0.3">
      <c r="A34" s="131" t="s">
        <v>1320</v>
      </c>
    </row>
    <row r="35" spans="1:1" x14ac:dyDescent="0.3">
      <c r="A35" s="131" t="s">
        <v>1321</v>
      </c>
    </row>
    <row r="36" spans="1:1" x14ac:dyDescent="0.3">
      <c r="A36" s="131" t="s">
        <v>1322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27EFF-6410-4182-8CDE-F5D88A725599}">
  <sheetPr codeName="Sheet8"/>
  <dimension ref="A1:K160"/>
  <sheetViews>
    <sheetView showGridLines="0" workbookViewId="0">
      <selection activeCell="C14" sqref="C14"/>
    </sheetView>
  </sheetViews>
  <sheetFormatPr defaultRowHeight="14.4" x14ac:dyDescent="0.3"/>
  <cols>
    <col min="1" max="1" width="13.44140625" bestFit="1" customWidth="1"/>
    <col min="2" max="2" width="20" customWidth="1"/>
    <col min="3" max="3" width="16" customWidth="1"/>
    <col min="4" max="4" width="15.88671875" customWidth="1"/>
    <col min="5" max="5" width="17.109375" customWidth="1"/>
    <col min="6" max="6" width="14.88671875" customWidth="1"/>
    <col min="7" max="7" width="12.33203125" bestFit="1" customWidth="1"/>
    <col min="8" max="8" width="20.44140625" customWidth="1"/>
    <col min="9" max="10" width="6" bestFit="1" customWidth="1"/>
  </cols>
  <sheetData>
    <row r="1" spans="1:11" x14ac:dyDescent="0.3">
      <c r="A1" s="267" t="s">
        <v>5230</v>
      </c>
      <c r="B1" s="268" t="s">
        <v>5231</v>
      </c>
      <c r="C1" s="268"/>
      <c r="D1" s="268"/>
      <c r="E1" s="268"/>
      <c r="F1" s="268"/>
      <c r="G1" s="269"/>
      <c r="H1" s="270"/>
      <c r="I1" s="268"/>
      <c r="J1" s="268"/>
      <c r="K1" s="268"/>
    </row>
    <row r="2" spans="1:11" x14ac:dyDescent="0.3">
      <c r="A2" s="267" t="s">
        <v>409</v>
      </c>
      <c r="B2" s="268" t="s">
        <v>5232</v>
      </c>
      <c r="C2" s="268"/>
      <c r="D2" s="268"/>
      <c r="E2" s="268"/>
      <c r="F2" s="268"/>
      <c r="G2" s="269"/>
      <c r="H2" s="270"/>
      <c r="I2" s="268"/>
      <c r="J2" s="268"/>
      <c r="K2" s="268"/>
    </row>
    <row r="3" spans="1:11" x14ac:dyDescent="0.3">
      <c r="A3" s="267" t="s">
        <v>5233</v>
      </c>
      <c r="B3" s="268" t="s">
        <v>5234</v>
      </c>
      <c r="C3" s="268"/>
      <c r="D3" s="268"/>
      <c r="E3" s="268"/>
      <c r="F3" s="268"/>
      <c r="G3" s="269"/>
      <c r="H3" s="270"/>
      <c r="I3" s="268"/>
      <c r="J3" s="268"/>
      <c r="K3" s="268"/>
    </row>
    <row r="4" spans="1:11" x14ac:dyDescent="0.3">
      <c r="A4" s="267" t="s">
        <v>5235</v>
      </c>
      <c r="B4" s="268" t="s">
        <v>5236</v>
      </c>
      <c r="C4" s="268"/>
      <c r="D4" s="268"/>
      <c r="E4" s="268"/>
      <c r="F4" s="268"/>
      <c r="G4" s="269"/>
      <c r="H4" s="270"/>
      <c r="I4" s="268"/>
      <c r="J4" s="268"/>
      <c r="K4" s="268"/>
    </row>
    <row r="5" spans="1:11" x14ac:dyDescent="0.3">
      <c r="A5" s="267" t="s">
        <v>5237</v>
      </c>
      <c r="B5" s="268" t="s">
        <v>5236</v>
      </c>
      <c r="C5" s="268"/>
      <c r="D5" s="268"/>
      <c r="E5" s="268"/>
      <c r="F5" s="268"/>
      <c r="G5" s="269"/>
      <c r="H5" s="270"/>
      <c r="I5" s="268"/>
      <c r="J5" s="268"/>
      <c r="K5" s="268"/>
    </row>
    <row r="6" spans="1:11" x14ac:dyDescent="0.3">
      <c r="A6" s="268"/>
      <c r="B6" s="268"/>
      <c r="C6" s="268"/>
      <c r="D6" s="268"/>
      <c r="E6" s="268"/>
      <c r="F6" s="268"/>
      <c r="G6" s="269"/>
      <c r="H6" s="270"/>
      <c r="I6" s="268"/>
      <c r="J6" s="268"/>
      <c r="K6" s="268"/>
    </row>
    <row r="7" spans="1:11" x14ac:dyDescent="0.3">
      <c r="A7" s="321" t="s">
        <v>5238</v>
      </c>
      <c r="B7" s="321"/>
      <c r="C7" s="321"/>
      <c r="D7" s="321"/>
      <c r="E7" s="321"/>
      <c r="F7" s="321"/>
      <c r="G7" s="321"/>
      <c r="H7" s="270"/>
      <c r="I7" s="268"/>
      <c r="J7" s="268"/>
      <c r="K7" s="268"/>
    </row>
    <row r="8" spans="1:11" x14ac:dyDescent="0.3">
      <c r="A8" s="271" t="s">
        <v>5188</v>
      </c>
      <c r="B8" s="272" t="s">
        <v>4946</v>
      </c>
      <c r="C8" s="272" t="s">
        <v>5239</v>
      </c>
      <c r="D8" s="272" t="s">
        <v>5233</v>
      </c>
      <c r="E8" s="272" t="s">
        <v>5240</v>
      </c>
      <c r="F8" s="272" t="s">
        <v>5233</v>
      </c>
      <c r="G8" s="273" t="s">
        <v>5241</v>
      </c>
      <c r="H8" s="274" t="s">
        <v>5242</v>
      </c>
      <c r="I8" s="272"/>
      <c r="J8" s="272"/>
      <c r="K8" s="272"/>
    </row>
    <row r="9" spans="1:11" x14ac:dyDescent="0.3">
      <c r="A9" s="275" t="s">
        <v>5243</v>
      </c>
      <c r="B9" s="268" t="s">
        <v>5244</v>
      </c>
      <c r="C9" s="268" t="s">
        <v>5236</v>
      </c>
      <c r="D9" s="268" t="s">
        <v>5245</v>
      </c>
      <c r="E9" s="268" t="s">
        <v>5236</v>
      </c>
      <c r="F9" s="268" t="s">
        <v>5246</v>
      </c>
      <c r="G9" s="269" t="s">
        <v>5247</v>
      </c>
      <c r="H9" s="270"/>
      <c r="I9" s="268" t="s">
        <v>5248</v>
      </c>
      <c r="J9" s="268" t="s">
        <v>5249</v>
      </c>
      <c r="K9" s="268"/>
    </row>
    <row r="10" spans="1:11" x14ac:dyDescent="0.3">
      <c r="A10" s="276"/>
      <c r="B10" s="268"/>
      <c r="C10" s="268"/>
      <c r="D10" s="268"/>
      <c r="E10" s="268"/>
      <c r="F10" s="269" t="s">
        <v>5250</v>
      </c>
      <c r="G10" s="269" t="s">
        <v>5247</v>
      </c>
      <c r="H10" s="270"/>
      <c r="I10" s="268"/>
      <c r="J10" s="268"/>
      <c r="K10" s="268"/>
    </row>
    <row r="11" spans="1:11" x14ac:dyDescent="0.3">
      <c r="A11" s="276"/>
      <c r="B11" s="268"/>
      <c r="C11" s="268"/>
      <c r="D11" s="268"/>
      <c r="E11" s="268"/>
      <c r="F11" s="268"/>
      <c r="G11" s="269"/>
      <c r="H11" s="270"/>
      <c r="I11" s="268"/>
      <c r="J11" s="268"/>
      <c r="K11" s="268"/>
    </row>
    <row r="12" spans="1:11" x14ac:dyDescent="0.3">
      <c r="A12" s="276" t="s">
        <v>5251</v>
      </c>
      <c r="B12" s="268" t="s">
        <v>5252</v>
      </c>
      <c r="C12" s="268" t="s">
        <v>5236</v>
      </c>
      <c r="D12" s="268" t="s">
        <v>5253</v>
      </c>
      <c r="E12" s="268" t="s">
        <v>5236</v>
      </c>
      <c r="F12" s="268" t="s">
        <v>5254</v>
      </c>
      <c r="G12" s="269" t="s">
        <v>5255</v>
      </c>
      <c r="H12" s="270" t="s">
        <v>5256</v>
      </c>
      <c r="I12" s="268" t="s">
        <v>5257</v>
      </c>
      <c r="J12" s="268" t="s">
        <v>5258</v>
      </c>
      <c r="K12" s="268"/>
    </row>
    <row r="13" spans="1:11" x14ac:dyDescent="0.3">
      <c r="A13" s="276"/>
      <c r="B13" s="268"/>
      <c r="C13" s="268"/>
      <c r="D13" s="268"/>
      <c r="E13" s="268"/>
      <c r="F13" s="269" t="s">
        <v>5250</v>
      </c>
      <c r="G13" s="269" t="s">
        <v>5255</v>
      </c>
      <c r="H13" s="270"/>
      <c r="I13" s="268"/>
      <c r="J13" s="268"/>
      <c r="K13" s="268"/>
    </row>
    <row r="14" spans="1:11" x14ac:dyDescent="0.3">
      <c r="A14" s="276"/>
      <c r="B14" s="268"/>
      <c r="C14" s="268"/>
      <c r="D14" s="268"/>
      <c r="E14" s="268"/>
      <c r="F14" s="268"/>
      <c r="G14" s="269"/>
      <c r="H14" s="270"/>
      <c r="I14" s="268"/>
      <c r="J14" s="268"/>
      <c r="K14" s="268"/>
    </row>
    <row r="15" spans="1:11" x14ac:dyDescent="0.3">
      <c r="A15" s="276"/>
      <c r="B15" s="268"/>
      <c r="C15" s="268"/>
      <c r="D15" s="268"/>
      <c r="E15" s="268"/>
      <c r="F15" s="268"/>
      <c r="G15" s="269"/>
      <c r="H15" s="270"/>
      <c r="I15" s="268"/>
      <c r="J15" s="268"/>
      <c r="K15" s="268"/>
    </row>
    <row r="16" spans="1:11" x14ac:dyDescent="0.3">
      <c r="A16" s="276" t="s">
        <v>5259</v>
      </c>
      <c r="B16" s="268" t="s">
        <v>5260</v>
      </c>
      <c r="C16" s="268" t="s">
        <v>5236</v>
      </c>
      <c r="D16" s="268" t="s">
        <v>5261</v>
      </c>
      <c r="E16" s="268" t="s">
        <v>5232</v>
      </c>
      <c r="F16" s="268" t="s">
        <v>5262</v>
      </c>
      <c r="G16" s="269" t="s">
        <v>5263</v>
      </c>
      <c r="H16" s="270" t="s">
        <v>5256</v>
      </c>
      <c r="I16" s="268" t="s">
        <v>5264</v>
      </c>
      <c r="J16" s="268" t="s">
        <v>5265</v>
      </c>
      <c r="K16" s="268"/>
    </row>
    <row r="17" spans="1:11" x14ac:dyDescent="0.3">
      <c r="A17" s="276"/>
      <c r="B17" s="268"/>
      <c r="C17" s="268"/>
      <c r="D17" s="268"/>
      <c r="E17" s="268"/>
      <c r="F17" s="269" t="s">
        <v>5250</v>
      </c>
      <c r="G17" s="269" t="s">
        <v>5266</v>
      </c>
      <c r="H17" s="270"/>
      <c r="I17" s="268"/>
      <c r="J17" s="268"/>
      <c r="K17" s="268"/>
    </row>
    <row r="18" spans="1:11" x14ac:dyDescent="0.3">
      <c r="A18" s="276"/>
      <c r="B18" s="268"/>
      <c r="C18" s="268"/>
      <c r="D18" s="268"/>
      <c r="E18" s="268"/>
      <c r="F18" s="268"/>
      <c r="G18" s="269"/>
      <c r="H18" s="270"/>
      <c r="I18" s="268"/>
      <c r="J18" s="268"/>
      <c r="K18" s="268"/>
    </row>
    <row r="19" spans="1:11" x14ac:dyDescent="0.3">
      <c r="A19" s="276" t="s">
        <v>5267</v>
      </c>
      <c r="B19" s="268" t="s">
        <v>5268</v>
      </c>
      <c r="C19" s="268" t="s">
        <v>5236</v>
      </c>
      <c r="D19" s="268" t="s">
        <v>5269</v>
      </c>
      <c r="E19" s="268" t="s">
        <v>5236</v>
      </c>
      <c r="F19" s="268" t="s">
        <v>5270</v>
      </c>
      <c r="G19" s="269" t="s">
        <v>5271</v>
      </c>
      <c r="H19" s="270" t="s">
        <v>5256</v>
      </c>
      <c r="I19" s="268" t="s">
        <v>5272</v>
      </c>
      <c r="J19" s="268" t="s">
        <v>5273</v>
      </c>
      <c r="K19" s="268"/>
    </row>
    <row r="20" spans="1:11" x14ac:dyDescent="0.3">
      <c r="A20" s="276"/>
      <c r="B20" s="268"/>
      <c r="C20" s="268"/>
      <c r="D20" s="268"/>
      <c r="E20" s="268"/>
      <c r="F20" s="269" t="s">
        <v>5250</v>
      </c>
      <c r="G20" s="269" t="s">
        <v>5271</v>
      </c>
      <c r="H20" s="270"/>
      <c r="I20" s="268"/>
      <c r="J20" s="268"/>
      <c r="K20" s="268"/>
    </row>
    <row r="21" spans="1:11" x14ac:dyDescent="0.3">
      <c r="A21" s="276"/>
      <c r="B21" s="268"/>
      <c r="C21" s="268"/>
      <c r="D21" s="268"/>
      <c r="E21" s="268"/>
      <c r="F21" s="268"/>
      <c r="G21" s="269"/>
      <c r="H21" s="270"/>
      <c r="I21" s="268"/>
      <c r="J21" s="268"/>
      <c r="K21" s="268"/>
    </row>
    <row r="22" spans="1:11" x14ac:dyDescent="0.3">
      <c r="A22" s="276" t="s">
        <v>5274</v>
      </c>
      <c r="B22" s="268" t="s">
        <v>5275</v>
      </c>
      <c r="C22" s="268" t="s">
        <v>5236</v>
      </c>
      <c r="D22" s="268" t="s">
        <v>5276</v>
      </c>
      <c r="E22" s="268" t="s">
        <v>5232</v>
      </c>
      <c r="F22" s="268" t="s">
        <v>5277</v>
      </c>
      <c r="G22" s="269" t="s">
        <v>5278</v>
      </c>
      <c r="H22" s="270" t="s">
        <v>5256</v>
      </c>
      <c r="I22" s="268" t="s">
        <v>5279</v>
      </c>
      <c r="J22" s="268" t="s">
        <v>5280</v>
      </c>
      <c r="K22" s="268"/>
    </row>
    <row r="23" spans="1:11" x14ac:dyDescent="0.3">
      <c r="A23" s="276"/>
      <c r="B23" s="268"/>
      <c r="C23" s="268"/>
      <c r="D23" s="268"/>
      <c r="E23" s="268"/>
      <c r="F23" s="269" t="s">
        <v>5250</v>
      </c>
      <c r="G23" s="269" t="s">
        <v>5278</v>
      </c>
      <c r="H23" s="270"/>
      <c r="I23" s="268"/>
      <c r="J23" s="268"/>
      <c r="K23" s="268"/>
    </row>
    <row r="24" spans="1:11" x14ac:dyDescent="0.3">
      <c r="A24" s="276"/>
      <c r="B24" s="268"/>
      <c r="C24" s="268"/>
      <c r="D24" s="268"/>
      <c r="E24" s="268"/>
      <c r="F24" s="268"/>
      <c r="G24" s="269"/>
      <c r="H24" s="270"/>
      <c r="I24" s="268"/>
      <c r="J24" s="268"/>
      <c r="K24" s="268"/>
    </row>
    <row r="25" spans="1:11" x14ac:dyDescent="0.3">
      <c r="A25" s="276" t="s">
        <v>5281</v>
      </c>
      <c r="B25" s="268" t="s">
        <v>5282</v>
      </c>
      <c r="C25" s="268" t="s">
        <v>5236</v>
      </c>
      <c r="D25" s="268" t="s">
        <v>5283</v>
      </c>
      <c r="E25" s="268" t="s">
        <v>5236</v>
      </c>
      <c r="F25" s="268" t="s">
        <v>5284</v>
      </c>
      <c r="G25" s="269" t="s">
        <v>5285</v>
      </c>
      <c r="H25" s="270" t="s">
        <v>5256</v>
      </c>
      <c r="I25" s="268" t="s">
        <v>5286</v>
      </c>
      <c r="J25" s="268" t="s">
        <v>5287</v>
      </c>
      <c r="K25" s="268"/>
    </row>
    <row r="26" spans="1:11" x14ac:dyDescent="0.3">
      <c r="A26" s="276"/>
      <c r="B26" s="268"/>
      <c r="C26" s="268"/>
      <c r="D26" s="268"/>
      <c r="E26" s="268"/>
      <c r="F26" s="269" t="s">
        <v>5250</v>
      </c>
      <c r="G26" s="269" t="s">
        <v>5285</v>
      </c>
      <c r="H26" s="270"/>
      <c r="I26" s="268"/>
      <c r="J26" s="268"/>
      <c r="K26" s="268"/>
    </row>
    <row r="27" spans="1:11" x14ac:dyDescent="0.3">
      <c r="A27" s="276"/>
      <c r="B27" s="268"/>
      <c r="C27" s="268"/>
      <c r="D27" s="268"/>
      <c r="E27" s="268"/>
      <c r="F27" s="268"/>
      <c r="G27" s="269"/>
      <c r="H27" s="270"/>
      <c r="I27" s="268"/>
      <c r="J27" s="268"/>
      <c r="K27" s="268"/>
    </row>
    <row r="28" spans="1:11" x14ac:dyDescent="0.3">
      <c r="A28" s="276"/>
      <c r="B28" s="268"/>
      <c r="C28" s="268"/>
      <c r="D28" s="268"/>
      <c r="E28" s="268"/>
      <c r="F28" s="268"/>
      <c r="G28" s="269"/>
      <c r="H28" s="270"/>
      <c r="I28" s="268"/>
      <c r="J28" s="268"/>
      <c r="K28" s="268"/>
    </row>
    <row r="29" spans="1:11" x14ac:dyDescent="0.3">
      <c r="A29" s="276" t="s">
        <v>5288</v>
      </c>
      <c r="B29" s="268" t="s">
        <v>5289</v>
      </c>
      <c r="C29" s="268" t="s">
        <v>5236</v>
      </c>
      <c r="D29" s="268" t="s">
        <v>5290</v>
      </c>
      <c r="E29" s="268" t="s">
        <v>5232</v>
      </c>
      <c r="F29" s="268" t="s">
        <v>5291</v>
      </c>
      <c r="G29" s="269" t="s">
        <v>5292</v>
      </c>
      <c r="H29" s="270" t="s">
        <v>5256</v>
      </c>
      <c r="I29" s="268" t="s">
        <v>5293</v>
      </c>
      <c r="J29" s="268" t="s">
        <v>5294</v>
      </c>
      <c r="K29" s="268"/>
    </row>
    <row r="30" spans="1:11" x14ac:dyDescent="0.3">
      <c r="A30" s="276"/>
      <c r="B30" s="268"/>
      <c r="C30" s="268"/>
      <c r="D30" s="268"/>
      <c r="E30" s="268"/>
      <c r="F30" s="269" t="s">
        <v>5250</v>
      </c>
      <c r="G30" s="269" t="s">
        <v>5295</v>
      </c>
      <c r="H30" s="270"/>
      <c r="I30" s="268"/>
      <c r="J30" s="268"/>
      <c r="K30" s="268"/>
    </row>
    <row r="31" spans="1:11" x14ac:dyDescent="0.3">
      <c r="A31" s="276"/>
      <c r="B31" s="268"/>
      <c r="C31" s="268"/>
      <c r="D31" s="268"/>
      <c r="E31" s="268"/>
      <c r="F31" s="268"/>
      <c r="G31" s="269"/>
      <c r="H31" s="270"/>
      <c r="I31" s="268"/>
      <c r="J31" s="268"/>
      <c r="K31" s="268"/>
    </row>
    <row r="32" spans="1:11" x14ac:dyDescent="0.3">
      <c r="A32" s="276" t="s">
        <v>5296</v>
      </c>
      <c r="B32" s="268" t="s">
        <v>5297</v>
      </c>
      <c r="C32" s="268" t="s">
        <v>5236</v>
      </c>
      <c r="D32" s="268" t="s">
        <v>5298</v>
      </c>
      <c r="E32" s="268" t="s">
        <v>5236</v>
      </c>
      <c r="F32" s="268" t="s">
        <v>5299</v>
      </c>
      <c r="G32" s="269" t="s">
        <v>5300</v>
      </c>
      <c r="H32" s="270" t="s">
        <v>5256</v>
      </c>
      <c r="I32" s="268" t="s">
        <v>5301</v>
      </c>
      <c r="J32" s="268" t="s">
        <v>5302</v>
      </c>
      <c r="K32" s="268"/>
    </row>
    <row r="33" spans="1:11" x14ac:dyDescent="0.3">
      <c r="A33" s="276"/>
      <c r="B33" s="268"/>
      <c r="C33" s="268"/>
      <c r="D33" s="268"/>
      <c r="E33" s="268"/>
      <c r="F33" s="269" t="s">
        <v>5250</v>
      </c>
      <c r="G33" s="269" t="s">
        <v>5300</v>
      </c>
      <c r="H33" s="270"/>
      <c r="I33" s="268"/>
      <c r="J33" s="268"/>
      <c r="K33" s="268"/>
    </row>
    <row r="34" spans="1:11" x14ac:dyDescent="0.3">
      <c r="A34" s="276"/>
      <c r="B34" s="268"/>
      <c r="C34" s="268"/>
      <c r="D34" s="268"/>
      <c r="E34" s="268"/>
      <c r="F34" s="268"/>
      <c r="G34" s="269"/>
      <c r="H34" s="270"/>
      <c r="I34" s="268"/>
      <c r="J34" s="268"/>
      <c r="K34" s="268"/>
    </row>
    <row r="35" spans="1:11" x14ac:dyDescent="0.3">
      <c r="A35" s="276" t="s">
        <v>5303</v>
      </c>
      <c r="B35" s="268" t="s">
        <v>5304</v>
      </c>
      <c r="C35" s="268" t="s">
        <v>5236</v>
      </c>
      <c r="D35" s="268" t="s">
        <v>5305</v>
      </c>
      <c r="E35" s="268" t="s">
        <v>5236</v>
      </c>
      <c r="F35" s="268" t="s">
        <v>5306</v>
      </c>
      <c r="G35" s="269" t="s">
        <v>5307</v>
      </c>
      <c r="H35" s="270" t="s">
        <v>5256</v>
      </c>
      <c r="I35" s="268" t="s">
        <v>5308</v>
      </c>
      <c r="J35" s="268" t="s">
        <v>5309</v>
      </c>
      <c r="K35" s="268"/>
    </row>
    <row r="36" spans="1:11" x14ac:dyDescent="0.3">
      <c r="A36" s="276"/>
      <c r="B36" s="268"/>
      <c r="C36" s="268"/>
      <c r="D36" s="268"/>
      <c r="E36" s="268"/>
      <c r="F36" s="269" t="s">
        <v>5250</v>
      </c>
      <c r="G36" s="269" t="s">
        <v>5307</v>
      </c>
      <c r="H36" s="270"/>
      <c r="I36" s="268"/>
      <c r="J36" s="268"/>
      <c r="K36" s="268"/>
    </row>
    <row r="37" spans="1:11" x14ac:dyDescent="0.3">
      <c r="A37" s="276"/>
      <c r="B37" s="268"/>
      <c r="C37" s="268"/>
      <c r="D37" s="268"/>
      <c r="E37" s="268"/>
      <c r="F37" s="268"/>
      <c r="G37" s="269"/>
      <c r="H37" s="270"/>
      <c r="I37" s="268"/>
      <c r="J37" s="268"/>
      <c r="K37" s="268"/>
    </row>
    <row r="38" spans="1:11" x14ac:dyDescent="0.3">
      <c r="A38" s="276" t="s">
        <v>5310</v>
      </c>
      <c r="B38" s="268" t="s">
        <v>5311</v>
      </c>
      <c r="C38" s="268" t="s">
        <v>5236</v>
      </c>
      <c r="D38" s="268" t="s">
        <v>5312</v>
      </c>
      <c r="E38" s="268" t="s">
        <v>5236</v>
      </c>
      <c r="F38" s="268" t="s">
        <v>5313</v>
      </c>
      <c r="G38" s="269" t="s">
        <v>5314</v>
      </c>
      <c r="H38" s="270" t="s">
        <v>5256</v>
      </c>
      <c r="I38" s="268" t="s">
        <v>5315</v>
      </c>
      <c r="J38" s="268" t="s">
        <v>5316</v>
      </c>
      <c r="K38" s="268"/>
    </row>
    <row r="39" spans="1:11" x14ac:dyDescent="0.3">
      <c r="A39" s="276"/>
      <c r="B39" s="268"/>
      <c r="C39" s="268"/>
      <c r="D39" s="268"/>
      <c r="E39" s="268"/>
      <c r="F39" s="269" t="s">
        <v>5250</v>
      </c>
      <c r="G39" s="269" t="s">
        <v>5314</v>
      </c>
      <c r="H39" s="270"/>
      <c r="I39" s="268"/>
      <c r="J39" s="268"/>
      <c r="K39" s="268"/>
    </row>
    <row r="40" spans="1:11" x14ac:dyDescent="0.3">
      <c r="A40" s="276"/>
      <c r="B40" s="268"/>
      <c r="C40" s="268"/>
      <c r="D40" s="268"/>
      <c r="E40" s="268"/>
      <c r="F40" s="268"/>
      <c r="G40" s="269"/>
      <c r="H40" s="270"/>
      <c r="I40" s="268"/>
      <c r="J40" s="268"/>
      <c r="K40" s="268"/>
    </row>
    <row r="41" spans="1:11" x14ac:dyDescent="0.3">
      <c r="A41" s="276"/>
      <c r="B41" s="268"/>
      <c r="C41" s="268"/>
      <c r="D41" s="268"/>
      <c r="E41" s="268"/>
      <c r="F41" s="268"/>
      <c r="G41" s="269"/>
      <c r="H41" s="270"/>
      <c r="I41" s="268"/>
      <c r="J41" s="268"/>
      <c r="K41" s="268"/>
    </row>
    <row r="42" spans="1:11" x14ac:dyDescent="0.3">
      <c r="A42" s="276" t="s">
        <v>5317</v>
      </c>
      <c r="B42" s="268" t="s">
        <v>5318</v>
      </c>
      <c r="C42" s="268" t="s">
        <v>5236</v>
      </c>
      <c r="D42" s="268" t="s">
        <v>5319</v>
      </c>
      <c r="E42" s="268" t="s">
        <v>5232</v>
      </c>
      <c r="F42" s="268" t="s">
        <v>5320</v>
      </c>
      <c r="G42" s="269" t="s">
        <v>5321</v>
      </c>
      <c r="H42" s="270" t="s">
        <v>5256</v>
      </c>
      <c r="I42" s="268" t="s">
        <v>5322</v>
      </c>
      <c r="J42" s="268" t="s">
        <v>5323</v>
      </c>
      <c r="K42" s="268"/>
    </row>
    <row r="43" spans="1:11" x14ac:dyDescent="0.3">
      <c r="A43" s="276"/>
      <c r="B43" s="268"/>
      <c r="C43" s="268"/>
      <c r="D43" s="268"/>
      <c r="E43" s="268"/>
      <c r="F43" s="269" t="s">
        <v>5250</v>
      </c>
      <c r="G43" s="269" t="s">
        <v>5324</v>
      </c>
      <c r="H43" s="270"/>
      <c r="I43" s="268"/>
      <c r="J43" s="268"/>
      <c r="K43" s="268"/>
    </row>
    <row r="44" spans="1:11" x14ac:dyDescent="0.3">
      <c r="A44" s="276"/>
      <c r="B44" s="268"/>
      <c r="C44" s="268"/>
      <c r="D44" s="268"/>
      <c r="E44" s="268"/>
      <c r="F44" s="268"/>
      <c r="G44" s="269"/>
      <c r="H44" s="270"/>
      <c r="I44" s="268"/>
      <c r="J44" s="268"/>
      <c r="K44" s="268"/>
    </row>
    <row r="45" spans="1:11" x14ac:dyDescent="0.3">
      <c r="A45" s="276"/>
      <c r="B45" s="268"/>
      <c r="C45" s="268"/>
      <c r="D45" s="268"/>
      <c r="E45" s="268"/>
      <c r="F45" s="268"/>
      <c r="G45" s="269"/>
      <c r="H45" s="270"/>
      <c r="I45" s="268"/>
      <c r="J45" s="268"/>
      <c r="K45" s="268"/>
    </row>
    <row r="46" spans="1:11" x14ac:dyDescent="0.3">
      <c r="A46" s="276" t="s">
        <v>5325</v>
      </c>
      <c r="B46" s="268" t="s">
        <v>5326</v>
      </c>
      <c r="C46" s="268" t="s">
        <v>5236</v>
      </c>
      <c r="D46" s="268" t="s">
        <v>5327</v>
      </c>
      <c r="E46" s="268" t="s">
        <v>5232</v>
      </c>
      <c r="F46" s="268" t="s">
        <v>5328</v>
      </c>
      <c r="G46" s="269" t="s">
        <v>5329</v>
      </c>
      <c r="H46" s="270" t="s">
        <v>5256</v>
      </c>
      <c r="I46" s="268" t="s">
        <v>5330</v>
      </c>
      <c r="J46" s="268" t="s">
        <v>5331</v>
      </c>
      <c r="K46" s="268"/>
    </row>
    <row r="47" spans="1:11" x14ac:dyDescent="0.3">
      <c r="A47" s="276"/>
      <c r="B47" s="268"/>
      <c r="C47" s="268"/>
      <c r="D47" s="268"/>
      <c r="E47" s="268"/>
      <c r="F47" s="269" t="s">
        <v>5250</v>
      </c>
      <c r="G47" s="269" t="s">
        <v>5332</v>
      </c>
      <c r="H47" s="270"/>
      <c r="I47" s="268"/>
      <c r="J47" s="268"/>
      <c r="K47" s="268"/>
    </row>
    <row r="48" spans="1:11" x14ac:dyDescent="0.3">
      <c r="A48" s="276"/>
      <c r="B48" s="268"/>
      <c r="C48" s="268"/>
      <c r="D48" s="268"/>
      <c r="E48" s="268"/>
      <c r="F48" s="268"/>
      <c r="G48" s="269"/>
      <c r="H48" s="270"/>
      <c r="I48" s="268"/>
      <c r="J48" s="268"/>
      <c r="K48" s="268"/>
    </row>
    <row r="49" spans="1:11" x14ac:dyDescent="0.3">
      <c r="A49" s="276" t="s">
        <v>5333</v>
      </c>
      <c r="B49" s="268" t="s">
        <v>5334</v>
      </c>
      <c r="C49" s="268" t="s">
        <v>5236</v>
      </c>
      <c r="D49" s="268" t="s">
        <v>5335</v>
      </c>
      <c r="E49" s="268" t="s">
        <v>5236</v>
      </c>
      <c r="F49" s="268" t="s">
        <v>5336</v>
      </c>
      <c r="G49" s="269" t="s">
        <v>5337</v>
      </c>
      <c r="H49" s="270" t="s">
        <v>5256</v>
      </c>
      <c r="I49" s="268" t="s">
        <v>5338</v>
      </c>
      <c r="J49" s="268" t="s">
        <v>5339</v>
      </c>
      <c r="K49" s="268"/>
    </row>
    <row r="50" spans="1:11" x14ac:dyDescent="0.3">
      <c r="A50" s="276"/>
      <c r="B50" s="268"/>
      <c r="C50" s="268"/>
      <c r="D50" s="268"/>
      <c r="E50" s="268"/>
      <c r="F50" s="269" t="s">
        <v>5250</v>
      </c>
      <c r="G50" s="269" t="s">
        <v>5337</v>
      </c>
      <c r="H50" s="270"/>
      <c r="I50" s="268"/>
      <c r="J50" s="268"/>
      <c r="K50" s="268"/>
    </row>
    <row r="51" spans="1:11" x14ac:dyDescent="0.3">
      <c r="A51" s="276"/>
      <c r="B51" s="268"/>
      <c r="C51" s="268"/>
      <c r="D51" s="268"/>
      <c r="E51" s="268"/>
      <c r="F51" s="268"/>
      <c r="G51" s="269"/>
      <c r="H51" s="270"/>
      <c r="I51" s="268"/>
      <c r="J51" s="268"/>
      <c r="K51" s="268"/>
    </row>
    <row r="52" spans="1:11" x14ac:dyDescent="0.3">
      <c r="A52" s="276" t="s">
        <v>5340</v>
      </c>
      <c r="B52" s="268" t="s">
        <v>5341</v>
      </c>
      <c r="C52" s="268" t="s">
        <v>5236</v>
      </c>
      <c r="D52" s="268" t="s">
        <v>5342</v>
      </c>
      <c r="E52" s="268" t="s">
        <v>5236</v>
      </c>
      <c r="F52" s="268" t="s">
        <v>5343</v>
      </c>
      <c r="G52" s="269" t="s">
        <v>5344</v>
      </c>
      <c r="H52" s="270" t="s">
        <v>5256</v>
      </c>
      <c r="I52" s="268" t="s">
        <v>5345</v>
      </c>
      <c r="J52" s="268" t="s">
        <v>5346</v>
      </c>
      <c r="K52" s="268"/>
    </row>
    <row r="53" spans="1:11" x14ac:dyDescent="0.3">
      <c r="A53" s="276"/>
      <c r="B53" s="268"/>
      <c r="C53" s="268"/>
      <c r="D53" s="268"/>
      <c r="E53" s="268"/>
      <c r="F53" s="269" t="s">
        <v>5250</v>
      </c>
      <c r="G53" s="269" t="s">
        <v>5344</v>
      </c>
      <c r="H53" s="270"/>
      <c r="I53" s="268"/>
      <c r="J53" s="268"/>
      <c r="K53" s="268"/>
    </row>
    <row r="54" spans="1:11" x14ac:dyDescent="0.3">
      <c r="A54" s="268"/>
      <c r="B54" s="268"/>
      <c r="C54" s="268"/>
      <c r="D54" s="268"/>
      <c r="E54" s="268"/>
      <c r="F54" s="268"/>
      <c r="G54" s="269"/>
      <c r="H54" s="270"/>
      <c r="I54" s="268"/>
      <c r="J54" s="268"/>
      <c r="K54" s="268"/>
    </row>
    <row r="55" spans="1:11" x14ac:dyDescent="0.3">
      <c r="A55" s="268" t="s">
        <v>5347</v>
      </c>
      <c r="B55" s="268" t="s">
        <v>5348</v>
      </c>
      <c r="C55" s="268" t="s">
        <v>5236</v>
      </c>
      <c r="D55" s="268" t="s">
        <v>5349</v>
      </c>
      <c r="E55" s="268" t="s">
        <v>5236</v>
      </c>
      <c r="F55" s="268" t="s">
        <v>5350</v>
      </c>
      <c r="G55" s="269" t="s">
        <v>5351</v>
      </c>
      <c r="H55" s="270" t="s">
        <v>5256</v>
      </c>
      <c r="I55" s="268" t="s">
        <v>5352</v>
      </c>
      <c r="J55" s="268" t="s">
        <v>5353</v>
      </c>
      <c r="K55" s="268"/>
    </row>
    <row r="56" spans="1:11" x14ac:dyDescent="0.3">
      <c r="A56" s="268"/>
      <c r="B56" s="268"/>
      <c r="C56" s="268"/>
      <c r="D56" s="268"/>
      <c r="E56" s="268"/>
      <c r="F56" s="269" t="s">
        <v>5250</v>
      </c>
      <c r="G56" s="269" t="s">
        <v>5351</v>
      </c>
      <c r="H56" s="270"/>
      <c r="I56" s="268"/>
      <c r="J56" s="268"/>
      <c r="K56" s="268"/>
    </row>
    <row r="57" spans="1:11" x14ac:dyDescent="0.3">
      <c r="A57" s="268"/>
      <c r="B57" s="268"/>
      <c r="C57" s="268"/>
      <c r="D57" s="268"/>
      <c r="E57" s="268"/>
      <c r="F57" s="268"/>
      <c r="G57" s="269"/>
      <c r="H57" s="270"/>
      <c r="I57" s="268"/>
      <c r="J57" s="268"/>
      <c r="K57" s="268"/>
    </row>
    <row r="58" spans="1:11" x14ac:dyDescent="0.3">
      <c r="A58" s="268"/>
      <c r="B58" s="268"/>
      <c r="C58" s="268"/>
      <c r="D58" s="268"/>
      <c r="E58" s="268"/>
      <c r="F58" s="268"/>
      <c r="G58" s="269"/>
      <c r="H58" s="270"/>
      <c r="I58" s="268"/>
      <c r="J58" s="268"/>
      <c r="K58" s="268"/>
    </row>
    <row r="59" spans="1:11" x14ac:dyDescent="0.3">
      <c r="A59" s="268" t="s">
        <v>5354</v>
      </c>
      <c r="B59" s="268" t="s">
        <v>5355</v>
      </c>
      <c r="C59" s="268" t="s">
        <v>5236</v>
      </c>
      <c r="D59" s="268" t="s">
        <v>5356</v>
      </c>
      <c r="E59" s="268" t="s">
        <v>5232</v>
      </c>
      <c r="F59" s="268" t="s">
        <v>5357</v>
      </c>
      <c r="G59" s="269" t="s">
        <v>5358</v>
      </c>
      <c r="H59" s="270" t="s">
        <v>5359</v>
      </c>
      <c r="I59" s="268" t="s">
        <v>5360</v>
      </c>
      <c r="J59" s="268" t="s">
        <v>5361</v>
      </c>
      <c r="K59" s="268"/>
    </row>
    <row r="60" spans="1:11" x14ac:dyDescent="0.3">
      <c r="A60" s="268"/>
      <c r="B60" s="268"/>
      <c r="C60" s="268"/>
      <c r="D60" s="268"/>
      <c r="E60" s="268"/>
      <c r="F60" s="269" t="s">
        <v>5250</v>
      </c>
      <c r="G60" s="269" t="s">
        <v>5362</v>
      </c>
      <c r="H60" s="270"/>
      <c r="I60" s="268"/>
      <c r="J60" s="268"/>
      <c r="K60" s="268"/>
    </row>
    <row r="61" spans="1:11" x14ac:dyDescent="0.3">
      <c r="A61" s="268"/>
      <c r="B61" s="268"/>
      <c r="C61" s="268"/>
      <c r="D61" s="268"/>
      <c r="E61" s="268"/>
      <c r="F61" s="268"/>
      <c r="G61" s="269"/>
      <c r="H61" s="270"/>
      <c r="I61" s="268"/>
      <c r="J61" s="268"/>
      <c r="K61" s="268"/>
    </row>
    <row r="62" spans="1:11" x14ac:dyDescent="0.3">
      <c r="A62" s="268"/>
      <c r="B62" s="268"/>
      <c r="C62" s="268"/>
      <c r="D62" s="268"/>
      <c r="E62" s="268"/>
      <c r="F62" s="268"/>
      <c r="G62" s="269"/>
      <c r="H62" s="270"/>
      <c r="I62" s="268"/>
      <c r="J62" s="268"/>
      <c r="K62" s="268"/>
    </row>
    <row r="63" spans="1:11" x14ac:dyDescent="0.3">
      <c r="A63" s="268" t="s">
        <v>5363</v>
      </c>
      <c r="B63" s="268" t="s">
        <v>5364</v>
      </c>
      <c r="C63" s="268" t="s">
        <v>5236</v>
      </c>
      <c r="D63" s="268" t="s">
        <v>5365</v>
      </c>
      <c r="E63" s="268" t="s">
        <v>5232</v>
      </c>
      <c r="F63" s="268" t="s">
        <v>5366</v>
      </c>
      <c r="G63" s="269" t="s">
        <v>5367</v>
      </c>
      <c r="H63" s="270"/>
      <c r="I63" s="268" t="s">
        <v>5368</v>
      </c>
      <c r="J63" s="268" t="s">
        <v>5369</v>
      </c>
      <c r="K63" s="268"/>
    </row>
    <row r="64" spans="1:11" x14ac:dyDescent="0.3">
      <c r="A64" s="268"/>
      <c r="B64" s="268"/>
      <c r="C64" s="268"/>
      <c r="D64" s="268"/>
      <c r="E64" s="268"/>
      <c r="F64" s="269" t="s">
        <v>5250</v>
      </c>
      <c r="G64" s="269" t="s">
        <v>5370</v>
      </c>
      <c r="H64" s="270"/>
      <c r="I64" s="268"/>
      <c r="J64" s="268"/>
      <c r="K64" s="268"/>
    </row>
    <row r="65" spans="1:11" x14ac:dyDescent="0.3">
      <c r="A65" s="268"/>
      <c r="B65" s="268"/>
      <c r="C65" s="268"/>
      <c r="D65" s="268"/>
      <c r="E65" s="268"/>
      <c r="F65" s="268"/>
      <c r="G65" s="269"/>
      <c r="H65" s="270"/>
      <c r="I65" s="268"/>
      <c r="J65" s="268"/>
      <c r="K65" s="268"/>
    </row>
    <row r="66" spans="1:11" x14ac:dyDescent="0.3">
      <c r="A66" s="268"/>
      <c r="B66" s="268"/>
      <c r="C66" s="268"/>
      <c r="D66" s="268"/>
      <c r="E66" s="268"/>
      <c r="F66" s="268"/>
      <c r="G66" s="269"/>
      <c r="H66" s="270"/>
      <c r="I66" s="268"/>
      <c r="J66" s="268"/>
      <c r="K66" s="268"/>
    </row>
    <row r="67" spans="1:11" x14ac:dyDescent="0.3">
      <c r="A67" s="268" t="s">
        <v>5371</v>
      </c>
      <c r="B67" s="268" t="s">
        <v>5372</v>
      </c>
      <c r="C67" s="268" t="s">
        <v>5236</v>
      </c>
      <c r="D67" s="268" t="s">
        <v>5373</v>
      </c>
      <c r="E67" s="268" t="s">
        <v>5232</v>
      </c>
      <c r="F67" s="268" t="s">
        <v>5374</v>
      </c>
      <c r="G67" s="269" t="s">
        <v>5375</v>
      </c>
      <c r="H67" s="270" t="s">
        <v>5376</v>
      </c>
      <c r="I67" s="268" t="s">
        <v>5377</v>
      </c>
      <c r="J67" s="268" t="s">
        <v>5378</v>
      </c>
      <c r="K67" s="268"/>
    </row>
    <row r="68" spans="1:11" x14ac:dyDescent="0.3">
      <c r="A68" s="268"/>
      <c r="B68" s="268"/>
      <c r="C68" s="268"/>
      <c r="D68" s="268"/>
      <c r="E68" s="268"/>
      <c r="F68" s="269" t="s">
        <v>5250</v>
      </c>
      <c r="G68" s="269" t="s">
        <v>5379</v>
      </c>
      <c r="H68" s="270"/>
      <c r="I68" s="268"/>
      <c r="J68" s="268"/>
      <c r="K68" s="268"/>
    </row>
    <row r="69" spans="1:11" x14ac:dyDescent="0.3">
      <c r="A69" s="268"/>
      <c r="B69" s="268"/>
      <c r="C69" s="268"/>
      <c r="D69" s="268"/>
      <c r="E69" s="268"/>
      <c r="F69" s="268"/>
      <c r="G69" s="269"/>
      <c r="H69" s="270"/>
      <c r="I69" s="268"/>
      <c r="J69" s="268"/>
      <c r="K69" s="268"/>
    </row>
    <row r="70" spans="1:11" x14ac:dyDescent="0.3">
      <c r="A70" s="268" t="s">
        <v>5380</v>
      </c>
      <c r="B70" s="268" t="s">
        <v>5381</v>
      </c>
      <c r="C70" s="268" t="s">
        <v>5236</v>
      </c>
      <c r="D70" s="268" t="s">
        <v>5382</v>
      </c>
      <c r="E70" s="268" t="s">
        <v>5236</v>
      </c>
      <c r="F70" s="268" t="s">
        <v>5383</v>
      </c>
      <c r="G70" s="269" t="s">
        <v>5384</v>
      </c>
      <c r="H70" s="270" t="s">
        <v>5256</v>
      </c>
      <c r="I70" s="268" t="s">
        <v>5385</v>
      </c>
      <c r="J70" s="268" t="s">
        <v>5386</v>
      </c>
      <c r="K70" s="268"/>
    </row>
    <row r="71" spans="1:11" x14ac:dyDescent="0.3">
      <c r="A71" s="268"/>
      <c r="B71" s="268"/>
      <c r="C71" s="268"/>
      <c r="D71" s="268"/>
      <c r="E71" s="268"/>
      <c r="F71" s="269" t="s">
        <v>5250</v>
      </c>
      <c r="G71" s="269" t="s">
        <v>5384</v>
      </c>
      <c r="H71" s="270"/>
      <c r="I71" s="268"/>
      <c r="J71" s="268"/>
      <c r="K71" s="268"/>
    </row>
    <row r="72" spans="1:11" x14ac:dyDescent="0.3">
      <c r="A72" s="268"/>
      <c r="B72" s="268"/>
      <c r="C72" s="268"/>
      <c r="D72" s="268"/>
      <c r="E72" s="268"/>
      <c r="F72" s="268"/>
      <c r="G72" s="269"/>
      <c r="H72" s="270"/>
      <c r="I72" s="268"/>
      <c r="J72" s="268"/>
      <c r="K72" s="268"/>
    </row>
    <row r="73" spans="1:11" x14ac:dyDescent="0.3">
      <c r="A73" s="268"/>
      <c r="B73" s="268"/>
      <c r="C73" s="268"/>
      <c r="D73" s="268"/>
      <c r="E73" s="268"/>
      <c r="F73" s="268"/>
      <c r="G73" s="269"/>
      <c r="H73" s="270"/>
      <c r="I73" s="268"/>
      <c r="J73" s="268"/>
      <c r="K73" s="268"/>
    </row>
    <row r="74" spans="1:11" x14ac:dyDescent="0.3">
      <c r="A74" s="268" t="s">
        <v>5387</v>
      </c>
      <c r="B74" s="268" t="s">
        <v>5388</v>
      </c>
      <c r="C74" s="268" t="s">
        <v>5236</v>
      </c>
      <c r="D74" s="268" t="s">
        <v>5389</v>
      </c>
      <c r="E74" s="268" t="s">
        <v>5232</v>
      </c>
      <c r="F74" s="268" t="s">
        <v>5390</v>
      </c>
      <c r="G74" s="269" t="s">
        <v>5391</v>
      </c>
      <c r="H74" s="270"/>
      <c r="I74" s="268" t="s">
        <v>5392</v>
      </c>
      <c r="J74" s="268" t="s">
        <v>5393</v>
      </c>
      <c r="K74" s="268"/>
    </row>
    <row r="75" spans="1:11" x14ac:dyDescent="0.3">
      <c r="A75" s="268"/>
      <c r="B75" s="268"/>
      <c r="C75" s="268"/>
      <c r="D75" s="268"/>
      <c r="E75" s="268"/>
      <c r="F75" s="269" t="s">
        <v>5250</v>
      </c>
      <c r="G75" s="269" t="s">
        <v>5394</v>
      </c>
      <c r="H75" s="270"/>
      <c r="I75" s="268"/>
      <c r="J75" s="268"/>
      <c r="K75" s="268"/>
    </row>
    <row r="76" spans="1:11" x14ac:dyDescent="0.3">
      <c r="A76" s="268"/>
      <c r="B76" s="268"/>
      <c r="C76" s="268"/>
      <c r="D76" s="268"/>
      <c r="E76" s="268"/>
      <c r="F76" s="268"/>
      <c r="G76" s="269"/>
      <c r="H76" s="270"/>
      <c r="I76" s="268"/>
      <c r="J76" s="268"/>
      <c r="K76" s="268"/>
    </row>
    <row r="77" spans="1:11" x14ac:dyDescent="0.3">
      <c r="A77" s="268"/>
      <c r="B77" s="268"/>
      <c r="C77" s="268"/>
      <c r="D77" s="268"/>
      <c r="E77" s="268"/>
      <c r="F77" s="268"/>
      <c r="G77" s="269"/>
      <c r="H77" s="270"/>
      <c r="I77" s="268"/>
      <c r="J77" s="268"/>
      <c r="K77" s="268"/>
    </row>
    <row r="78" spans="1:11" x14ac:dyDescent="0.3">
      <c r="A78" s="268" t="s">
        <v>5395</v>
      </c>
      <c r="B78" s="268" t="s">
        <v>5396</v>
      </c>
      <c r="C78" s="268" t="s">
        <v>5236</v>
      </c>
      <c r="D78" s="268" t="s">
        <v>5397</v>
      </c>
      <c r="E78" s="268" t="s">
        <v>5232</v>
      </c>
      <c r="F78" s="268" t="s">
        <v>5398</v>
      </c>
      <c r="G78" s="269" t="s">
        <v>5399</v>
      </c>
      <c r="H78" s="270" t="s">
        <v>5376</v>
      </c>
      <c r="I78" s="268" t="s">
        <v>5400</v>
      </c>
      <c r="J78" s="268" t="s">
        <v>5401</v>
      </c>
      <c r="K78" s="268"/>
    </row>
    <row r="79" spans="1:11" x14ac:dyDescent="0.3">
      <c r="A79" s="268"/>
      <c r="B79" s="268"/>
      <c r="C79" s="268"/>
      <c r="D79" s="268"/>
      <c r="E79" s="268"/>
      <c r="F79" s="269" t="s">
        <v>5250</v>
      </c>
      <c r="G79" s="269" t="s">
        <v>5402</v>
      </c>
      <c r="H79" s="270"/>
      <c r="I79" s="268"/>
      <c r="J79" s="268"/>
      <c r="K79" s="268"/>
    </row>
    <row r="80" spans="1:11" x14ac:dyDescent="0.3">
      <c r="A80" s="268"/>
      <c r="B80" s="268"/>
      <c r="C80" s="268"/>
      <c r="D80" s="268"/>
      <c r="E80" s="268"/>
      <c r="F80" s="268"/>
      <c r="G80" s="269"/>
      <c r="H80" s="270"/>
      <c r="I80" s="268"/>
      <c r="J80" s="268"/>
      <c r="K80" s="268"/>
    </row>
    <row r="81" spans="1:11" x14ac:dyDescent="0.3">
      <c r="A81" s="268" t="s">
        <v>5403</v>
      </c>
      <c r="B81" s="268" t="s">
        <v>5404</v>
      </c>
      <c r="C81" s="268" t="s">
        <v>5236</v>
      </c>
      <c r="D81" s="268" t="s">
        <v>5405</v>
      </c>
      <c r="E81" s="268" t="s">
        <v>5236</v>
      </c>
      <c r="F81" s="268" t="s">
        <v>5406</v>
      </c>
      <c r="G81" s="269" t="s">
        <v>5407</v>
      </c>
      <c r="H81" s="270" t="s">
        <v>5256</v>
      </c>
      <c r="I81" s="268" t="s">
        <v>5408</v>
      </c>
      <c r="J81" s="268" t="s">
        <v>5409</v>
      </c>
      <c r="K81" s="268"/>
    </row>
    <row r="82" spans="1:11" x14ac:dyDescent="0.3">
      <c r="A82" s="268"/>
      <c r="B82" s="268"/>
      <c r="C82" s="268"/>
      <c r="D82" s="268"/>
      <c r="E82" s="268"/>
      <c r="F82" s="269" t="s">
        <v>5250</v>
      </c>
      <c r="G82" s="269" t="s">
        <v>5407</v>
      </c>
      <c r="H82" s="270"/>
      <c r="I82" s="268"/>
      <c r="J82" s="268"/>
      <c r="K82" s="268"/>
    </row>
    <row r="83" spans="1:11" x14ac:dyDescent="0.3">
      <c r="A83" s="268"/>
      <c r="B83" s="268"/>
      <c r="C83" s="268"/>
      <c r="D83" s="268"/>
      <c r="E83" s="268"/>
      <c r="F83" s="268"/>
      <c r="G83" s="269"/>
      <c r="H83" s="270"/>
      <c r="I83" s="268"/>
      <c r="J83" s="268"/>
      <c r="K83" s="268"/>
    </row>
    <row r="84" spans="1:11" x14ac:dyDescent="0.3">
      <c r="A84" s="268" t="s">
        <v>5410</v>
      </c>
      <c r="B84" s="268" t="s">
        <v>5411</v>
      </c>
      <c r="C84" s="268" t="s">
        <v>5236</v>
      </c>
      <c r="D84" s="268" t="s">
        <v>5357</v>
      </c>
      <c r="E84" s="268" t="s">
        <v>5236</v>
      </c>
      <c r="F84" s="268" t="s">
        <v>5412</v>
      </c>
      <c r="G84" s="269" t="s">
        <v>5413</v>
      </c>
      <c r="H84" s="270" t="s">
        <v>5256</v>
      </c>
      <c r="I84" s="268" t="s">
        <v>5414</v>
      </c>
      <c r="J84" s="268" t="s">
        <v>5415</v>
      </c>
      <c r="K84" s="268"/>
    </row>
    <row r="85" spans="1:11" x14ac:dyDescent="0.3">
      <c r="A85" s="268"/>
      <c r="B85" s="268"/>
      <c r="C85" s="268"/>
      <c r="D85" s="268"/>
      <c r="E85" s="268"/>
      <c r="F85" s="269" t="s">
        <v>5250</v>
      </c>
      <c r="G85" s="269" t="s">
        <v>5413</v>
      </c>
      <c r="H85" s="270"/>
      <c r="I85" s="268"/>
      <c r="J85" s="268"/>
      <c r="K85" s="268"/>
    </row>
    <row r="86" spans="1:11" x14ac:dyDescent="0.3">
      <c r="A86" s="268"/>
      <c r="B86" s="268"/>
      <c r="C86" s="268"/>
      <c r="D86" s="268"/>
      <c r="E86" s="268"/>
      <c r="F86" s="268"/>
      <c r="G86" s="269"/>
      <c r="H86" s="270"/>
      <c r="I86" s="268"/>
      <c r="J86" s="268"/>
      <c r="K86" s="268"/>
    </row>
    <row r="87" spans="1:11" x14ac:dyDescent="0.3">
      <c r="A87" s="268" t="s">
        <v>5416</v>
      </c>
      <c r="B87" s="268" t="s">
        <v>5417</v>
      </c>
      <c r="C87" s="268" t="s">
        <v>5236</v>
      </c>
      <c r="D87" s="268" t="s">
        <v>5418</v>
      </c>
      <c r="E87" s="268" t="s">
        <v>5236</v>
      </c>
      <c r="F87" s="268" t="s">
        <v>5419</v>
      </c>
      <c r="G87" s="269" t="s">
        <v>5420</v>
      </c>
      <c r="H87" s="270" t="s">
        <v>5256</v>
      </c>
      <c r="I87" s="268" t="s">
        <v>5421</v>
      </c>
      <c r="J87" s="268" t="s">
        <v>5422</v>
      </c>
      <c r="K87" s="268"/>
    </row>
    <row r="88" spans="1:11" x14ac:dyDescent="0.3">
      <c r="A88" s="268"/>
      <c r="B88" s="268"/>
      <c r="C88" s="268"/>
      <c r="D88" s="268"/>
      <c r="E88" s="268"/>
      <c r="F88" s="269" t="s">
        <v>5250</v>
      </c>
      <c r="G88" s="269" t="s">
        <v>5420</v>
      </c>
      <c r="H88" s="270"/>
      <c r="I88" s="268"/>
      <c r="J88" s="268"/>
      <c r="K88" s="268"/>
    </row>
    <row r="89" spans="1:11" x14ac:dyDescent="0.3">
      <c r="A89" s="268"/>
      <c r="B89" s="268"/>
      <c r="C89" s="268"/>
      <c r="D89" s="268"/>
      <c r="E89" s="268"/>
      <c r="F89" s="268"/>
      <c r="G89" s="269"/>
      <c r="H89" s="270"/>
      <c r="I89" s="268"/>
      <c r="J89" s="268"/>
      <c r="K89" s="268"/>
    </row>
    <row r="90" spans="1:11" x14ac:dyDescent="0.3">
      <c r="A90" s="268"/>
      <c r="B90" s="268"/>
      <c r="C90" s="268"/>
      <c r="D90" s="268"/>
      <c r="E90" s="268"/>
      <c r="F90" s="268"/>
      <c r="G90" s="269"/>
      <c r="H90" s="270"/>
      <c r="I90" s="268"/>
      <c r="J90" s="268"/>
      <c r="K90" s="268"/>
    </row>
    <row r="91" spans="1:11" x14ac:dyDescent="0.3">
      <c r="A91" s="268" t="s">
        <v>5423</v>
      </c>
      <c r="B91" s="268" t="s">
        <v>5424</v>
      </c>
      <c r="C91" s="268" t="s">
        <v>5236</v>
      </c>
      <c r="D91" s="268" t="s">
        <v>5425</v>
      </c>
      <c r="E91" s="268" t="s">
        <v>5232</v>
      </c>
      <c r="F91" s="268" t="s">
        <v>5426</v>
      </c>
      <c r="G91" s="269" t="s">
        <v>5427</v>
      </c>
      <c r="H91" s="270" t="s">
        <v>5256</v>
      </c>
      <c r="I91" s="268" t="s">
        <v>5428</v>
      </c>
      <c r="J91" s="268" t="s">
        <v>5429</v>
      </c>
      <c r="K91" s="268"/>
    </row>
    <row r="92" spans="1:11" x14ac:dyDescent="0.3">
      <c r="A92" s="268"/>
      <c r="B92" s="268"/>
      <c r="C92" s="268"/>
      <c r="D92" s="268"/>
      <c r="E92" s="268"/>
      <c r="F92" s="269" t="s">
        <v>5250</v>
      </c>
      <c r="G92" s="269" t="s">
        <v>5430</v>
      </c>
      <c r="H92" s="270"/>
      <c r="I92" s="268"/>
      <c r="J92" s="268"/>
      <c r="K92" s="268"/>
    </row>
    <row r="93" spans="1:11" x14ac:dyDescent="0.3">
      <c r="A93" s="268"/>
      <c r="B93" s="268"/>
      <c r="C93" s="268"/>
      <c r="D93" s="268"/>
      <c r="E93" s="268"/>
      <c r="F93" s="268"/>
      <c r="G93" s="269"/>
      <c r="H93" s="270"/>
      <c r="I93" s="268"/>
      <c r="J93" s="268"/>
      <c r="K93" s="268"/>
    </row>
    <row r="94" spans="1:11" x14ac:dyDescent="0.3">
      <c r="A94" s="268" t="s">
        <v>5431</v>
      </c>
      <c r="B94" s="268" t="s">
        <v>5432</v>
      </c>
      <c r="C94" s="268" t="s">
        <v>5236</v>
      </c>
      <c r="D94" s="268" t="s">
        <v>5433</v>
      </c>
      <c r="E94" s="268" t="s">
        <v>5232</v>
      </c>
      <c r="F94" s="268" t="s">
        <v>5434</v>
      </c>
      <c r="G94" s="269" t="s">
        <v>5435</v>
      </c>
      <c r="H94" s="270" t="s">
        <v>5256</v>
      </c>
      <c r="I94" s="268" t="s">
        <v>5436</v>
      </c>
      <c r="J94" s="268" t="s">
        <v>5437</v>
      </c>
      <c r="K94" s="268"/>
    </row>
    <row r="95" spans="1:11" x14ac:dyDescent="0.3">
      <c r="A95" s="268"/>
      <c r="B95" s="268"/>
      <c r="C95" s="268"/>
      <c r="D95" s="268"/>
      <c r="E95" s="268"/>
      <c r="F95" s="269" t="s">
        <v>5250</v>
      </c>
      <c r="G95" s="269" t="s">
        <v>5435</v>
      </c>
      <c r="H95" s="270"/>
      <c r="I95" s="268"/>
      <c r="J95" s="268"/>
      <c r="K95" s="268"/>
    </row>
    <row r="96" spans="1:11" x14ac:dyDescent="0.3">
      <c r="A96" s="268"/>
      <c r="B96" s="268"/>
      <c r="C96" s="268"/>
      <c r="D96" s="268"/>
      <c r="E96" s="268"/>
      <c r="F96" s="268"/>
      <c r="G96" s="269"/>
      <c r="H96" s="270"/>
      <c r="I96" s="268"/>
      <c r="J96" s="268"/>
      <c r="K96" s="268"/>
    </row>
    <row r="97" spans="1:11" x14ac:dyDescent="0.3">
      <c r="A97" s="268" t="s">
        <v>5438</v>
      </c>
      <c r="B97" s="268" t="s">
        <v>610</v>
      </c>
      <c r="C97" s="268" t="s">
        <v>5236</v>
      </c>
      <c r="D97" s="268" t="s">
        <v>5439</v>
      </c>
      <c r="E97" s="268" t="s">
        <v>5236</v>
      </c>
      <c r="F97" s="268" t="s">
        <v>5440</v>
      </c>
      <c r="G97" s="269" t="s">
        <v>5441</v>
      </c>
      <c r="H97" s="270" t="s">
        <v>5256</v>
      </c>
      <c r="I97" s="268" t="s">
        <v>5442</v>
      </c>
      <c r="J97" s="268" t="s">
        <v>5443</v>
      </c>
      <c r="K97" s="268"/>
    </row>
    <row r="98" spans="1:11" x14ac:dyDescent="0.3">
      <c r="A98" s="268"/>
      <c r="B98" s="268"/>
      <c r="C98" s="268"/>
      <c r="D98" s="268"/>
      <c r="E98" s="268"/>
      <c r="F98" s="269" t="s">
        <v>5250</v>
      </c>
      <c r="G98" s="269" t="s">
        <v>5441</v>
      </c>
      <c r="H98" s="270"/>
      <c r="I98" s="268"/>
      <c r="J98" s="268"/>
      <c r="K98" s="268"/>
    </row>
    <row r="99" spans="1:11" x14ac:dyDescent="0.3">
      <c r="A99" s="268"/>
      <c r="B99" s="268"/>
      <c r="C99" s="268"/>
      <c r="D99" s="268"/>
      <c r="E99" s="268"/>
      <c r="F99" s="268"/>
      <c r="G99" s="269"/>
      <c r="H99" s="270"/>
      <c r="I99" s="268"/>
      <c r="J99" s="268"/>
      <c r="K99" s="268"/>
    </row>
    <row r="100" spans="1:11" x14ac:dyDescent="0.3">
      <c r="A100" s="268" t="s">
        <v>5444</v>
      </c>
      <c r="B100" s="268" t="s">
        <v>5445</v>
      </c>
      <c r="C100" s="268" t="s">
        <v>5236</v>
      </c>
      <c r="D100" s="268" t="s">
        <v>5446</v>
      </c>
      <c r="E100" s="268" t="s">
        <v>5236</v>
      </c>
      <c r="F100" s="268" t="s">
        <v>5447</v>
      </c>
      <c r="G100" s="269" t="s">
        <v>5448</v>
      </c>
      <c r="H100" s="270" t="s">
        <v>5256</v>
      </c>
      <c r="I100" s="268" t="s">
        <v>5449</v>
      </c>
      <c r="J100" s="268" t="s">
        <v>5450</v>
      </c>
      <c r="K100" s="268"/>
    </row>
    <row r="101" spans="1:11" x14ac:dyDescent="0.3">
      <c r="A101" s="268"/>
      <c r="B101" s="268"/>
      <c r="C101" s="268"/>
      <c r="D101" s="268"/>
      <c r="E101" s="268"/>
      <c r="F101" s="269" t="s">
        <v>5250</v>
      </c>
      <c r="G101" s="269" t="s">
        <v>5448</v>
      </c>
      <c r="H101" s="270"/>
      <c r="I101" s="268"/>
      <c r="J101" s="268"/>
      <c r="K101" s="268"/>
    </row>
    <row r="102" spans="1:11" x14ac:dyDescent="0.3">
      <c r="A102" s="268"/>
      <c r="B102" s="268"/>
      <c r="C102" s="268"/>
      <c r="D102" s="268"/>
      <c r="E102" s="268"/>
      <c r="F102" s="268"/>
      <c r="G102" s="269"/>
      <c r="H102" s="270"/>
      <c r="I102" s="268"/>
      <c r="J102" s="268"/>
      <c r="K102" s="268"/>
    </row>
    <row r="103" spans="1:11" x14ac:dyDescent="0.3">
      <c r="A103" s="268" t="s">
        <v>5451</v>
      </c>
      <c r="B103" s="268" t="s">
        <v>5452</v>
      </c>
      <c r="C103" s="268" t="s">
        <v>5236</v>
      </c>
      <c r="D103" s="268" t="s">
        <v>5453</v>
      </c>
      <c r="E103" s="268" t="s">
        <v>5232</v>
      </c>
      <c r="F103" s="268" t="s">
        <v>5454</v>
      </c>
      <c r="G103" s="269" t="s">
        <v>5455</v>
      </c>
      <c r="H103" s="270" t="s">
        <v>5376</v>
      </c>
      <c r="I103" s="268" t="s">
        <v>5456</v>
      </c>
      <c r="J103" s="268" t="s">
        <v>5457</v>
      </c>
      <c r="K103" s="268"/>
    </row>
    <row r="104" spans="1:11" x14ac:dyDescent="0.3">
      <c r="A104" s="268"/>
      <c r="B104" s="268"/>
      <c r="C104" s="268"/>
      <c r="D104" s="268"/>
      <c r="E104" s="268"/>
      <c r="F104" s="269" t="s">
        <v>5250</v>
      </c>
      <c r="G104" s="269" t="s">
        <v>5455</v>
      </c>
      <c r="H104" s="270"/>
      <c r="I104" s="268"/>
      <c r="J104" s="268"/>
      <c r="K104" s="268"/>
    </row>
    <row r="105" spans="1:11" x14ac:dyDescent="0.3">
      <c r="A105" s="268"/>
      <c r="B105" s="268"/>
      <c r="C105" s="268"/>
      <c r="D105" s="268"/>
      <c r="E105" s="268"/>
      <c r="F105" s="268"/>
      <c r="G105" s="269"/>
      <c r="H105" s="270"/>
      <c r="I105" s="268"/>
      <c r="J105" s="268"/>
      <c r="K105" s="268"/>
    </row>
    <row r="106" spans="1:11" x14ac:dyDescent="0.3">
      <c r="A106" s="268"/>
      <c r="B106" s="268"/>
      <c r="C106" s="268"/>
      <c r="D106" s="268"/>
      <c r="E106" s="268"/>
      <c r="F106" s="268"/>
      <c r="G106" s="269"/>
      <c r="H106" s="270"/>
      <c r="I106" s="268"/>
      <c r="J106" s="268"/>
      <c r="K106" s="268"/>
    </row>
    <row r="107" spans="1:11" x14ac:dyDescent="0.3">
      <c r="A107" s="268" t="s">
        <v>5458</v>
      </c>
      <c r="B107" s="268" t="s">
        <v>5459</v>
      </c>
      <c r="C107" s="268" t="s">
        <v>5236</v>
      </c>
      <c r="D107" s="268" t="s">
        <v>5460</v>
      </c>
      <c r="E107" s="268" t="s">
        <v>5232</v>
      </c>
      <c r="F107" s="268" t="s">
        <v>5461</v>
      </c>
      <c r="G107" s="269" t="s">
        <v>5462</v>
      </c>
      <c r="H107" s="270" t="s">
        <v>5256</v>
      </c>
      <c r="I107" s="268" t="s">
        <v>5463</v>
      </c>
      <c r="J107" s="268" t="s">
        <v>5464</v>
      </c>
      <c r="K107" s="268"/>
    </row>
    <row r="108" spans="1:11" x14ac:dyDescent="0.3">
      <c r="A108" s="268"/>
      <c r="B108" s="268"/>
      <c r="C108" s="268"/>
      <c r="D108" s="268"/>
      <c r="E108" s="268"/>
      <c r="F108" s="269" t="s">
        <v>5250</v>
      </c>
      <c r="G108" s="269" t="s">
        <v>5465</v>
      </c>
      <c r="H108" s="270"/>
      <c r="I108" s="268"/>
      <c r="J108" s="268"/>
      <c r="K108" s="268"/>
    </row>
    <row r="109" spans="1:11" x14ac:dyDescent="0.3">
      <c r="A109" s="268"/>
      <c r="B109" s="268"/>
      <c r="C109" s="268"/>
      <c r="D109" s="268"/>
      <c r="E109" s="268"/>
      <c r="F109" s="268"/>
      <c r="G109" s="269"/>
      <c r="H109" s="270"/>
      <c r="I109" s="268"/>
      <c r="J109" s="268"/>
      <c r="K109" s="268"/>
    </row>
    <row r="110" spans="1:11" x14ac:dyDescent="0.3">
      <c r="A110" s="268"/>
      <c r="B110" s="268"/>
      <c r="C110" s="268"/>
      <c r="D110" s="268"/>
      <c r="E110" s="268"/>
      <c r="F110" s="268"/>
      <c r="G110" s="269"/>
      <c r="H110" s="270"/>
      <c r="I110" s="268"/>
      <c r="J110" s="268"/>
      <c r="K110" s="268"/>
    </row>
    <row r="111" spans="1:11" x14ac:dyDescent="0.3">
      <c r="A111" s="268" t="s">
        <v>5466</v>
      </c>
      <c r="B111" s="268" t="s">
        <v>5467</v>
      </c>
      <c r="C111" s="268" t="s">
        <v>5236</v>
      </c>
      <c r="D111" s="268" t="s">
        <v>5468</v>
      </c>
      <c r="E111" s="268" t="s">
        <v>5236</v>
      </c>
      <c r="F111" s="268" t="s">
        <v>5469</v>
      </c>
      <c r="G111" s="269" t="s">
        <v>5470</v>
      </c>
      <c r="H111" s="270" t="s">
        <v>5256</v>
      </c>
      <c r="I111" s="268" t="s">
        <v>5471</v>
      </c>
      <c r="J111" s="268" t="s">
        <v>5472</v>
      </c>
      <c r="K111" s="268"/>
    </row>
    <row r="112" spans="1:11" x14ac:dyDescent="0.3">
      <c r="A112" s="268"/>
      <c r="B112" s="268"/>
      <c r="C112" s="268"/>
      <c r="D112" s="268"/>
      <c r="E112" s="268"/>
      <c r="F112" s="269" t="s">
        <v>5250</v>
      </c>
      <c r="G112" s="269" t="s">
        <v>5470</v>
      </c>
      <c r="H112" s="270"/>
      <c r="I112" s="268"/>
      <c r="J112" s="268"/>
      <c r="K112" s="268"/>
    </row>
    <row r="113" spans="1:11" x14ac:dyDescent="0.3">
      <c r="A113" s="268"/>
      <c r="B113" s="268"/>
      <c r="C113" s="268"/>
      <c r="D113" s="268"/>
      <c r="E113" s="268"/>
      <c r="F113" s="268"/>
      <c r="G113" s="269"/>
      <c r="H113" s="270"/>
      <c r="I113" s="268"/>
      <c r="J113" s="268"/>
      <c r="K113" s="268"/>
    </row>
    <row r="114" spans="1:11" x14ac:dyDescent="0.3">
      <c r="A114" s="268" t="s">
        <v>5473</v>
      </c>
      <c r="B114" s="268" t="s">
        <v>5474</v>
      </c>
      <c r="C114" s="268" t="s">
        <v>5236</v>
      </c>
      <c r="D114" s="268" t="s">
        <v>5261</v>
      </c>
      <c r="E114" s="268" t="s">
        <v>5232</v>
      </c>
      <c r="F114" s="268" t="s">
        <v>5475</v>
      </c>
      <c r="G114" s="269" t="s">
        <v>5476</v>
      </c>
      <c r="H114" s="270" t="s">
        <v>5256</v>
      </c>
      <c r="I114" s="268" t="s">
        <v>5477</v>
      </c>
      <c r="J114" s="268" t="s">
        <v>5478</v>
      </c>
      <c r="K114" s="268"/>
    </row>
    <row r="115" spans="1:11" x14ac:dyDescent="0.3">
      <c r="A115" s="268"/>
      <c r="B115" s="268"/>
      <c r="C115" s="268"/>
      <c r="D115" s="268"/>
      <c r="E115" s="268"/>
      <c r="F115" s="269" t="s">
        <v>5250</v>
      </c>
      <c r="G115" s="269" t="s">
        <v>5476</v>
      </c>
      <c r="H115" s="270"/>
      <c r="I115" s="268"/>
      <c r="J115" s="268"/>
      <c r="K115" s="268"/>
    </row>
    <row r="116" spans="1:11" x14ac:dyDescent="0.3">
      <c r="A116" s="268"/>
      <c r="B116" s="268"/>
      <c r="C116" s="268"/>
      <c r="D116" s="268"/>
      <c r="E116" s="268"/>
      <c r="F116" s="268"/>
      <c r="G116" s="269"/>
      <c r="H116" s="270"/>
      <c r="I116" s="268"/>
      <c r="J116" s="268"/>
      <c r="K116" s="268"/>
    </row>
    <row r="117" spans="1:11" x14ac:dyDescent="0.3">
      <c r="A117" s="268" t="s">
        <v>5479</v>
      </c>
      <c r="B117" s="268" t="s">
        <v>5480</v>
      </c>
      <c r="C117" s="268" t="s">
        <v>5236</v>
      </c>
      <c r="D117" s="268" t="s">
        <v>5481</v>
      </c>
      <c r="E117" s="268" t="s">
        <v>5232</v>
      </c>
      <c r="F117" s="268" t="s">
        <v>5482</v>
      </c>
      <c r="G117" s="269" t="s">
        <v>5483</v>
      </c>
      <c r="H117" s="270" t="s">
        <v>5256</v>
      </c>
      <c r="I117" s="268" t="s">
        <v>5484</v>
      </c>
      <c r="J117" s="268" t="s">
        <v>5485</v>
      </c>
      <c r="K117" s="268"/>
    </row>
    <row r="118" spans="1:11" x14ac:dyDescent="0.3">
      <c r="A118" s="268"/>
      <c r="B118" s="268"/>
      <c r="C118" s="268"/>
      <c r="D118" s="268"/>
      <c r="E118" s="268"/>
      <c r="F118" s="269" t="s">
        <v>5250</v>
      </c>
      <c r="G118" s="269" t="s">
        <v>5486</v>
      </c>
      <c r="H118" s="270"/>
      <c r="I118" s="268"/>
      <c r="J118" s="268"/>
      <c r="K118" s="268"/>
    </row>
    <row r="119" spans="1:11" x14ac:dyDescent="0.3">
      <c r="A119" s="268"/>
      <c r="B119" s="268"/>
      <c r="C119" s="268"/>
      <c r="D119" s="268"/>
      <c r="E119" s="268"/>
      <c r="F119" s="268"/>
      <c r="G119" s="269"/>
      <c r="H119" s="270"/>
      <c r="I119" s="268"/>
      <c r="J119" s="268"/>
      <c r="K119" s="268"/>
    </row>
    <row r="120" spans="1:11" x14ac:dyDescent="0.3">
      <c r="A120" s="268"/>
      <c r="B120" s="268"/>
      <c r="C120" s="268"/>
      <c r="D120" s="268"/>
      <c r="E120" s="268"/>
      <c r="F120" s="268"/>
      <c r="G120" s="269"/>
      <c r="H120" s="270"/>
      <c r="I120" s="268"/>
      <c r="J120" s="268"/>
      <c r="K120" s="268"/>
    </row>
    <row r="121" spans="1:11" x14ac:dyDescent="0.3">
      <c r="A121" s="268" t="s">
        <v>5487</v>
      </c>
      <c r="B121" s="268" t="s">
        <v>5488</v>
      </c>
      <c r="C121" s="268" t="s">
        <v>5236</v>
      </c>
      <c r="D121" s="268" t="s">
        <v>5489</v>
      </c>
      <c r="E121" s="268" t="s">
        <v>5236</v>
      </c>
      <c r="F121" s="268" t="s">
        <v>5490</v>
      </c>
      <c r="G121" s="269" t="s">
        <v>5491</v>
      </c>
      <c r="H121" s="270"/>
      <c r="I121" s="268" t="s">
        <v>5492</v>
      </c>
      <c r="J121" s="268" t="s">
        <v>5493</v>
      </c>
      <c r="K121" s="268"/>
    </row>
    <row r="122" spans="1:11" x14ac:dyDescent="0.3">
      <c r="A122" s="268"/>
      <c r="B122" s="268"/>
      <c r="C122" s="268"/>
      <c r="D122" s="268"/>
      <c r="E122" s="268"/>
      <c r="F122" s="269" t="s">
        <v>5250</v>
      </c>
      <c r="G122" s="269" t="s">
        <v>5494</v>
      </c>
      <c r="H122" s="270"/>
      <c r="I122" s="268"/>
      <c r="J122" s="268"/>
      <c r="K122" s="268"/>
    </row>
    <row r="123" spans="1:11" x14ac:dyDescent="0.3">
      <c r="A123" s="268"/>
      <c r="B123" s="268"/>
      <c r="C123" s="268"/>
      <c r="D123" s="268"/>
      <c r="E123" s="268"/>
      <c r="F123" s="268"/>
      <c r="G123" s="269"/>
      <c r="H123" s="270"/>
      <c r="I123" s="268"/>
      <c r="J123" s="268"/>
      <c r="K123" s="268"/>
    </row>
    <row r="124" spans="1:11" x14ac:dyDescent="0.3">
      <c r="A124" s="268" t="s">
        <v>5495</v>
      </c>
      <c r="B124" s="268" t="s">
        <v>5496</v>
      </c>
      <c r="C124" s="268" t="s">
        <v>5236</v>
      </c>
      <c r="D124" s="268" t="s">
        <v>5497</v>
      </c>
      <c r="E124" s="268" t="s">
        <v>5236</v>
      </c>
      <c r="F124" s="268" t="s">
        <v>5498</v>
      </c>
      <c r="G124" s="269" t="s">
        <v>5499</v>
      </c>
      <c r="H124" s="270"/>
      <c r="I124" s="268" t="s">
        <v>5500</v>
      </c>
      <c r="J124" s="268" t="s">
        <v>5501</v>
      </c>
      <c r="K124" s="268"/>
    </row>
    <row r="125" spans="1:11" x14ac:dyDescent="0.3">
      <c r="A125" s="268"/>
      <c r="B125" s="268"/>
      <c r="C125" s="268"/>
      <c r="D125" s="268"/>
      <c r="E125" s="268"/>
      <c r="F125" s="269" t="s">
        <v>5250</v>
      </c>
      <c r="G125" s="269" t="s">
        <v>5499</v>
      </c>
      <c r="H125" s="270"/>
      <c r="I125" s="268"/>
      <c r="J125" s="268"/>
      <c r="K125" s="268"/>
    </row>
    <row r="126" spans="1:11" x14ac:dyDescent="0.3">
      <c r="A126" s="268"/>
      <c r="B126" s="268"/>
      <c r="C126" s="268"/>
      <c r="D126" s="268"/>
      <c r="E126" s="268"/>
      <c r="F126" s="268"/>
      <c r="G126" s="269"/>
      <c r="H126" s="270"/>
      <c r="I126" s="268"/>
      <c r="J126" s="268"/>
      <c r="K126" s="268"/>
    </row>
    <row r="127" spans="1:11" x14ac:dyDescent="0.3">
      <c r="A127" s="268" t="s">
        <v>5502</v>
      </c>
      <c r="B127" s="268" t="s">
        <v>5503</v>
      </c>
      <c r="C127" s="268" t="s">
        <v>5236</v>
      </c>
      <c r="D127" s="268" t="s">
        <v>5504</v>
      </c>
      <c r="E127" s="268" t="s">
        <v>5236</v>
      </c>
      <c r="F127" s="268" t="s">
        <v>5505</v>
      </c>
      <c r="G127" s="269" t="s">
        <v>5506</v>
      </c>
      <c r="H127" s="270"/>
      <c r="I127" s="268" t="s">
        <v>5507</v>
      </c>
      <c r="J127" s="268" t="s">
        <v>5508</v>
      </c>
      <c r="K127" s="268"/>
    </row>
    <row r="128" spans="1:11" x14ac:dyDescent="0.3">
      <c r="A128" s="268"/>
      <c r="B128" s="268"/>
      <c r="C128" s="268"/>
      <c r="D128" s="268"/>
      <c r="E128" s="268"/>
      <c r="F128" s="269" t="s">
        <v>5250</v>
      </c>
      <c r="G128" s="269" t="s">
        <v>5506</v>
      </c>
      <c r="H128" s="270"/>
      <c r="I128" s="268"/>
      <c r="J128" s="268"/>
      <c r="K128" s="268"/>
    </row>
    <row r="129" spans="1:11" x14ac:dyDescent="0.3">
      <c r="A129" s="268"/>
      <c r="B129" s="268"/>
      <c r="C129" s="268"/>
      <c r="D129" s="268"/>
      <c r="E129" s="268"/>
      <c r="F129" s="268"/>
      <c r="G129" s="269"/>
      <c r="H129" s="270"/>
      <c r="I129" s="268"/>
      <c r="J129" s="268"/>
      <c r="K129" s="268"/>
    </row>
    <row r="130" spans="1:11" x14ac:dyDescent="0.3">
      <c r="A130" s="268"/>
      <c r="B130" s="268"/>
      <c r="C130" s="268"/>
      <c r="D130" s="268"/>
      <c r="E130" s="268"/>
      <c r="F130" s="268"/>
      <c r="G130" s="269"/>
      <c r="H130" s="270"/>
      <c r="I130" s="268"/>
      <c r="J130" s="268"/>
      <c r="K130" s="268"/>
    </row>
    <row r="131" spans="1:11" x14ac:dyDescent="0.3">
      <c r="A131" s="268" t="s">
        <v>5509</v>
      </c>
      <c r="B131" s="268" t="s">
        <v>5510</v>
      </c>
      <c r="C131" s="268" t="s">
        <v>5236</v>
      </c>
      <c r="D131" s="268" t="s">
        <v>5511</v>
      </c>
      <c r="E131" s="268" t="s">
        <v>5232</v>
      </c>
      <c r="F131" s="268" t="s">
        <v>5512</v>
      </c>
      <c r="G131" s="269" t="s">
        <v>5513</v>
      </c>
      <c r="H131" s="270" t="s">
        <v>5376</v>
      </c>
      <c r="I131" s="268" t="s">
        <v>5514</v>
      </c>
      <c r="J131" s="268" t="s">
        <v>5515</v>
      </c>
      <c r="K131" s="268"/>
    </row>
    <row r="132" spans="1:11" x14ac:dyDescent="0.3">
      <c r="A132" s="268"/>
      <c r="B132" s="268"/>
      <c r="C132" s="268"/>
      <c r="D132" s="268"/>
      <c r="E132" s="268"/>
      <c r="F132" s="269" t="s">
        <v>5250</v>
      </c>
      <c r="G132" s="269" t="s">
        <v>5516</v>
      </c>
      <c r="H132" s="270"/>
      <c r="I132" s="268"/>
      <c r="J132" s="268"/>
      <c r="K132" s="268"/>
    </row>
    <row r="133" spans="1:11" x14ac:dyDescent="0.3">
      <c r="A133" s="268"/>
      <c r="B133" s="268"/>
      <c r="C133" s="268"/>
      <c r="D133" s="268"/>
      <c r="E133" s="268"/>
      <c r="F133" s="268"/>
      <c r="G133" s="269"/>
      <c r="H133" s="270"/>
      <c r="I133" s="268"/>
      <c r="J133" s="268"/>
      <c r="K133" s="268"/>
    </row>
    <row r="134" spans="1:11" x14ac:dyDescent="0.3">
      <c r="A134" s="268"/>
      <c r="B134" s="268"/>
      <c r="C134" s="268"/>
      <c r="D134" s="268"/>
      <c r="E134" s="268"/>
      <c r="F134" s="268"/>
      <c r="G134" s="269"/>
      <c r="H134" s="270"/>
      <c r="I134" s="268"/>
      <c r="J134" s="268"/>
      <c r="K134" s="268"/>
    </row>
    <row r="135" spans="1:11" x14ac:dyDescent="0.3">
      <c r="A135" s="268" t="s">
        <v>5517</v>
      </c>
      <c r="B135" s="268" t="s">
        <v>5518</v>
      </c>
      <c r="C135" s="268" t="s">
        <v>5236</v>
      </c>
      <c r="D135" s="268" t="s">
        <v>5519</v>
      </c>
      <c r="E135" s="268" t="s">
        <v>5232</v>
      </c>
      <c r="F135" s="268" t="s">
        <v>5520</v>
      </c>
      <c r="G135" s="269" t="s">
        <v>5521</v>
      </c>
      <c r="H135" s="270" t="s">
        <v>5376</v>
      </c>
      <c r="I135" s="268" t="s">
        <v>5522</v>
      </c>
      <c r="J135" s="268" t="s">
        <v>5523</v>
      </c>
      <c r="K135" s="268"/>
    </row>
    <row r="136" spans="1:11" x14ac:dyDescent="0.3">
      <c r="A136" s="268"/>
      <c r="B136" s="268"/>
      <c r="C136" s="268"/>
      <c r="D136" s="268"/>
      <c r="E136" s="268"/>
      <c r="F136" s="269" t="s">
        <v>5250</v>
      </c>
      <c r="G136" s="269" t="s">
        <v>5524</v>
      </c>
      <c r="H136" s="270"/>
      <c r="I136" s="268"/>
      <c r="J136" s="268"/>
      <c r="K136" s="268"/>
    </row>
    <row r="137" spans="1:11" x14ac:dyDescent="0.3">
      <c r="A137" s="268"/>
      <c r="B137" s="268"/>
      <c r="C137" s="268"/>
      <c r="D137" s="268"/>
      <c r="E137" s="268"/>
      <c r="F137" s="268"/>
      <c r="G137" s="269"/>
      <c r="H137" s="270"/>
      <c r="I137" s="268"/>
      <c r="J137" s="268"/>
      <c r="K137" s="268"/>
    </row>
    <row r="138" spans="1:11" x14ac:dyDescent="0.3">
      <c r="A138" s="268" t="s">
        <v>5525</v>
      </c>
      <c r="B138" s="268" t="s">
        <v>5526</v>
      </c>
      <c r="C138" s="268" t="s">
        <v>5236</v>
      </c>
      <c r="D138" s="268" t="s">
        <v>5527</v>
      </c>
      <c r="E138" s="268" t="s">
        <v>5236</v>
      </c>
      <c r="F138" s="268" t="s">
        <v>5528</v>
      </c>
      <c r="G138" s="269" t="s">
        <v>5529</v>
      </c>
      <c r="H138" s="270" t="s">
        <v>5256</v>
      </c>
      <c r="I138" s="268" t="s">
        <v>5530</v>
      </c>
      <c r="J138" s="268" t="s">
        <v>5531</v>
      </c>
      <c r="K138" s="268"/>
    </row>
    <row r="139" spans="1:11" x14ac:dyDescent="0.3">
      <c r="A139" s="268"/>
      <c r="B139" s="268"/>
      <c r="C139" s="268"/>
      <c r="D139" s="268"/>
      <c r="E139" s="268"/>
      <c r="F139" s="269" t="s">
        <v>5250</v>
      </c>
      <c r="G139" s="269" t="s">
        <v>5529</v>
      </c>
      <c r="H139" s="270"/>
      <c r="I139" s="268"/>
      <c r="J139" s="268"/>
      <c r="K139" s="268"/>
    </row>
    <row r="140" spans="1:11" x14ac:dyDescent="0.3">
      <c r="A140" s="268"/>
      <c r="B140" s="268"/>
      <c r="C140" s="268"/>
      <c r="D140" s="268"/>
      <c r="E140" s="268"/>
      <c r="F140" s="268"/>
      <c r="G140" s="269"/>
      <c r="H140" s="270"/>
      <c r="I140" s="268"/>
      <c r="J140" s="268"/>
      <c r="K140" s="268"/>
    </row>
    <row r="141" spans="1:11" x14ac:dyDescent="0.3">
      <c r="A141" s="268" t="s">
        <v>5532</v>
      </c>
      <c r="B141" s="268" t="s">
        <v>5533</v>
      </c>
      <c r="C141" s="268" t="s">
        <v>5236</v>
      </c>
      <c r="D141" s="268" t="s">
        <v>5534</v>
      </c>
      <c r="E141" s="268" t="s">
        <v>5236</v>
      </c>
      <c r="F141" s="268" t="s">
        <v>5535</v>
      </c>
      <c r="G141" s="269" t="s">
        <v>5536</v>
      </c>
      <c r="H141" s="270" t="s">
        <v>5256</v>
      </c>
      <c r="I141" s="268" t="s">
        <v>5537</v>
      </c>
      <c r="J141" s="268" t="s">
        <v>5538</v>
      </c>
      <c r="K141" s="268"/>
    </row>
    <row r="142" spans="1:11" x14ac:dyDescent="0.3">
      <c r="A142" s="268"/>
      <c r="B142" s="268"/>
      <c r="C142" s="268"/>
      <c r="D142" s="268"/>
      <c r="E142" s="268"/>
      <c r="F142" s="269" t="s">
        <v>5250</v>
      </c>
      <c r="G142" s="269" t="s">
        <v>5536</v>
      </c>
      <c r="H142" s="270"/>
      <c r="I142" s="268"/>
      <c r="J142" s="268"/>
      <c r="K142" s="268"/>
    </row>
    <row r="143" spans="1:11" x14ac:dyDescent="0.3">
      <c r="A143" s="268"/>
      <c r="B143" s="268"/>
      <c r="C143" s="268"/>
      <c r="D143" s="268"/>
      <c r="E143" s="268"/>
      <c r="F143" s="268"/>
      <c r="G143" s="269"/>
      <c r="H143" s="270"/>
      <c r="I143" s="268"/>
      <c r="J143" s="268"/>
      <c r="K143" s="268"/>
    </row>
    <row r="144" spans="1:11" x14ac:dyDescent="0.3">
      <c r="A144" s="268"/>
      <c r="B144" s="268"/>
      <c r="C144" s="268"/>
      <c r="D144" s="268"/>
      <c r="E144" s="268"/>
      <c r="F144" s="268"/>
      <c r="G144" s="269"/>
      <c r="H144" s="270"/>
      <c r="I144" s="268"/>
      <c r="J144" s="268"/>
      <c r="K144" s="268"/>
    </row>
    <row r="145" spans="1:11" x14ac:dyDescent="0.3">
      <c r="A145" s="268" t="s">
        <v>5539</v>
      </c>
      <c r="B145" s="268" t="s">
        <v>5540</v>
      </c>
      <c r="C145" s="268" t="s">
        <v>5236</v>
      </c>
      <c r="D145" s="268" t="s">
        <v>5541</v>
      </c>
      <c r="E145" s="268" t="s">
        <v>5232</v>
      </c>
      <c r="F145" s="268" t="s">
        <v>5542</v>
      </c>
      <c r="G145" s="269" t="s">
        <v>5543</v>
      </c>
      <c r="H145" s="270" t="s">
        <v>5256</v>
      </c>
      <c r="I145" s="268" t="s">
        <v>5544</v>
      </c>
      <c r="J145" s="268" t="s">
        <v>5545</v>
      </c>
      <c r="K145" s="268"/>
    </row>
    <row r="146" spans="1:11" x14ac:dyDescent="0.3">
      <c r="A146" s="268"/>
      <c r="B146" s="268"/>
      <c r="C146" s="268"/>
      <c r="D146" s="268"/>
      <c r="E146" s="268"/>
      <c r="F146" s="269" t="s">
        <v>5250</v>
      </c>
      <c r="G146" s="269" t="s">
        <v>5546</v>
      </c>
      <c r="H146" s="270"/>
      <c r="I146" s="268"/>
      <c r="J146" s="268"/>
      <c r="K146" s="268"/>
    </row>
    <row r="147" spans="1:11" x14ac:dyDescent="0.3">
      <c r="A147" s="268"/>
      <c r="B147" s="268"/>
      <c r="C147" s="268"/>
      <c r="D147" s="268"/>
      <c r="E147" s="268"/>
      <c r="F147" s="268"/>
      <c r="G147" s="269"/>
      <c r="H147" s="270"/>
      <c r="I147" s="268"/>
      <c r="J147" s="268"/>
      <c r="K147" s="268"/>
    </row>
    <row r="148" spans="1:11" x14ac:dyDescent="0.3">
      <c r="A148" s="268" t="s">
        <v>5547</v>
      </c>
      <c r="B148" s="268" t="s">
        <v>5548</v>
      </c>
      <c r="C148" s="268" t="s">
        <v>5236</v>
      </c>
      <c r="D148" s="268" t="s">
        <v>5549</v>
      </c>
      <c r="E148" s="268" t="s">
        <v>5236</v>
      </c>
      <c r="F148" s="268" t="s">
        <v>5550</v>
      </c>
      <c r="G148" s="269" t="s">
        <v>5551</v>
      </c>
      <c r="H148" s="270" t="s">
        <v>5256</v>
      </c>
      <c r="I148" s="268" t="s">
        <v>5552</v>
      </c>
      <c r="J148" s="268" t="s">
        <v>5553</v>
      </c>
      <c r="K148" s="268"/>
    </row>
    <row r="149" spans="1:11" x14ac:dyDescent="0.3">
      <c r="A149" s="268"/>
      <c r="B149" s="268"/>
      <c r="C149" s="268"/>
      <c r="D149" s="268"/>
      <c r="E149" s="268"/>
      <c r="F149" s="269" t="s">
        <v>5250</v>
      </c>
      <c r="G149" s="269" t="s">
        <v>5551</v>
      </c>
      <c r="H149" s="270"/>
      <c r="I149" s="268"/>
      <c r="J149" s="268"/>
      <c r="K149" s="268"/>
    </row>
    <row r="150" spans="1:11" x14ac:dyDescent="0.3">
      <c r="A150" s="268"/>
      <c r="B150" s="268"/>
      <c r="C150" s="268"/>
      <c r="D150" s="268"/>
      <c r="E150" s="268"/>
      <c r="F150" s="268"/>
      <c r="G150" s="269"/>
      <c r="H150" s="270"/>
      <c r="I150" s="268"/>
      <c r="J150" s="268"/>
      <c r="K150" s="268"/>
    </row>
    <row r="151" spans="1:11" x14ac:dyDescent="0.3">
      <c r="A151" s="268" t="s">
        <v>5554</v>
      </c>
      <c r="B151" s="268" t="s">
        <v>5555</v>
      </c>
      <c r="C151" s="268" t="s">
        <v>5236</v>
      </c>
      <c r="D151" s="268" t="s">
        <v>5556</v>
      </c>
      <c r="E151" s="268" t="s">
        <v>5236</v>
      </c>
      <c r="F151" s="268" t="s">
        <v>5557</v>
      </c>
      <c r="G151" s="269" t="s">
        <v>5558</v>
      </c>
      <c r="H151" s="270" t="s">
        <v>5256</v>
      </c>
      <c r="I151" s="268" t="s">
        <v>5559</v>
      </c>
      <c r="J151" s="268" t="s">
        <v>5560</v>
      </c>
      <c r="K151" s="268"/>
    </row>
    <row r="152" spans="1:11" x14ac:dyDescent="0.3">
      <c r="A152" s="268"/>
      <c r="B152" s="268"/>
      <c r="C152" s="268"/>
      <c r="D152" s="268"/>
      <c r="E152" s="268"/>
      <c r="F152" s="269" t="s">
        <v>5250</v>
      </c>
      <c r="G152" s="269" t="s">
        <v>5558</v>
      </c>
      <c r="H152" s="270"/>
      <c r="I152" s="268"/>
      <c r="J152" s="268"/>
      <c r="K152" s="268"/>
    </row>
    <row r="153" spans="1:11" x14ac:dyDescent="0.3">
      <c r="A153" s="268"/>
      <c r="B153" s="268"/>
      <c r="C153" s="268"/>
      <c r="D153" s="268"/>
      <c r="E153" s="268"/>
      <c r="F153" s="268"/>
      <c r="G153" s="269"/>
      <c r="H153" s="270"/>
      <c r="I153" s="268"/>
      <c r="J153" s="268"/>
      <c r="K153" s="268"/>
    </row>
    <row r="154" spans="1:11" x14ac:dyDescent="0.3">
      <c r="A154" s="268" t="s">
        <v>5561</v>
      </c>
      <c r="B154" s="268" t="s">
        <v>5562</v>
      </c>
      <c r="C154" s="268" t="s">
        <v>5236</v>
      </c>
      <c r="D154" s="268" t="s">
        <v>5563</v>
      </c>
      <c r="E154" s="268" t="s">
        <v>5236</v>
      </c>
      <c r="F154" s="268" t="s">
        <v>5564</v>
      </c>
      <c r="G154" s="269" t="s">
        <v>5565</v>
      </c>
      <c r="H154" s="270" t="s">
        <v>5256</v>
      </c>
      <c r="I154" s="268" t="s">
        <v>5566</v>
      </c>
      <c r="J154" s="268" t="s">
        <v>5567</v>
      </c>
      <c r="K154" s="268"/>
    </row>
    <row r="155" spans="1:11" x14ac:dyDescent="0.3">
      <c r="A155" s="268"/>
      <c r="B155" s="268"/>
      <c r="C155" s="268"/>
      <c r="D155" s="268"/>
      <c r="E155" s="268"/>
      <c r="F155" s="269" t="s">
        <v>5250</v>
      </c>
      <c r="G155" s="269" t="s">
        <v>5565</v>
      </c>
      <c r="H155" s="270"/>
      <c r="I155" s="268"/>
      <c r="J155" s="268"/>
      <c r="K155" s="268"/>
    </row>
    <row r="156" spans="1:11" x14ac:dyDescent="0.3">
      <c r="A156" s="268"/>
      <c r="B156" s="268"/>
      <c r="C156" s="268"/>
      <c r="D156" s="268"/>
      <c r="E156" s="268"/>
      <c r="F156" s="268"/>
      <c r="G156" s="269"/>
      <c r="H156" s="270"/>
      <c r="I156" s="268"/>
      <c r="J156" s="268"/>
      <c r="K156" s="268"/>
    </row>
    <row r="157" spans="1:11" x14ac:dyDescent="0.3">
      <c r="A157" s="268" t="s">
        <v>5568</v>
      </c>
      <c r="B157" s="268" t="s">
        <v>1300</v>
      </c>
      <c r="C157" s="268" t="s">
        <v>5236</v>
      </c>
      <c r="D157" s="268" t="s">
        <v>5569</v>
      </c>
      <c r="E157" s="268" t="s">
        <v>5236</v>
      </c>
      <c r="F157" s="268" t="s">
        <v>5570</v>
      </c>
      <c r="G157" s="269" t="s">
        <v>5571</v>
      </c>
      <c r="H157" s="270" t="s">
        <v>5256</v>
      </c>
      <c r="I157" s="268" t="s">
        <v>5572</v>
      </c>
      <c r="J157" s="268" t="s">
        <v>5573</v>
      </c>
      <c r="K157" s="268"/>
    </row>
    <row r="158" spans="1:11" x14ac:dyDescent="0.3">
      <c r="A158" s="268"/>
      <c r="B158" s="268"/>
      <c r="C158" s="268"/>
      <c r="D158" s="268"/>
      <c r="E158" s="268"/>
      <c r="F158" s="269" t="s">
        <v>5250</v>
      </c>
      <c r="G158" s="269" t="s">
        <v>5571</v>
      </c>
      <c r="H158" s="270"/>
      <c r="I158" s="268"/>
      <c r="J158" s="268"/>
      <c r="K158" s="268"/>
    </row>
    <row r="159" spans="1:11" x14ac:dyDescent="0.3">
      <c r="A159" s="268"/>
      <c r="B159" s="268"/>
      <c r="C159" s="268"/>
      <c r="D159" s="268"/>
      <c r="E159" s="268"/>
      <c r="F159" s="268"/>
      <c r="G159" s="269"/>
      <c r="H159" s="270"/>
      <c r="I159" s="268"/>
      <c r="J159" s="268"/>
      <c r="K159" s="268"/>
    </row>
    <row r="160" spans="1:11" x14ac:dyDescent="0.3">
      <c r="A160" s="268" t="s">
        <v>5574</v>
      </c>
      <c r="B160" s="268" t="s">
        <v>5575</v>
      </c>
      <c r="C160" s="268" t="s">
        <v>5236</v>
      </c>
      <c r="D160" s="268" t="s">
        <v>5576</v>
      </c>
      <c r="E160" s="268" t="s">
        <v>5236</v>
      </c>
      <c r="F160" s="268" t="s">
        <v>5577</v>
      </c>
      <c r="G160" s="269" t="s">
        <v>5578</v>
      </c>
      <c r="H160" s="270" t="s">
        <v>5256</v>
      </c>
      <c r="I160" s="268" t="s">
        <v>5579</v>
      </c>
      <c r="J160" s="268" t="s">
        <v>5580</v>
      </c>
      <c r="K160" s="268"/>
    </row>
  </sheetData>
  <mergeCells count="1">
    <mergeCell ref="A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92D050"/>
  </sheetPr>
  <dimension ref="A1:R835"/>
  <sheetViews>
    <sheetView showGridLines="0" workbookViewId="0">
      <pane ySplit="2" topLeftCell="A3" activePane="bottomLeft" state="frozen"/>
      <selection activeCell="B4" sqref="B4"/>
      <selection pane="bottomLeft" activeCell="B4" sqref="B4"/>
    </sheetView>
  </sheetViews>
  <sheetFormatPr defaultRowHeight="14.4" x14ac:dyDescent="0.3"/>
  <cols>
    <col min="1" max="1" width="15.33203125" style="110" bestFit="1" customWidth="1"/>
    <col min="2" max="2" width="19.6640625" style="110" bestFit="1" customWidth="1"/>
    <col min="3" max="3" width="37" style="110" bestFit="1" customWidth="1"/>
    <col min="4" max="4" width="12.109375" style="110" bestFit="1" customWidth="1"/>
    <col min="5" max="5" width="12.109375" style="110" customWidth="1"/>
    <col min="6" max="6" width="19.109375" style="110" bestFit="1" customWidth="1"/>
    <col min="7" max="7" width="16.6640625" style="110" bestFit="1" customWidth="1"/>
    <col min="8" max="8" width="19.5546875" style="110" bestFit="1" customWidth="1"/>
    <col min="9" max="9" width="10.109375" style="110" bestFit="1" customWidth="1"/>
    <col min="10" max="10" width="7.109375" style="149" customWidth="1"/>
    <col min="11" max="11" width="7.5546875" style="110" bestFit="1" customWidth="1"/>
    <col min="12" max="12" width="7.5546875" style="110" customWidth="1"/>
    <col min="13" max="13" width="11.5546875" style="110" bestFit="1" customWidth="1"/>
    <col min="14" max="15" width="9.109375" style="110"/>
    <col min="16" max="16" width="30.33203125" style="110" bestFit="1" customWidth="1"/>
    <col min="17" max="232" width="9.109375" style="110"/>
    <col min="233" max="233" width="34" style="110" bestFit="1" customWidth="1"/>
    <col min="234" max="234" width="40.109375" style="110" bestFit="1" customWidth="1"/>
    <col min="235" max="235" width="35.44140625" style="110" bestFit="1" customWidth="1"/>
    <col min="236" max="236" width="17.88671875" style="110" bestFit="1" customWidth="1"/>
    <col min="237" max="237" width="13.5546875" style="110" bestFit="1" customWidth="1"/>
    <col min="238" max="238" width="11" style="110" bestFit="1" customWidth="1"/>
    <col min="239" max="239" width="10.6640625" style="110" bestFit="1" customWidth="1"/>
    <col min="240" max="240" width="18.5546875" style="110" bestFit="1" customWidth="1"/>
    <col min="241" max="241" width="7.33203125" style="110" bestFit="1" customWidth="1"/>
    <col min="242" max="242" width="19.6640625" style="110" bestFit="1" customWidth="1"/>
    <col min="243" max="243" width="23.44140625" style="110" bestFit="1" customWidth="1"/>
    <col min="244" max="244" width="45.5546875" style="110" bestFit="1" customWidth="1"/>
    <col min="245" max="245" width="14.5546875" style="110" bestFit="1" customWidth="1"/>
    <col min="246" max="246" width="13.109375" style="110" bestFit="1" customWidth="1"/>
    <col min="247" max="247" width="7.88671875" style="110" bestFit="1" customWidth="1"/>
    <col min="248" max="249" width="12.109375" style="110" bestFit="1" customWidth="1"/>
    <col min="250" max="250" width="12.88671875" style="110" bestFit="1" customWidth="1"/>
    <col min="251" max="251" width="10.5546875" style="110" bestFit="1" customWidth="1"/>
    <col min="252" max="252" width="10.109375" style="110" bestFit="1" customWidth="1"/>
    <col min="253" max="253" width="7.109375" style="110" customWidth="1"/>
    <col min="254" max="254" width="7.5546875" style="110" bestFit="1" customWidth="1"/>
    <col min="255" max="255" width="11.5546875" style="110" bestFit="1" customWidth="1"/>
    <col min="256" max="256" width="51.6640625" style="110" customWidth="1"/>
    <col min="257" max="258" width="9.6640625" style="110" customWidth="1"/>
    <col min="259" max="259" width="11.44140625" style="110" customWidth="1"/>
    <col min="260" max="260" width="5.6640625" style="110" customWidth="1"/>
    <col min="261" max="261" width="12.44140625" style="110" customWidth="1"/>
    <col min="262" max="262" width="18.44140625" style="110" customWidth="1"/>
    <col min="263" max="263" width="23.33203125" style="110" customWidth="1"/>
    <col min="264" max="264" width="20" style="110" customWidth="1"/>
    <col min="265" max="265" width="13.6640625" style="110" customWidth="1"/>
    <col min="266" max="266" width="4" style="110" bestFit="1" customWidth="1"/>
    <col min="267" max="267" width="12.6640625" style="110" bestFit="1" customWidth="1"/>
    <col min="268" max="268" width="9.6640625" style="110" bestFit="1" customWidth="1"/>
    <col min="269" max="488" width="9.109375" style="110"/>
    <col min="489" max="489" width="34" style="110" bestFit="1" customWidth="1"/>
    <col min="490" max="490" width="40.109375" style="110" bestFit="1" customWidth="1"/>
    <col min="491" max="491" width="35.44140625" style="110" bestFit="1" customWidth="1"/>
    <col min="492" max="492" width="17.88671875" style="110" bestFit="1" customWidth="1"/>
    <col min="493" max="493" width="13.5546875" style="110" bestFit="1" customWidth="1"/>
    <col min="494" max="494" width="11" style="110" bestFit="1" customWidth="1"/>
    <col min="495" max="495" width="10.6640625" style="110" bestFit="1" customWidth="1"/>
    <col min="496" max="496" width="18.5546875" style="110" bestFit="1" customWidth="1"/>
    <col min="497" max="497" width="7.33203125" style="110" bestFit="1" customWidth="1"/>
    <col min="498" max="498" width="19.6640625" style="110" bestFit="1" customWidth="1"/>
    <col min="499" max="499" width="23.44140625" style="110" bestFit="1" customWidth="1"/>
    <col min="500" max="500" width="45.5546875" style="110" bestFit="1" customWidth="1"/>
    <col min="501" max="501" width="14.5546875" style="110" bestFit="1" customWidth="1"/>
    <col min="502" max="502" width="13.109375" style="110" bestFit="1" customWidth="1"/>
    <col min="503" max="503" width="7.88671875" style="110" bestFit="1" customWidth="1"/>
    <col min="504" max="505" width="12.109375" style="110" bestFit="1" customWidth="1"/>
    <col min="506" max="506" width="12.88671875" style="110" bestFit="1" customWidth="1"/>
    <col min="507" max="507" width="10.5546875" style="110" bestFit="1" customWidth="1"/>
    <col min="508" max="508" width="10.109375" style="110" bestFit="1" customWidth="1"/>
    <col min="509" max="509" width="7.109375" style="110" customWidth="1"/>
    <col min="510" max="510" width="7.5546875" style="110" bestFit="1" customWidth="1"/>
    <col min="511" max="511" width="11.5546875" style="110" bestFit="1" customWidth="1"/>
    <col min="512" max="512" width="51.6640625" style="110" customWidth="1"/>
    <col min="513" max="514" width="9.6640625" style="110" customWidth="1"/>
    <col min="515" max="515" width="11.44140625" style="110" customWidth="1"/>
    <col min="516" max="516" width="5.6640625" style="110" customWidth="1"/>
    <col min="517" max="517" width="12.44140625" style="110" customWidth="1"/>
    <col min="518" max="518" width="18.44140625" style="110" customWidth="1"/>
    <col min="519" max="519" width="23.33203125" style="110" customWidth="1"/>
    <col min="520" max="520" width="20" style="110" customWidth="1"/>
    <col min="521" max="521" width="13.6640625" style="110" customWidth="1"/>
    <col min="522" max="522" width="4" style="110" bestFit="1" customWidth="1"/>
    <col min="523" max="523" width="12.6640625" style="110" bestFit="1" customWidth="1"/>
    <col min="524" max="524" width="9.6640625" style="110" bestFit="1" customWidth="1"/>
    <col min="525" max="744" width="9.109375" style="110"/>
    <col min="745" max="745" width="34" style="110" bestFit="1" customWidth="1"/>
    <col min="746" max="746" width="40.109375" style="110" bestFit="1" customWidth="1"/>
    <col min="747" max="747" width="35.44140625" style="110" bestFit="1" customWidth="1"/>
    <col min="748" max="748" width="17.88671875" style="110" bestFit="1" customWidth="1"/>
    <col min="749" max="749" width="13.5546875" style="110" bestFit="1" customWidth="1"/>
    <col min="750" max="750" width="11" style="110" bestFit="1" customWidth="1"/>
    <col min="751" max="751" width="10.6640625" style="110" bestFit="1" customWidth="1"/>
    <col min="752" max="752" width="18.5546875" style="110" bestFit="1" customWidth="1"/>
    <col min="753" max="753" width="7.33203125" style="110" bestFit="1" customWidth="1"/>
    <col min="754" max="754" width="19.6640625" style="110" bestFit="1" customWidth="1"/>
    <col min="755" max="755" width="23.44140625" style="110" bestFit="1" customWidth="1"/>
    <col min="756" max="756" width="45.5546875" style="110" bestFit="1" customWidth="1"/>
    <col min="757" max="757" width="14.5546875" style="110" bestFit="1" customWidth="1"/>
    <col min="758" max="758" width="13.109375" style="110" bestFit="1" customWidth="1"/>
    <col min="759" max="759" width="7.88671875" style="110" bestFit="1" customWidth="1"/>
    <col min="760" max="761" width="12.109375" style="110" bestFit="1" customWidth="1"/>
    <col min="762" max="762" width="12.88671875" style="110" bestFit="1" customWidth="1"/>
    <col min="763" max="763" width="10.5546875" style="110" bestFit="1" customWidth="1"/>
    <col min="764" max="764" width="10.109375" style="110" bestFit="1" customWidth="1"/>
    <col min="765" max="765" width="7.109375" style="110" customWidth="1"/>
    <col min="766" max="766" width="7.5546875" style="110" bestFit="1" customWidth="1"/>
    <col min="767" max="767" width="11.5546875" style="110" bestFit="1" customWidth="1"/>
    <col min="768" max="768" width="51.6640625" style="110" customWidth="1"/>
    <col min="769" max="770" width="9.6640625" style="110" customWidth="1"/>
    <col min="771" max="771" width="11.44140625" style="110" customWidth="1"/>
    <col min="772" max="772" width="5.6640625" style="110" customWidth="1"/>
    <col min="773" max="773" width="12.44140625" style="110" customWidth="1"/>
    <col min="774" max="774" width="18.44140625" style="110" customWidth="1"/>
    <col min="775" max="775" width="23.33203125" style="110" customWidth="1"/>
    <col min="776" max="776" width="20" style="110" customWidth="1"/>
    <col min="777" max="777" width="13.6640625" style="110" customWidth="1"/>
    <col min="778" max="778" width="4" style="110" bestFit="1" customWidth="1"/>
    <col min="779" max="779" width="12.6640625" style="110" bestFit="1" customWidth="1"/>
    <col min="780" max="780" width="9.6640625" style="110" bestFit="1" customWidth="1"/>
    <col min="781" max="1000" width="9.109375" style="110"/>
    <col min="1001" max="1001" width="34" style="110" bestFit="1" customWidth="1"/>
    <col min="1002" max="1002" width="40.109375" style="110" bestFit="1" customWidth="1"/>
    <col min="1003" max="1003" width="35.44140625" style="110" bestFit="1" customWidth="1"/>
    <col min="1004" max="1004" width="17.88671875" style="110" bestFit="1" customWidth="1"/>
    <col min="1005" max="1005" width="13.5546875" style="110" bestFit="1" customWidth="1"/>
    <col min="1006" max="1006" width="11" style="110" bestFit="1" customWidth="1"/>
    <col min="1007" max="1007" width="10.6640625" style="110" bestFit="1" customWidth="1"/>
    <col min="1008" max="1008" width="18.5546875" style="110" bestFit="1" customWidth="1"/>
    <col min="1009" max="1009" width="7.33203125" style="110" bestFit="1" customWidth="1"/>
    <col min="1010" max="1010" width="19.6640625" style="110" bestFit="1" customWidth="1"/>
    <col min="1011" max="1011" width="23.44140625" style="110" bestFit="1" customWidth="1"/>
    <col min="1012" max="1012" width="45.5546875" style="110" bestFit="1" customWidth="1"/>
    <col min="1013" max="1013" width="14.5546875" style="110" bestFit="1" customWidth="1"/>
    <col min="1014" max="1014" width="13.109375" style="110" bestFit="1" customWidth="1"/>
    <col min="1015" max="1015" width="7.88671875" style="110" bestFit="1" customWidth="1"/>
    <col min="1016" max="1017" width="12.109375" style="110" bestFit="1" customWidth="1"/>
    <col min="1018" max="1018" width="12.88671875" style="110" bestFit="1" customWidth="1"/>
    <col min="1019" max="1019" width="10.5546875" style="110" bestFit="1" customWidth="1"/>
    <col min="1020" max="1020" width="10.109375" style="110" bestFit="1" customWidth="1"/>
    <col min="1021" max="1021" width="7.109375" style="110" customWidth="1"/>
    <col min="1022" max="1022" width="7.5546875" style="110" bestFit="1" customWidth="1"/>
    <col min="1023" max="1023" width="11.5546875" style="110" bestFit="1" customWidth="1"/>
    <col min="1024" max="1024" width="51.6640625" style="110" customWidth="1"/>
    <col min="1025" max="1026" width="9.6640625" style="110" customWidth="1"/>
    <col min="1027" max="1027" width="11.44140625" style="110" customWidth="1"/>
    <col min="1028" max="1028" width="5.6640625" style="110" customWidth="1"/>
    <col min="1029" max="1029" width="12.44140625" style="110" customWidth="1"/>
    <col min="1030" max="1030" width="18.44140625" style="110" customWidth="1"/>
    <col min="1031" max="1031" width="23.33203125" style="110" customWidth="1"/>
    <col min="1032" max="1032" width="20" style="110" customWidth="1"/>
    <col min="1033" max="1033" width="13.6640625" style="110" customWidth="1"/>
    <col min="1034" max="1034" width="4" style="110" bestFit="1" customWidth="1"/>
    <col min="1035" max="1035" width="12.6640625" style="110" bestFit="1" customWidth="1"/>
    <col min="1036" max="1036" width="9.6640625" style="110" bestFit="1" customWidth="1"/>
    <col min="1037" max="1256" width="9.109375" style="110"/>
    <col min="1257" max="1257" width="34" style="110" bestFit="1" customWidth="1"/>
    <col min="1258" max="1258" width="40.109375" style="110" bestFit="1" customWidth="1"/>
    <col min="1259" max="1259" width="35.44140625" style="110" bestFit="1" customWidth="1"/>
    <col min="1260" max="1260" width="17.88671875" style="110" bestFit="1" customWidth="1"/>
    <col min="1261" max="1261" width="13.5546875" style="110" bestFit="1" customWidth="1"/>
    <col min="1262" max="1262" width="11" style="110" bestFit="1" customWidth="1"/>
    <col min="1263" max="1263" width="10.6640625" style="110" bestFit="1" customWidth="1"/>
    <col min="1264" max="1264" width="18.5546875" style="110" bestFit="1" customWidth="1"/>
    <col min="1265" max="1265" width="7.33203125" style="110" bestFit="1" customWidth="1"/>
    <col min="1266" max="1266" width="19.6640625" style="110" bestFit="1" customWidth="1"/>
    <col min="1267" max="1267" width="23.44140625" style="110" bestFit="1" customWidth="1"/>
    <col min="1268" max="1268" width="45.5546875" style="110" bestFit="1" customWidth="1"/>
    <col min="1269" max="1269" width="14.5546875" style="110" bestFit="1" customWidth="1"/>
    <col min="1270" max="1270" width="13.109375" style="110" bestFit="1" customWidth="1"/>
    <col min="1271" max="1271" width="7.88671875" style="110" bestFit="1" customWidth="1"/>
    <col min="1272" max="1273" width="12.109375" style="110" bestFit="1" customWidth="1"/>
    <col min="1274" max="1274" width="12.88671875" style="110" bestFit="1" customWidth="1"/>
    <col min="1275" max="1275" width="10.5546875" style="110" bestFit="1" customWidth="1"/>
    <col min="1276" max="1276" width="10.109375" style="110" bestFit="1" customWidth="1"/>
    <col min="1277" max="1277" width="7.109375" style="110" customWidth="1"/>
    <col min="1278" max="1278" width="7.5546875" style="110" bestFit="1" customWidth="1"/>
    <col min="1279" max="1279" width="11.5546875" style="110" bestFit="1" customWidth="1"/>
    <col min="1280" max="1280" width="51.6640625" style="110" customWidth="1"/>
    <col min="1281" max="1282" width="9.6640625" style="110" customWidth="1"/>
    <col min="1283" max="1283" width="11.44140625" style="110" customWidth="1"/>
    <col min="1284" max="1284" width="5.6640625" style="110" customWidth="1"/>
    <col min="1285" max="1285" width="12.44140625" style="110" customWidth="1"/>
    <col min="1286" max="1286" width="18.44140625" style="110" customWidth="1"/>
    <col min="1287" max="1287" width="23.33203125" style="110" customWidth="1"/>
    <col min="1288" max="1288" width="20" style="110" customWidth="1"/>
    <col min="1289" max="1289" width="13.6640625" style="110" customWidth="1"/>
    <col min="1290" max="1290" width="4" style="110" bestFit="1" customWidth="1"/>
    <col min="1291" max="1291" width="12.6640625" style="110" bestFit="1" customWidth="1"/>
    <col min="1292" max="1292" width="9.6640625" style="110" bestFit="1" customWidth="1"/>
    <col min="1293" max="1512" width="9.109375" style="110"/>
    <col min="1513" max="1513" width="34" style="110" bestFit="1" customWidth="1"/>
    <col min="1514" max="1514" width="40.109375" style="110" bestFit="1" customWidth="1"/>
    <col min="1515" max="1515" width="35.44140625" style="110" bestFit="1" customWidth="1"/>
    <col min="1516" max="1516" width="17.88671875" style="110" bestFit="1" customWidth="1"/>
    <col min="1517" max="1517" width="13.5546875" style="110" bestFit="1" customWidth="1"/>
    <col min="1518" max="1518" width="11" style="110" bestFit="1" customWidth="1"/>
    <col min="1519" max="1519" width="10.6640625" style="110" bestFit="1" customWidth="1"/>
    <col min="1520" max="1520" width="18.5546875" style="110" bestFit="1" customWidth="1"/>
    <col min="1521" max="1521" width="7.33203125" style="110" bestFit="1" customWidth="1"/>
    <col min="1522" max="1522" width="19.6640625" style="110" bestFit="1" customWidth="1"/>
    <col min="1523" max="1523" width="23.44140625" style="110" bestFit="1" customWidth="1"/>
    <col min="1524" max="1524" width="45.5546875" style="110" bestFit="1" customWidth="1"/>
    <col min="1525" max="1525" width="14.5546875" style="110" bestFit="1" customWidth="1"/>
    <col min="1526" max="1526" width="13.109375" style="110" bestFit="1" customWidth="1"/>
    <col min="1527" max="1527" width="7.88671875" style="110" bestFit="1" customWidth="1"/>
    <col min="1528" max="1529" width="12.109375" style="110" bestFit="1" customWidth="1"/>
    <col min="1530" max="1530" width="12.88671875" style="110" bestFit="1" customWidth="1"/>
    <col min="1531" max="1531" width="10.5546875" style="110" bestFit="1" customWidth="1"/>
    <col min="1532" max="1532" width="10.109375" style="110" bestFit="1" customWidth="1"/>
    <col min="1533" max="1533" width="7.109375" style="110" customWidth="1"/>
    <col min="1534" max="1534" width="7.5546875" style="110" bestFit="1" customWidth="1"/>
    <col min="1535" max="1535" width="11.5546875" style="110" bestFit="1" customWidth="1"/>
    <col min="1536" max="1536" width="51.6640625" style="110" customWidth="1"/>
    <col min="1537" max="1538" width="9.6640625" style="110" customWidth="1"/>
    <col min="1539" max="1539" width="11.44140625" style="110" customWidth="1"/>
    <col min="1540" max="1540" width="5.6640625" style="110" customWidth="1"/>
    <col min="1541" max="1541" width="12.44140625" style="110" customWidth="1"/>
    <col min="1542" max="1542" width="18.44140625" style="110" customWidth="1"/>
    <col min="1543" max="1543" width="23.33203125" style="110" customWidth="1"/>
    <col min="1544" max="1544" width="20" style="110" customWidth="1"/>
    <col min="1545" max="1545" width="13.6640625" style="110" customWidth="1"/>
    <col min="1546" max="1546" width="4" style="110" bestFit="1" customWidth="1"/>
    <col min="1547" max="1547" width="12.6640625" style="110" bestFit="1" customWidth="1"/>
    <col min="1548" max="1548" width="9.6640625" style="110" bestFit="1" customWidth="1"/>
    <col min="1549" max="1768" width="9.109375" style="110"/>
    <col min="1769" max="1769" width="34" style="110" bestFit="1" customWidth="1"/>
    <col min="1770" max="1770" width="40.109375" style="110" bestFit="1" customWidth="1"/>
    <col min="1771" max="1771" width="35.44140625" style="110" bestFit="1" customWidth="1"/>
    <col min="1772" max="1772" width="17.88671875" style="110" bestFit="1" customWidth="1"/>
    <col min="1773" max="1773" width="13.5546875" style="110" bestFit="1" customWidth="1"/>
    <col min="1774" max="1774" width="11" style="110" bestFit="1" customWidth="1"/>
    <col min="1775" max="1775" width="10.6640625" style="110" bestFit="1" customWidth="1"/>
    <col min="1776" max="1776" width="18.5546875" style="110" bestFit="1" customWidth="1"/>
    <col min="1777" max="1777" width="7.33203125" style="110" bestFit="1" customWidth="1"/>
    <col min="1778" max="1778" width="19.6640625" style="110" bestFit="1" customWidth="1"/>
    <col min="1779" max="1779" width="23.44140625" style="110" bestFit="1" customWidth="1"/>
    <col min="1780" max="1780" width="45.5546875" style="110" bestFit="1" customWidth="1"/>
    <col min="1781" max="1781" width="14.5546875" style="110" bestFit="1" customWidth="1"/>
    <col min="1782" max="1782" width="13.109375" style="110" bestFit="1" customWidth="1"/>
    <col min="1783" max="1783" width="7.88671875" style="110" bestFit="1" customWidth="1"/>
    <col min="1784" max="1785" width="12.109375" style="110" bestFit="1" customWidth="1"/>
    <col min="1786" max="1786" width="12.88671875" style="110" bestFit="1" customWidth="1"/>
    <col min="1787" max="1787" width="10.5546875" style="110" bestFit="1" customWidth="1"/>
    <col min="1788" max="1788" width="10.109375" style="110" bestFit="1" customWidth="1"/>
    <col min="1789" max="1789" width="7.109375" style="110" customWidth="1"/>
    <col min="1790" max="1790" width="7.5546875" style="110" bestFit="1" customWidth="1"/>
    <col min="1791" max="1791" width="11.5546875" style="110" bestFit="1" customWidth="1"/>
    <col min="1792" max="1792" width="51.6640625" style="110" customWidth="1"/>
    <col min="1793" max="1794" width="9.6640625" style="110" customWidth="1"/>
    <col min="1795" max="1795" width="11.44140625" style="110" customWidth="1"/>
    <col min="1796" max="1796" width="5.6640625" style="110" customWidth="1"/>
    <col min="1797" max="1797" width="12.44140625" style="110" customWidth="1"/>
    <col min="1798" max="1798" width="18.44140625" style="110" customWidth="1"/>
    <col min="1799" max="1799" width="23.33203125" style="110" customWidth="1"/>
    <col min="1800" max="1800" width="20" style="110" customWidth="1"/>
    <col min="1801" max="1801" width="13.6640625" style="110" customWidth="1"/>
    <col min="1802" max="1802" width="4" style="110" bestFit="1" customWidth="1"/>
    <col min="1803" max="1803" width="12.6640625" style="110" bestFit="1" customWidth="1"/>
    <col min="1804" max="1804" width="9.6640625" style="110" bestFit="1" customWidth="1"/>
    <col min="1805" max="2024" width="9.109375" style="110"/>
    <col min="2025" max="2025" width="34" style="110" bestFit="1" customWidth="1"/>
    <col min="2026" max="2026" width="40.109375" style="110" bestFit="1" customWidth="1"/>
    <col min="2027" max="2027" width="35.44140625" style="110" bestFit="1" customWidth="1"/>
    <col min="2028" max="2028" width="17.88671875" style="110" bestFit="1" customWidth="1"/>
    <col min="2029" max="2029" width="13.5546875" style="110" bestFit="1" customWidth="1"/>
    <col min="2030" max="2030" width="11" style="110" bestFit="1" customWidth="1"/>
    <col min="2031" max="2031" width="10.6640625" style="110" bestFit="1" customWidth="1"/>
    <col min="2032" max="2032" width="18.5546875" style="110" bestFit="1" customWidth="1"/>
    <col min="2033" max="2033" width="7.33203125" style="110" bestFit="1" customWidth="1"/>
    <col min="2034" max="2034" width="19.6640625" style="110" bestFit="1" customWidth="1"/>
    <col min="2035" max="2035" width="23.44140625" style="110" bestFit="1" customWidth="1"/>
    <col min="2036" max="2036" width="45.5546875" style="110" bestFit="1" customWidth="1"/>
    <col min="2037" max="2037" width="14.5546875" style="110" bestFit="1" customWidth="1"/>
    <col min="2038" max="2038" width="13.109375" style="110" bestFit="1" customWidth="1"/>
    <col min="2039" max="2039" width="7.88671875" style="110" bestFit="1" customWidth="1"/>
    <col min="2040" max="2041" width="12.109375" style="110" bestFit="1" customWidth="1"/>
    <col min="2042" max="2042" width="12.88671875" style="110" bestFit="1" customWidth="1"/>
    <col min="2043" max="2043" width="10.5546875" style="110" bestFit="1" customWidth="1"/>
    <col min="2044" max="2044" width="10.109375" style="110" bestFit="1" customWidth="1"/>
    <col min="2045" max="2045" width="7.109375" style="110" customWidth="1"/>
    <col min="2046" max="2046" width="7.5546875" style="110" bestFit="1" customWidth="1"/>
    <col min="2047" max="2047" width="11.5546875" style="110" bestFit="1" customWidth="1"/>
    <col min="2048" max="2048" width="51.6640625" style="110" customWidth="1"/>
    <col min="2049" max="2050" width="9.6640625" style="110" customWidth="1"/>
    <col min="2051" max="2051" width="11.44140625" style="110" customWidth="1"/>
    <col min="2052" max="2052" width="5.6640625" style="110" customWidth="1"/>
    <col min="2053" max="2053" width="12.44140625" style="110" customWidth="1"/>
    <col min="2054" max="2054" width="18.44140625" style="110" customWidth="1"/>
    <col min="2055" max="2055" width="23.33203125" style="110" customWidth="1"/>
    <col min="2056" max="2056" width="20" style="110" customWidth="1"/>
    <col min="2057" max="2057" width="13.6640625" style="110" customWidth="1"/>
    <col min="2058" max="2058" width="4" style="110" bestFit="1" customWidth="1"/>
    <col min="2059" max="2059" width="12.6640625" style="110" bestFit="1" customWidth="1"/>
    <col min="2060" max="2060" width="9.6640625" style="110" bestFit="1" customWidth="1"/>
    <col min="2061" max="2280" width="9.109375" style="110"/>
    <col min="2281" max="2281" width="34" style="110" bestFit="1" customWidth="1"/>
    <col min="2282" max="2282" width="40.109375" style="110" bestFit="1" customWidth="1"/>
    <col min="2283" max="2283" width="35.44140625" style="110" bestFit="1" customWidth="1"/>
    <col min="2284" max="2284" width="17.88671875" style="110" bestFit="1" customWidth="1"/>
    <col min="2285" max="2285" width="13.5546875" style="110" bestFit="1" customWidth="1"/>
    <col min="2286" max="2286" width="11" style="110" bestFit="1" customWidth="1"/>
    <col min="2287" max="2287" width="10.6640625" style="110" bestFit="1" customWidth="1"/>
    <col min="2288" max="2288" width="18.5546875" style="110" bestFit="1" customWidth="1"/>
    <col min="2289" max="2289" width="7.33203125" style="110" bestFit="1" customWidth="1"/>
    <col min="2290" max="2290" width="19.6640625" style="110" bestFit="1" customWidth="1"/>
    <col min="2291" max="2291" width="23.44140625" style="110" bestFit="1" customWidth="1"/>
    <col min="2292" max="2292" width="45.5546875" style="110" bestFit="1" customWidth="1"/>
    <col min="2293" max="2293" width="14.5546875" style="110" bestFit="1" customWidth="1"/>
    <col min="2294" max="2294" width="13.109375" style="110" bestFit="1" customWidth="1"/>
    <col min="2295" max="2295" width="7.88671875" style="110" bestFit="1" customWidth="1"/>
    <col min="2296" max="2297" width="12.109375" style="110" bestFit="1" customWidth="1"/>
    <col min="2298" max="2298" width="12.88671875" style="110" bestFit="1" customWidth="1"/>
    <col min="2299" max="2299" width="10.5546875" style="110" bestFit="1" customWidth="1"/>
    <col min="2300" max="2300" width="10.109375" style="110" bestFit="1" customWidth="1"/>
    <col min="2301" max="2301" width="7.109375" style="110" customWidth="1"/>
    <col min="2302" max="2302" width="7.5546875" style="110" bestFit="1" customWidth="1"/>
    <col min="2303" max="2303" width="11.5546875" style="110" bestFit="1" customWidth="1"/>
    <col min="2304" max="2304" width="51.6640625" style="110" customWidth="1"/>
    <col min="2305" max="2306" width="9.6640625" style="110" customWidth="1"/>
    <col min="2307" max="2307" width="11.44140625" style="110" customWidth="1"/>
    <col min="2308" max="2308" width="5.6640625" style="110" customWidth="1"/>
    <col min="2309" max="2309" width="12.44140625" style="110" customWidth="1"/>
    <col min="2310" max="2310" width="18.44140625" style="110" customWidth="1"/>
    <col min="2311" max="2311" width="23.33203125" style="110" customWidth="1"/>
    <col min="2312" max="2312" width="20" style="110" customWidth="1"/>
    <col min="2313" max="2313" width="13.6640625" style="110" customWidth="1"/>
    <col min="2314" max="2314" width="4" style="110" bestFit="1" customWidth="1"/>
    <col min="2315" max="2315" width="12.6640625" style="110" bestFit="1" customWidth="1"/>
    <col min="2316" max="2316" width="9.6640625" style="110" bestFit="1" customWidth="1"/>
    <col min="2317" max="2536" width="9.109375" style="110"/>
    <col min="2537" max="2537" width="34" style="110" bestFit="1" customWidth="1"/>
    <col min="2538" max="2538" width="40.109375" style="110" bestFit="1" customWidth="1"/>
    <col min="2539" max="2539" width="35.44140625" style="110" bestFit="1" customWidth="1"/>
    <col min="2540" max="2540" width="17.88671875" style="110" bestFit="1" customWidth="1"/>
    <col min="2541" max="2541" width="13.5546875" style="110" bestFit="1" customWidth="1"/>
    <col min="2542" max="2542" width="11" style="110" bestFit="1" customWidth="1"/>
    <col min="2543" max="2543" width="10.6640625" style="110" bestFit="1" customWidth="1"/>
    <col min="2544" max="2544" width="18.5546875" style="110" bestFit="1" customWidth="1"/>
    <col min="2545" max="2545" width="7.33203125" style="110" bestFit="1" customWidth="1"/>
    <col min="2546" max="2546" width="19.6640625" style="110" bestFit="1" customWidth="1"/>
    <col min="2547" max="2547" width="23.44140625" style="110" bestFit="1" customWidth="1"/>
    <col min="2548" max="2548" width="45.5546875" style="110" bestFit="1" customWidth="1"/>
    <col min="2549" max="2549" width="14.5546875" style="110" bestFit="1" customWidth="1"/>
    <col min="2550" max="2550" width="13.109375" style="110" bestFit="1" customWidth="1"/>
    <col min="2551" max="2551" width="7.88671875" style="110" bestFit="1" customWidth="1"/>
    <col min="2552" max="2553" width="12.109375" style="110" bestFit="1" customWidth="1"/>
    <col min="2554" max="2554" width="12.88671875" style="110" bestFit="1" customWidth="1"/>
    <col min="2555" max="2555" width="10.5546875" style="110" bestFit="1" customWidth="1"/>
    <col min="2556" max="2556" width="10.109375" style="110" bestFit="1" customWidth="1"/>
    <col min="2557" max="2557" width="7.109375" style="110" customWidth="1"/>
    <col min="2558" max="2558" width="7.5546875" style="110" bestFit="1" customWidth="1"/>
    <col min="2559" max="2559" width="11.5546875" style="110" bestFit="1" customWidth="1"/>
    <col min="2560" max="2560" width="51.6640625" style="110" customWidth="1"/>
    <col min="2561" max="2562" width="9.6640625" style="110" customWidth="1"/>
    <col min="2563" max="2563" width="11.44140625" style="110" customWidth="1"/>
    <col min="2564" max="2564" width="5.6640625" style="110" customWidth="1"/>
    <col min="2565" max="2565" width="12.44140625" style="110" customWidth="1"/>
    <col min="2566" max="2566" width="18.44140625" style="110" customWidth="1"/>
    <col min="2567" max="2567" width="23.33203125" style="110" customWidth="1"/>
    <col min="2568" max="2568" width="20" style="110" customWidth="1"/>
    <col min="2569" max="2569" width="13.6640625" style="110" customWidth="1"/>
    <col min="2570" max="2570" width="4" style="110" bestFit="1" customWidth="1"/>
    <col min="2571" max="2571" width="12.6640625" style="110" bestFit="1" customWidth="1"/>
    <col min="2572" max="2572" width="9.6640625" style="110" bestFit="1" customWidth="1"/>
    <col min="2573" max="2792" width="9.109375" style="110"/>
    <col min="2793" max="2793" width="34" style="110" bestFit="1" customWidth="1"/>
    <col min="2794" max="2794" width="40.109375" style="110" bestFit="1" customWidth="1"/>
    <col min="2795" max="2795" width="35.44140625" style="110" bestFit="1" customWidth="1"/>
    <col min="2796" max="2796" width="17.88671875" style="110" bestFit="1" customWidth="1"/>
    <col min="2797" max="2797" width="13.5546875" style="110" bestFit="1" customWidth="1"/>
    <col min="2798" max="2798" width="11" style="110" bestFit="1" customWidth="1"/>
    <col min="2799" max="2799" width="10.6640625" style="110" bestFit="1" customWidth="1"/>
    <col min="2800" max="2800" width="18.5546875" style="110" bestFit="1" customWidth="1"/>
    <col min="2801" max="2801" width="7.33203125" style="110" bestFit="1" customWidth="1"/>
    <col min="2802" max="2802" width="19.6640625" style="110" bestFit="1" customWidth="1"/>
    <col min="2803" max="2803" width="23.44140625" style="110" bestFit="1" customWidth="1"/>
    <col min="2804" max="2804" width="45.5546875" style="110" bestFit="1" customWidth="1"/>
    <col min="2805" max="2805" width="14.5546875" style="110" bestFit="1" customWidth="1"/>
    <col min="2806" max="2806" width="13.109375" style="110" bestFit="1" customWidth="1"/>
    <col min="2807" max="2807" width="7.88671875" style="110" bestFit="1" customWidth="1"/>
    <col min="2808" max="2809" width="12.109375" style="110" bestFit="1" customWidth="1"/>
    <col min="2810" max="2810" width="12.88671875" style="110" bestFit="1" customWidth="1"/>
    <col min="2811" max="2811" width="10.5546875" style="110" bestFit="1" customWidth="1"/>
    <col min="2812" max="2812" width="10.109375" style="110" bestFit="1" customWidth="1"/>
    <col min="2813" max="2813" width="7.109375" style="110" customWidth="1"/>
    <col min="2814" max="2814" width="7.5546875" style="110" bestFit="1" customWidth="1"/>
    <col min="2815" max="2815" width="11.5546875" style="110" bestFit="1" customWidth="1"/>
    <col min="2816" max="2816" width="51.6640625" style="110" customWidth="1"/>
    <col min="2817" max="2818" width="9.6640625" style="110" customWidth="1"/>
    <col min="2819" max="2819" width="11.44140625" style="110" customWidth="1"/>
    <col min="2820" max="2820" width="5.6640625" style="110" customWidth="1"/>
    <col min="2821" max="2821" width="12.44140625" style="110" customWidth="1"/>
    <col min="2822" max="2822" width="18.44140625" style="110" customWidth="1"/>
    <col min="2823" max="2823" width="23.33203125" style="110" customWidth="1"/>
    <col min="2824" max="2824" width="20" style="110" customWidth="1"/>
    <col min="2825" max="2825" width="13.6640625" style="110" customWidth="1"/>
    <col min="2826" max="2826" width="4" style="110" bestFit="1" customWidth="1"/>
    <col min="2827" max="2827" width="12.6640625" style="110" bestFit="1" customWidth="1"/>
    <col min="2828" max="2828" width="9.6640625" style="110" bestFit="1" customWidth="1"/>
    <col min="2829" max="3048" width="9.109375" style="110"/>
    <col min="3049" max="3049" width="34" style="110" bestFit="1" customWidth="1"/>
    <col min="3050" max="3050" width="40.109375" style="110" bestFit="1" customWidth="1"/>
    <col min="3051" max="3051" width="35.44140625" style="110" bestFit="1" customWidth="1"/>
    <col min="3052" max="3052" width="17.88671875" style="110" bestFit="1" customWidth="1"/>
    <col min="3053" max="3053" width="13.5546875" style="110" bestFit="1" customWidth="1"/>
    <col min="3054" max="3054" width="11" style="110" bestFit="1" customWidth="1"/>
    <col min="3055" max="3055" width="10.6640625" style="110" bestFit="1" customWidth="1"/>
    <col min="3056" max="3056" width="18.5546875" style="110" bestFit="1" customWidth="1"/>
    <col min="3057" max="3057" width="7.33203125" style="110" bestFit="1" customWidth="1"/>
    <col min="3058" max="3058" width="19.6640625" style="110" bestFit="1" customWidth="1"/>
    <col min="3059" max="3059" width="23.44140625" style="110" bestFit="1" customWidth="1"/>
    <col min="3060" max="3060" width="45.5546875" style="110" bestFit="1" customWidth="1"/>
    <col min="3061" max="3061" width="14.5546875" style="110" bestFit="1" customWidth="1"/>
    <col min="3062" max="3062" width="13.109375" style="110" bestFit="1" customWidth="1"/>
    <col min="3063" max="3063" width="7.88671875" style="110" bestFit="1" customWidth="1"/>
    <col min="3064" max="3065" width="12.109375" style="110" bestFit="1" customWidth="1"/>
    <col min="3066" max="3066" width="12.88671875" style="110" bestFit="1" customWidth="1"/>
    <col min="3067" max="3067" width="10.5546875" style="110" bestFit="1" customWidth="1"/>
    <col min="3068" max="3068" width="10.109375" style="110" bestFit="1" customWidth="1"/>
    <col min="3069" max="3069" width="7.109375" style="110" customWidth="1"/>
    <col min="3070" max="3070" width="7.5546875" style="110" bestFit="1" customWidth="1"/>
    <col min="3071" max="3071" width="11.5546875" style="110" bestFit="1" customWidth="1"/>
    <col min="3072" max="3072" width="51.6640625" style="110" customWidth="1"/>
    <col min="3073" max="3074" width="9.6640625" style="110" customWidth="1"/>
    <col min="3075" max="3075" width="11.44140625" style="110" customWidth="1"/>
    <col min="3076" max="3076" width="5.6640625" style="110" customWidth="1"/>
    <col min="3077" max="3077" width="12.44140625" style="110" customWidth="1"/>
    <col min="3078" max="3078" width="18.44140625" style="110" customWidth="1"/>
    <col min="3079" max="3079" width="23.33203125" style="110" customWidth="1"/>
    <col min="3080" max="3080" width="20" style="110" customWidth="1"/>
    <col min="3081" max="3081" width="13.6640625" style="110" customWidth="1"/>
    <col min="3082" max="3082" width="4" style="110" bestFit="1" customWidth="1"/>
    <col min="3083" max="3083" width="12.6640625" style="110" bestFit="1" customWidth="1"/>
    <col min="3084" max="3084" width="9.6640625" style="110" bestFit="1" customWidth="1"/>
    <col min="3085" max="3304" width="9.109375" style="110"/>
    <col min="3305" max="3305" width="34" style="110" bestFit="1" customWidth="1"/>
    <col min="3306" max="3306" width="40.109375" style="110" bestFit="1" customWidth="1"/>
    <col min="3307" max="3307" width="35.44140625" style="110" bestFit="1" customWidth="1"/>
    <col min="3308" max="3308" width="17.88671875" style="110" bestFit="1" customWidth="1"/>
    <col min="3309" max="3309" width="13.5546875" style="110" bestFit="1" customWidth="1"/>
    <col min="3310" max="3310" width="11" style="110" bestFit="1" customWidth="1"/>
    <col min="3311" max="3311" width="10.6640625" style="110" bestFit="1" customWidth="1"/>
    <col min="3312" max="3312" width="18.5546875" style="110" bestFit="1" customWidth="1"/>
    <col min="3313" max="3313" width="7.33203125" style="110" bestFit="1" customWidth="1"/>
    <col min="3314" max="3314" width="19.6640625" style="110" bestFit="1" customWidth="1"/>
    <col min="3315" max="3315" width="23.44140625" style="110" bestFit="1" customWidth="1"/>
    <col min="3316" max="3316" width="45.5546875" style="110" bestFit="1" customWidth="1"/>
    <col min="3317" max="3317" width="14.5546875" style="110" bestFit="1" customWidth="1"/>
    <col min="3318" max="3318" width="13.109375" style="110" bestFit="1" customWidth="1"/>
    <col min="3319" max="3319" width="7.88671875" style="110" bestFit="1" customWidth="1"/>
    <col min="3320" max="3321" width="12.109375" style="110" bestFit="1" customWidth="1"/>
    <col min="3322" max="3322" width="12.88671875" style="110" bestFit="1" customWidth="1"/>
    <col min="3323" max="3323" width="10.5546875" style="110" bestFit="1" customWidth="1"/>
    <col min="3324" max="3324" width="10.109375" style="110" bestFit="1" customWidth="1"/>
    <col min="3325" max="3325" width="7.109375" style="110" customWidth="1"/>
    <col min="3326" max="3326" width="7.5546875" style="110" bestFit="1" customWidth="1"/>
    <col min="3327" max="3327" width="11.5546875" style="110" bestFit="1" customWidth="1"/>
    <col min="3328" max="3328" width="51.6640625" style="110" customWidth="1"/>
    <col min="3329" max="3330" width="9.6640625" style="110" customWidth="1"/>
    <col min="3331" max="3331" width="11.44140625" style="110" customWidth="1"/>
    <col min="3332" max="3332" width="5.6640625" style="110" customWidth="1"/>
    <col min="3333" max="3333" width="12.44140625" style="110" customWidth="1"/>
    <col min="3334" max="3334" width="18.44140625" style="110" customWidth="1"/>
    <col min="3335" max="3335" width="23.33203125" style="110" customWidth="1"/>
    <col min="3336" max="3336" width="20" style="110" customWidth="1"/>
    <col min="3337" max="3337" width="13.6640625" style="110" customWidth="1"/>
    <col min="3338" max="3338" width="4" style="110" bestFit="1" customWidth="1"/>
    <col min="3339" max="3339" width="12.6640625" style="110" bestFit="1" customWidth="1"/>
    <col min="3340" max="3340" width="9.6640625" style="110" bestFit="1" customWidth="1"/>
    <col min="3341" max="3560" width="9.109375" style="110"/>
    <col min="3561" max="3561" width="34" style="110" bestFit="1" customWidth="1"/>
    <col min="3562" max="3562" width="40.109375" style="110" bestFit="1" customWidth="1"/>
    <col min="3563" max="3563" width="35.44140625" style="110" bestFit="1" customWidth="1"/>
    <col min="3564" max="3564" width="17.88671875" style="110" bestFit="1" customWidth="1"/>
    <col min="3565" max="3565" width="13.5546875" style="110" bestFit="1" customWidth="1"/>
    <col min="3566" max="3566" width="11" style="110" bestFit="1" customWidth="1"/>
    <col min="3567" max="3567" width="10.6640625" style="110" bestFit="1" customWidth="1"/>
    <col min="3568" max="3568" width="18.5546875" style="110" bestFit="1" customWidth="1"/>
    <col min="3569" max="3569" width="7.33203125" style="110" bestFit="1" customWidth="1"/>
    <col min="3570" max="3570" width="19.6640625" style="110" bestFit="1" customWidth="1"/>
    <col min="3571" max="3571" width="23.44140625" style="110" bestFit="1" customWidth="1"/>
    <col min="3572" max="3572" width="45.5546875" style="110" bestFit="1" customWidth="1"/>
    <col min="3573" max="3573" width="14.5546875" style="110" bestFit="1" customWidth="1"/>
    <col min="3574" max="3574" width="13.109375" style="110" bestFit="1" customWidth="1"/>
    <col min="3575" max="3575" width="7.88671875" style="110" bestFit="1" customWidth="1"/>
    <col min="3576" max="3577" width="12.109375" style="110" bestFit="1" customWidth="1"/>
    <col min="3578" max="3578" width="12.88671875" style="110" bestFit="1" customWidth="1"/>
    <col min="3579" max="3579" width="10.5546875" style="110" bestFit="1" customWidth="1"/>
    <col min="3580" max="3580" width="10.109375" style="110" bestFit="1" customWidth="1"/>
    <col min="3581" max="3581" width="7.109375" style="110" customWidth="1"/>
    <col min="3582" max="3582" width="7.5546875" style="110" bestFit="1" customWidth="1"/>
    <col min="3583" max="3583" width="11.5546875" style="110" bestFit="1" customWidth="1"/>
    <col min="3584" max="3584" width="51.6640625" style="110" customWidth="1"/>
    <col min="3585" max="3586" width="9.6640625" style="110" customWidth="1"/>
    <col min="3587" max="3587" width="11.44140625" style="110" customWidth="1"/>
    <col min="3588" max="3588" width="5.6640625" style="110" customWidth="1"/>
    <col min="3589" max="3589" width="12.44140625" style="110" customWidth="1"/>
    <col min="3590" max="3590" width="18.44140625" style="110" customWidth="1"/>
    <col min="3591" max="3591" width="23.33203125" style="110" customWidth="1"/>
    <col min="3592" max="3592" width="20" style="110" customWidth="1"/>
    <col min="3593" max="3593" width="13.6640625" style="110" customWidth="1"/>
    <col min="3594" max="3594" width="4" style="110" bestFit="1" customWidth="1"/>
    <col min="3595" max="3595" width="12.6640625" style="110" bestFit="1" customWidth="1"/>
    <col min="3596" max="3596" width="9.6640625" style="110" bestFit="1" customWidth="1"/>
    <col min="3597" max="3816" width="9.109375" style="110"/>
    <col min="3817" max="3817" width="34" style="110" bestFit="1" customWidth="1"/>
    <col min="3818" max="3818" width="40.109375" style="110" bestFit="1" customWidth="1"/>
    <col min="3819" max="3819" width="35.44140625" style="110" bestFit="1" customWidth="1"/>
    <col min="3820" max="3820" width="17.88671875" style="110" bestFit="1" customWidth="1"/>
    <col min="3821" max="3821" width="13.5546875" style="110" bestFit="1" customWidth="1"/>
    <col min="3822" max="3822" width="11" style="110" bestFit="1" customWidth="1"/>
    <col min="3823" max="3823" width="10.6640625" style="110" bestFit="1" customWidth="1"/>
    <col min="3824" max="3824" width="18.5546875" style="110" bestFit="1" customWidth="1"/>
    <col min="3825" max="3825" width="7.33203125" style="110" bestFit="1" customWidth="1"/>
    <col min="3826" max="3826" width="19.6640625" style="110" bestFit="1" customWidth="1"/>
    <col min="3827" max="3827" width="23.44140625" style="110" bestFit="1" customWidth="1"/>
    <col min="3828" max="3828" width="45.5546875" style="110" bestFit="1" customWidth="1"/>
    <col min="3829" max="3829" width="14.5546875" style="110" bestFit="1" customWidth="1"/>
    <col min="3830" max="3830" width="13.109375" style="110" bestFit="1" customWidth="1"/>
    <col min="3831" max="3831" width="7.88671875" style="110" bestFit="1" customWidth="1"/>
    <col min="3832" max="3833" width="12.109375" style="110" bestFit="1" customWidth="1"/>
    <col min="3834" max="3834" width="12.88671875" style="110" bestFit="1" customWidth="1"/>
    <col min="3835" max="3835" width="10.5546875" style="110" bestFit="1" customWidth="1"/>
    <col min="3836" max="3836" width="10.109375" style="110" bestFit="1" customWidth="1"/>
    <col min="3837" max="3837" width="7.109375" style="110" customWidth="1"/>
    <col min="3838" max="3838" width="7.5546875" style="110" bestFit="1" customWidth="1"/>
    <col min="3839" max="3839" width="11.5546875" style="110" bestFit="1" customWidth="1"/>
    <col min="3840" max="3840" width="51.6640625" style="110" customWidth="1"/>
    <col min="3841" max="3842" width="9.6640625" style="110" customWidth="1"/>
    <col min="3843" max="3843" width="11.44140625" style="110" customWidth="1"/>
    <col min="3844" max="3844" width="5.6640625" style="110" customWidth="1"/>
    <col min="3845" max="3845" width="12.44140625" style="110" customWidth="1"/>
    <col min="3846" max="3846" width="18.44140625" style="110" customWidth="1"/>
    <col min="3847" max="3847" width="23.33203125" style="110" customWidth="1"/>
    <col min="3848" max="3848" width="20" style="110" customWidth="1"/>
    <col min="3849" max="3849" width="13.6640625" style="110" customWidth="1"/>
    <col min="3850" max="3850" width="4" style="110" bestFit="1" customWidth="1"/>
    <col min="3851" max="3851" width="12.6640625" style="110" bestFit="1" customWidth="1"/>
    <col min="3852" max="3852" width="9.6640625" style="110" bestFit="1" customWidth="1"/>
    <col min="3853" max="4072" width="9.109375" style="110"/>
    <col min="4073" max="4073" width="34" style="110" bestFit="1" customWidth="1"/>
    <col min="4074" max="4074" width="40.109375" style="110" bestFit="1" customWidth="1"/>
    <col min="4075" max="4075" width="35.44140625" style="110" bestFit="1" customWidth="1"/>
    <col min="4076" max="4076" width="17.88671875" style="110" bestFit="1" customWidth="1"/>
    <col min="4077" max="4077" width="13.5546875" style="110" bestFit="1" customWidth="1"/>
    <col min="4078" max="4078" width="11" style="110" bestFit="1" customWidth="1"/>
    <col min="4079" max="4079" width="10.6640625" style="110" bestFit="1" customWidth="1"/>
    <col min="4080" max="4080" width="18.5546875" style="110" bestFit="1" customWidth="1"/>
    <col min="4081" max="4081" width="7.33203125" style="110" bestFit="1" customWidth="1"/>
    <col min="4082" max="4082" width="19.6640625" style="110" bestFit="1" customWidth="1"/>
    <col min="4083" max="4083" width="23.44140625" style="110" bestFit="1" customWidth="1"/>
    <col min="4084" max="4084" width="45.5546875" style="110" bestFit="1" customWidth="1"/>
    <col min="4085" max="4085" width="14.5546875" style="110" bestFit="1" customWidth="1"/>
    <col min="4086" max="4086" width="13.109375" style="110" bestFit="1" customWidth="1"/>
    <col min="4087" max="4087" width="7.88671875" style="110" bestFit="1" customWidth="1"/>
    <col min="4088" max="4089" width="12.109375" style="110" bestFit="1" customWidth="1"/>
    <col min="4090" max="4090" width="12.88671875" style="110" bestFit="1" customWidth="1"/>
    <col min="4091" max="4091" width="10.5546875" style="110" bestFit="1" customWidth="1"/>
    <col min="4092" max="4092" width="10.109375" style="110" bestFit="1" customWidth="1"/>
    <col min="4093" max="4093" width="7.109375" style="110" customWidth="1"/>
    <col min="4094" max="4094" width="7.5546875" style="110" bestFit="1" customWidth="1"/>
    <col min="4095" max="4095" width="11.5546875" style="110" bestFit="1" customWidth="1"/>
    <col min="4096" max="4096" width="51.6640625" style="110" customWidth="1"/>
    <col min="4097" max="4098" width="9.6640625" style="110" customWidth="1"/>
    <col min="4099" max="4099" width="11.44140625" style="110" customWidth="1"/>
    <col min="4100" max="4100" width="5.6640625" style="110" customWidth="1"/>
    <col min="4101" max="4101" width="12.44140625" style="110" customWidth="1"/>
    <col min="4102" max="4102" width="18.44140625" style="110" customWidth="1"/>
    <col min="4103" max="4103" width="23.33203125" style="110" customWidth="1"/>
    <col min="4104" max="4104" width="20" style="110" customWidth="1"/>
    <col min="4105" max="4105" width="13.6640625" style="110" customWidth="1"/>
    <col min="4106" max="4106" width="4" style="110" bestFit="1" customWidth="1"/>
    <col min="4107" max="4107" width="12.6640625" style="110" bestFit="1" customWidth="1"/>
    <col min="4108" max="4108" width="9.6640625" style="110" bestFit="1" customWidth="1"/>
    <col min="4109" max="4328" width="9.109375" style="110"/>
    <col min="4329" max="4329" width="34" style="110" bestFit="1" customWidth="1"/>
    <col min="4330" max="4330" width="40.109375" style="110" bestFit="1" customWidth="1"/>
    <col min="4331" max="4331" width="35.44140625" style="110" bestFit="1" customWidth="1"/>
    <col min="4332" max="4332" width="17.88671875" style="110" bestFit="1" customWidth="1"/>
    <col min="4333" max="4333" width="13.5546875" style="110" bestFit="1" customWidth="1"/>
    <col min="4334" max="4334" width="11" style="110" bestFit="1" customWidth="1"/>
    <col min="4335" max="4335" width="10.6640625" style="110" bestFit="1" customWidth="1"/>
    <col min="4336" max="4336" width="18.5546875" style="110" bestFit="1" customWidth="1"/>
    <col min="4337" max="4337" width="7.33203125" style="110" bestFit="1" customWidth="1"/>
    <col min="4338" max="4338" width="19.6640625" style="110" bestFit="1" customWidth="1"/>
    <col min="4339" max="4339" width="23.44140625" style="110" bestFit="1" customWidth="1"/>
    <col min="4340" max="4340" width="45.5546875" style="110" bestFit="1" customWidth="1"/>
    <col min="4341" max="4341" width="14.5546875" style="110" bestFit="1" customWidth="1"/>
    <col min="4342" max="4342" width="13.109375" style="110" bestFit="1" customWidth="1"/>
    <col min="4343" max="4343" width="7.88671875" style="110" bestFit="1" customWidth="1"/>
    <col min="4344" max="4345" width="12.109375" style="110" bestFit="1" customWidth="1"/>
    <col min="4346" max="4346" width="12.88671875" style="110" bestFit="1" customWidth="1"/>
    <col min="4347" max="4347" width="10.5546875" style="110" bestFit="1" customWidth="1"/>
    <col min="4348" max="4348" width="10.109375" style="110" bestFit="1" customWidth="1"/>
    <col min="4349" max="4349" width="7.109375" style="110" customWidth="1"/>
    <col min="4350" max="4350" width="7.5546875" style="110" bestFit="1" customWidth="1"/>
    <col min="4351" max="4351" width="11.5546875" style="110" bestFit="1" customWidth="1"/>
    <col min="4352" max="4352" width="51.6640625" style="110" customWidth="1"/>
    <col min="4353" max="4354" width="9.6640625" style="110" customWidth="1"/>
    <col min="4355" max="4355" width="11.44140625" style="110" customWidth="1"/>
    <col min="4356" max="4356" width="5.6640625" style="110" customWidth="1"/>
    <col min="4357" max="4357" width="12.44140625" style="110" customWidth="1"/>
    <col min="4358" max="4358" width="18.44140625" style="110" customWidth="1"/>
    <col min="4359" max="4359" width="23.33203125" style="110" customWidth="1"/>
    <col min="4360" max="4360" width="20" style="110" customWidth="1"/>
    <col min="4361" max="4361" width="13.6640625" style="110" customWidth="1"/>
    <col min="4362" max="4362" width="4" style="110" bestFit="1" customWidth="1"/>
    <col min="4363" max="4363" width="12.6640625" style="110" bestFit="1" customWidth="1"/>
    <col min="4364" max="4364" width="9.6640625" style="110" bestFit="1" customWidth="1"/>
    <col min="4365" max="4584" width="9.109375" style="110"/>
    <col min="4585" max="4585" width="34" style="110" bestFit="1" customWidth="1"/>
    <col min="4586" max="4586" width="40.109375" style="110" bestFit="1" customWidth="1"/>
    <col min="4587" max="4587" width="35.44140625" style="110" bestFit="1" customWidth="1"/>
    <col min="4588" max="4588" width="17.88671875" style="110" bestFit="1" customWidth="1"/>
    <col min="4589" max="4589" width="13.5546875" style="110" bestFit="1" customWidth="1"/>
    <col min="4590" max="4590" width="11" style="110" bestFit="1" customWidth="1"/>
    <col min="4591" max="4591" width="10.6640625" style="110" bestFit="1" customWidth="1"/>
    <col min="4592" max="4592" width="18.5546875" style="110" bestFit="1" customWidth="1"/>
    <col min="4593" max="4593" width="7.33203125" style="110" bestFit="1" customWidth="1"/>
    <col min="4594" max="4594" width="19.6640625" style="110" bestFit="1" customWidth="1"/>
    <col min="4595" max="4595" width="23.44140625" style="110" bestFit="1" customWidth="1"/>
    <col min="4596" max="4596" width="45.5546875" style="110" bestFit="1" customWidth="1"/>
    <col min="4597" max="4597" width="14.5546875" style="110" bestFit="1" customWidth="1"/>
    <col min="4598" max="4598" width="13.109375" style="110" bestFit="1" customWidth="1"/>
    <col min="4599" max="4599" width="7.88671875" style="110" bestFit="1" customWidth="1"/>
    <col min="4600" max="4601" width="12.109375" style="110" bestFit="1" customWidth="1"/>
    <col min="4602" max="4602" width="12.88671875" style="110" bestFit="1" customWidth="1"/>
    <col min="4603" max="4603" width="10.5546875" style="110" bestFit="1" customWidth="1"/>
    <col min="4604" max="4604" width="10.109375" style="110" bestFit="1" customWidth="1"/>
    <col min="4605" max="4605" width="7.109375" style="110" customWidth="1"/>
    <col min="4606" max="4606" width="7.5546875" style="110" bestFit="1" customWidth="1"/>
    <col min="4607" max="4607" width="11.5546875" style="110" bestFit="1" customWidth="1"/>
    <col min="4608" max="4608" width="51.6640625" style="110" customWidth="1"/>
    <col min="4609" max="4610" width="9.6640625" style="110" customWidth="1"/>
    <col min="4611" max="4611" width="11.44140625" style="110" customWidth="1"/>
    <col min="4612" max="4612" width="5.6640625" style="110" customWidth="1"/>
    <col min="4613" max="4613" width="12.44140625" style="110" customWidth="1"/>
    <col min="4614" max="4614" width="18.44140625" style="110" customWidth="1"/>
    <col min="4615" max="4615" width="23.33203125" style="110" customWidth="1"/>
    <col min="4616" max="4616" width="20" style="110" customWidth="1"/>
    <col min="4617" max="4617" width="13.6640625" style="110" customWidth="1"/>
    <col min="4618" max="4618" width="4" style="110" bestFit="1" customWidth="1"/>
    <col min="4619" max="4619" width="12.6640625" style="110" bestFit="1" customWidth="1"/>
    <col min="4620" max="4620" width="9.6640625" style="110" bestFit="1" customWidth="1"/>
    <col min="4621" max="4840" width="9.109375" style="110"/>
    <col min="4841" max="4841" width="34" style="110" bestFit="1" customWidth="1"/>
    <col min="4842" max="4842" width="40.109375" style="110" bestFit="1" customWidth="1"/>
    <col min="4843" max="4843" width="35.44140625" style="110" bestFit="1" customWidth="1"/>
    <col min="4844" max="4844" width="17.88671875" style="110" bestFit="1" customWidth="1"/>
    <col min="4845" max="4845" width="13.5546875" style="110" bestFit="1" customWidth="1"/>
    <col min="4846" max="4846" width="11" style="110" bestFit="1" customWidth="1"/>
    <col min="4847" max="4847" width="10.6640625" style="110" bestFit="1" customWidth="1"/>
    <col min="4848" max="4848" width="18.5546875" style="110" bestFit="1" customWidth="1"/>
    <col min="4849" max="4849" width="7.33203125" style="110" bestFit="1" customWidth="1"/>
    <col min="4850" max="4850" width="19.6640625" style="110" bestFit="1" customWidth="1"/>
    <col min="4851" max="4851" width="23.44140625" style="110" bestFit="1" customWidth="1"/>
    <col min="4852" max="4852" width="45.5546875" style="110" bestFit="1" customWidth="1"/>
    <col min="4853" max="4853" width="14.5546875" style="110" bestFit="1" customWidth="1"/>
    <col min="4854" max="4854" width="13.109375" style="110" bestFit="1" customWidth="1"/>
    <col min="4855" max="4855" width="7.88671875" style="110" bestFit="1" customWidth="1"/>
    <col min="4856" max="4857" width="12.109375" style="110" bestFit="1" customWidth="1"/>
    <col min="4858" max="4858" width="12.88671875" style="110" bestFit="1" customWidth="1"/>
    <col min="4859" max="4859" width="10.5546875" style="110" bestFit="1" customWidth="1"/>
    <col min="4860" max="4860" width="10.109375" style="110" bestFit="1" customWidth="1"/>
    <col min="4861" max="4861" width="7.109375" style="110" customWidth="1"/>
    <col min="4862" max="4862" width="7.5546875" style="110" bestFit="1" customWidth="1"/>
    <col min="4863" max="4863" width="11.5546875" style="110" bestFit="1" customWidth="1"/>
    <col min="4864" max="4864" width="51.6640625" style="110" customWidth="1"/>
    <col min="4865" max="4866" width="9.6640625" style="110" customWidth="1"/>
    <col min="4867" max="4867" width="11.44140625" style="110" customWidth="1"/>
    <col min="4868" max="4868" width="5.6640625" style="110" customWidth="1"/>
    <col min="4869" max="4869" width="12.44140625" style="110" customWidth="1"/>
    <col min="4870" max="4870" width="18.44140625" style="110" customWidth="1"/>
    <col min="4871" max="4871" width="23.33203125" style="110" customWidth="1"/>
    <col min="4872" max="4872" width="20" style="110" customWidth="1"/>
    <col min="4873" max="4873" width="13.6640625" style="110" customWidth="1"/>
    <col min="4874" max="4874" width="4" style="110" bestFit="1" customWidth="1"/>
    <col min="4875" max="4875" width="12.6640625" style="110" bestFit="1" customWidth="1"/>
    <col min="4876" max="4876" width="9.6640625" style="110" bestFit="1" customWidth="1"/>
    <col min="4877" max="5096" width="9.109375" style="110"/>
    <col min="5097" max="5097" width="34" style="110" bestFit="1" customWidth="1"/>
    <col min="5098" max="5098" width="40.109375" style="110" bestFit="1" customWidth="1"/>
    <col min="5099" max="5099" width="35.44140625" style="110" bestFit="1" customWidth="1"/>
    <col min="5100" max="5100" width="17.88671875" style="110" bestFit="1" customWidth="1"/>
    <col min="5101" max="5101" width="13.5546875" style="110" bestFit="1" customWidth="1"/>
    <col min="5102" max="5102" width="11" style="110" bestFit="1" customWidth="1"/>
    <col min="5103" max="5103" width="10.6640625" style="110" bestFit="1" customWidth="1"/>
    <col min="5104" max="5104" width="18.5546875" style="110" bestFit="1" customWidth="1"/>
    <col min="5105" max="5105" width="7.33203125" style="110" bestFit="1" customWidth="1"/>
    <col min="5106" max="5106" width="19.6640625" style="110" bestFit="1" customWidth="1"/>
    <col min="5107" max="5107" width="23.44140625" style="110" bestFit="1" customWidth="1"/>
    <col min="5108" max="5108" width="45.5546875" style="110" bestFit="1" customWidth="1"/>
    <col min="5109" max="5109" width="14.5546875" style="110" bestFit="1" customWidth="1"/>
    <col min="5110" max="5110" width="13.109375" style="110" bestFit="1" customWidth="1"/>
    <col min="5111" max="5111" width="7.88671875" style="110" bestFit="1" customWidth="1"/>
    <col min="5112" max="5113" width="12.109375" style="110" bestFit="1" customWidth="1"/>
    <col min="5114" max="5114" width="12.88671875" style="110" bestFit="1" customWidth="1"/>
    <col min="5115" max="5115" width="10.5546875" style="110" bestFit="1" customWidth="1"/>
    <col min="5116" max="5116" width="10.109375" style="110" bestFit="1" customWidth="1"/>
    <col min="5117" max="5117" width="7.109375" style="110" customWidth="1"/>
    <col min="5118" max="5118" width="7.5546875" style="110" bestFit="1" customWidth="1"/>
    <col min="5119" max="5119" width="11.5546875" style="110" bestFit="1" customWidth="1"/>
    <col min="5120" max="5120" width="51.6640625" style="110" customWidth="1"/>
    <col min="5121" max="5122" width="9.6640625" style="110" customWidth="1"/>
    <col min="5123" max="5123" width="11.44140625" style="110" customWidth="1"/>
    <col min="5124" max="5124" width="5.6640625" style="110" customWidth="1"/>
    <col min="5125" max="5125" width="12.44140625" style="110" customWidth="1"/>
    <col min="5126" max="5126" width="18.44140625" style="110" customWidth="1"/>
    <col min="5127" max="5127" width="23.33203125" style="110" customWidth="1"/>
    <col min="5128" max="5128" width="20" style="110" customWidth="1"/>
    <col min="5129" max="5129" width="13.6640625" style="110" customWidth="1"/>
    <col min="5130" max="5130" width="4" style="110" bestFit="1" customWidth="1"/>
    <col min="5131" max="5131" width="12.6640625" style="110" bestFit="1" customWidth="1"/>
    <col min="5132" max="5132" width="9.6640625" style="110" bestFit="1" customWidth="1"/>
    <col min="5133" max="5352" width="9.109375" style="110"/>
    <col min="5353" max="5353" width="34" style="110" bestFit="1" customWidth="1"/>
    <col min="5354" max="5354" width="40.109375" style="110" bestFit="1" customWidth="1"/>
    <col min="5355" max="5355" width="35.44140625" style="110" bestFit="1" customWidth="1"/>
    <col min="5356" max="5356" width="17.88671875" style="110" bestFit="1" customWidth="1"/>
    <col min="5357" max="5357" width="13.5546875" style="110" bestFit="1" customWidth="1"/>
    <col min="5358" max="5358" width="11" style="110" bestFit="1" customWidth="1"/>
    <col min="5359" max="5359" width="10.6640625" style="110" bestFit="1" customWidth="1"/>
    <col min="5360" max="5360" width="18.5546875" style="110" bestFit="1" customWidth="1"/>
    <col min="5361" max="5361" width="7.33203125" style="110" bestFit="1" customWidth="1"/>
    <col min="5362" max="5362" width="19.6640625" style="110" bestFit="1" customWidth="1"/>
    <col min="5363" max="5363" width="23.44140625" style="110" bestFit="1" customWidth="1"/>
    <col min="5364" max="5364" width="45.5546875" style="110" bestFit="1" customWidth="1"/>
    <col min="5365" max="5365" width="14.5546875" style="110" bestFit="1" customWidth="1"/>
    <col min="5366" max="5366" width="13.109375" style="110" bestFit="1" customWidth="1"/>
    <col min="5367" max="5367" width="7.88671875" style="110" bestFit="1" customWidth="1"/>
    <col min="5368" max="5369" width="12.109375" style="110" bestFit="1" customWidth="1"/>
    <col min="5370" max="5370" width="12.88671875" style="110" bestFit="1" customWidth="1"/>
    <col min="5371" max="5371" width="10.5546875" style="110" bestFit="1" customWidth="1"/>
    <col min="5372" max="5372" width="10.109375" style="110" bestFit="1" customWidth="1"/>
    <col min="5373" max="5373" width="7.109375" style="110" customWidth="1"/>
    <col min="5374" max="5374" width="7.5546875" style="110" bestFit="1" customWidth="1"/>
    <col min="5375" max="5375" width="11.5546875" style="110" bestFit="1" customWidth="1"/>
    <col min="5376" max="5376" width="51.6640625" style="110" customWidth="1"/>
    <col min="5377" max="5378" width="9.6640625" style="110" customWidth="1"/>
    <col min="5379" max="5379" width="11.44140625" style="110" customWidth="1"/>
    <col min="5380" max="5380" width="5.6640625" style="110" customWidth="1"/>
    <col min="5381" max="5381" width="12.44140625" style="110" customWidth="1"/>
    <col min="5382" max="5382" width="18.44140625" style="110" customWidth="1"/>
    <col min="5383" max="5383" width="23.33203125" style="110" customWidth="1"/>
    <col min="5384" max="5384" width="20" style="110" customWidth="1"/>
    <col min="5385" max="5385" width="13.6640625" style="110" customWidth="1"/>
    <col min="5386" max="5386" width="4" style="110" bestFit="1" customWidth="1"/>
    <col min="5387" max="5387" width="12.6640625" style="110" bestFit="1" customWidth="1"/>
    <col min="5388" max="5388" width="9.6640625" style="110" bestFit="1" customWidth="1"/>
    <col min="5389" max="5608" width="9.109375" style="110"/>
    <col min="5609" max="5609" width="34" style="110" bestFit="1" customWidth="1"/>
    <col min="5610" max="5610" width="40.109375" style="110" bestFit="1" customWidth="1"/>
    <col min="5611" max="5611" width="35.44140625" style="110" bestFit="1" customWidth="1"/>
    <col min="5612" max="5612" width="17.88671875" style="110" bestFit="1" customWidth="1"/>
    <col min="5613" max="5613" width="13.5546875" style="110" bestFit="1" customWidth="1"/>
    <col min="5614" max="5614" width="11" style="110" bestFit="1" customWidth="1"/>
    <col min="5615" max="5615" width="10.6640625" style="110" bestFit="1" customWidth="1"/>
    <col min="5616" max="5616" width="18.5546875" style="110" bestFit="1" customWidth="1"/>
    <col min="5617" max="5617" width="7.33203125" style="110" bestFit="1" customWidth="1"/>
    <col min="5618" max="5618" width="19.6640625" style="110" bestFit="1" customWidth="1"/>
    <col min="5619" max="5619" width="23.44140625" style="110" bestFit="1" customWidth="1"/>
    <col min="5620" max="5620" width="45.5546875" style="110" bestFit="1" customWidth="1"/>
    <col min="5621" max="5621" width="14.5546875" style="110" bestFit="1" customWidth="1"/>
    <col min="5622" max="5622" width="13.109375" style="110" bestFit="1" customWidth="1"/>
    <col min="5623" max="5623" width="7.88671875" style="110" bestFit="1" customWidth="1"/>
    <col min="5624" max="5625" width="12.109375" style="110" bestFit="1" customWidth="1"/>
    <col min="5626" max="5626" width="12.88671875" style="110" bestFit="1" customWidth="1"/>
    <col min="5627" max="5627" width="10.5546875" style="110" bestFit="1" customWidth="1"/>
    <col min="5628" max="5628" width="10.109375" style="110" bestFit="1" customWidth="1"/>
    <col min="5629" max="5629" width="7.109375" style="110" customWidth="1"/>
    <col min="5630" max="5630" width="7.5546875" style="110" bestFit="1" customWidth="1"/>
    <col min="5631" max="5631" width="11.5546875" style="110" bestFit="1" customWidth="1"/>
    <col min="5632" max="5632" width="51.6640625" style="110" customWidth="1"/>
    <col min="5633" max="5634" width="9.6640625" style="110" customWidth="1"/>
    <col min="5635" max="5635" width="11.44140625" style="110" customWidth="1"/>
    <col min="5636" max="5636" width="5.6640625" style="110" customWidth="1"/>
    <col min="5637" max="5637" width="12.44140625" style="110" customWidth="1"/>
    <col min="5638" max="5638" width="18.44140625" style="110" customWidth="1"/>
    <col min="5639" max="5639" width="23.33203125" style="110" customWidth="1"/>
    <col min="5640" max="5640" width="20" style="110" customWidth="1"/>
    <col min="5641" max="5641" width="13.6640625" style="110" customWidth="1"/>
    <col min="5642" max="5642" width="4" style="110" bestFit="1" customWidth="1"/>
    <col min="5643" max="5643" width="12.6640625" style="110" bestFit="1" customWidth="1"/>
    <col min="5644" max="5644" width="9.6640625" style="110" bestFit="1" customWidth="1"/>
    <col min="5645" max="5864" width="9.109375" style="110"/>
    <col min="5865" max="5865" width="34" style="110" bestFit="1" customWidth="1"/>
    <col min="5866" max="5866" width="40.109375" style="110" bestFit="1" customWidth="1"/>
    <col min="5867" max="5867" width="35.44140625" style="110" bestFit="1" customWidth="1"/>
    <col min="5868" max="5868" width="17.88671875" style="110" bestFit="1" customWidth="1"/>
    <col min="5869" max="5869" width="13.5546875" style="110" bestFit="1" customWidth="1"/>
    <col min="5870" max="5870" width="11" style="110" bestFit="1" customWidth="1"/>
    <col min="5871" max="5871" width="10.6640625" style="110" bestFit="1" customWidth="1"/>
    <col min="5872" max="5872" width="18.5546875" style="110" bestFit="1" customWidth="1"/>
    <col min="5873" max="5873" width="7.33203125" style="110" bestFit="1" customWidth="1"/>
    <col min="5874" max="5874" width="19.6640625" style="110" bestFit="1" customWidth="1"/>
    <col min="5875" max="5875" width="23.44140625" style="110" bestFit="1" customWidth="1"/>
    <col min="5876" max="5876" width="45.5546875" style="110" bestFit="1" customWidth="1"/>
    <col min="5877" max="5877" width="14.5546875" style="110" bestFit="1" customWidth="1"/>
    <col min="5878" max="5878" width="13.109375" style="110" bestFit="1" customWidth="1"/>
    <col min="5879" max="5879" width="7.88671875" style="110" bestFit="1" customWidth="1"/>
    <col min="5880" max="5881" width="12.109375" style="110" bestFit="1" customWidth="1"/>
    <col min="5882" max="5882" width="12.88671875" style="110" bestFit="1" customWidth="1"/>
    <col min="5883" max="5883" width="10.5546875" style="110" bestFit="1" customWidth="1"/>
    <col min="5884" max="5884" width="10.109375" style="110" bestFit="1" customWidth="1"/>
    <col min="5885" max="5885" width="7.109375" style="110" customWidth="1"/>
    <col min="5886" max="5886" width="7.5546875" style="110" bestFit="1" customWidth="1"/>
    <col min="5887" max="5887" width="11.5546875" style="110" bestFit="1" customWidth="1"/>
    <col min="5888" max="5888" width="51.6640625" style="110" customWidth="1"/>
    <col min="5889" max="5890" width="9.6640625" style="110" customWidth="1"/>
    <col min="5891" max="5891" width="11.44140625" style="110" customWidth="1"/>
    <col min="5892" max="5892" width="5.6640625" style="110" customWidth="1"/>
    <col min="5893" max="5893" width="12.44140625" style="110" customWidth="1"/>
    <col min="5894" max="5894" width="18.44140625" style="110" customWidth="1"/>
    <col min="5895" max="5895" width="23.33203125" style="110" customWidth="1"/>
    <col min="5896" max="5896" width="20" style="110" customWidth="1"/>
    <col min="5897" max="5897" width="13.6640625" style="110" customWidth="1"/>
    <col min="5898" max="5898" width="4" style="110" bestFit="1" customWidth="1"/>
    <col min="5899" max="5899" width="12.6640625" style="110" bestFit="1" customWidth="1"/>
    <col min="5900" max="5900" width="9.6640625" style="110" bestFit="1" customWidth="1"/>
    <col min="5901" max="6120" width="9.109375" style="110"/>
    <col min="6121" max="6121" width="34" style="110" bestFit="1" customWidth="1"/>
    <col min="6122" max="6122" width="40.109375" style="110" bestFit="1" customWidth="1"/>
    <col min="6123" max="6123" width="35.44140625" style="110" bestFit="1" customWidth="1"/>
    <col min="6124" max="6124" width="17.88671875" style="110" bestFit="1" customWidth="1"/>
    <col min="6125" max="6125" width="13.5546875" style="110" bestFit="1" customWidth="1"/>
    <col min="6126" max="6126" width="11" style="110" bestFit="1" customWidth="1"/>
    <col min="6127" max="6127" width="10.6640625" style="110" bestFit="1" customWidth="1"/>
    <col min="6128" max="6128" width="18.5546875" style="110" bestFit="1" customWidth="1"/>
    <col min="6129" max="6129" width="7.33203125" style="110" bestFit="1" customWidth="1"/>
    <col min="6130" max="6130" width="19.6640625" style="110" bestFit="1" customWidth="1"/>
    <col min="6131" max="6131" width="23.44140625" style="110" bestFit="1" customWidth="1"/>
    <col min="6132" max="6132" width="45.5546875" style="110" bestFit="1" customWidth="1"/>
    <col min="6133" max="6133" width="14.5546875" style="110" bestFit="1" customWidth="1"/>
    <col min="6134" max="6134" width="13.109375" style="110" bestFit="1" customWidth="1"/>
    <col min="6135" max="6135" width="7.88671875" style="110" bestFit="1" customWidth="1"/>
    <col min="6136" max="6137" width="12.109375" style="110" bestFit="1" customWidth="1"/>
    <col min="6138" max="6138" width="12.88671875" style="110" bestFit="1" customWidth="1"/>
    <col min="6139" max="6139" width="10.5546875" style="110" bestFit="1" customWidth="1"/>
    <col min="6140" max="6140" width="10.109375" style="110" bestFit="1" customWidth="1"/>
    <col min="6141" max="6141" width="7.109375" style="110" customWidth="1"/>
    <col min="6142" max="6142" width="7.5546875" style="110" bestFit="1" customWidth="1"/>
    <col min="6143" max="6143" width="11.5546875" style="110" bestFit="1" customWidth="1"/>
    <col min="6144" max="6144" width="51.6640625" style="110" customWidth="1"/>
    <col min="6145" max="6146" width="9.6640625" style="110" customWidth="1"/>
    <col min="6147" max="6147" width="11.44140625" style="110" customWidth="1"/>
    <col min="6148" max="6148" width="5.6640625" style="110" customWidth="1"/>
    <col min="6149" max="6149" width="12.44140625" style="110" customWidth="1"/>
    <col min="6150" max="6150" width="18.44140625" style="110" customWidth="1"/>
    <col min="6151" max="6151" width="23.33203125" style="110" customWidth="1"/>
    <col min="6152" max="6152" width="20" style="110" customWidth="1"/>
    <col min="6153" max="6153" width="13.6640625" style="110" customWidth="1"/>
    <col min="6154" max="6154" width="4" style="110" bestFit="1" customWidth="1"/>
    <col min="6155" max="6155" width="12.6640625" style="110" bestFit="1" customWidth="1"/>
    <col min="6156" max="6156" width="9.6640625" style="110" bestFit="1" customWidth="1"/>
    <col min="6157" max="6376" width="9.109375" style="110"/>
    <col min="6377" max="6377" width="34" style="110" bestFit="1" customWidth="1"/>
    <col min="6378" max="6378" width="40.109375" style="110" bestFit="1" customWidth="1"/>
    <col min="6379" max="6379" width="35.44140625" style="110" bestFit="1" customWidth="1"/>
    <col min="6380" max="6380" width="17.88671875" style="110" bestFit="1" customWidth="1"/>
    <col min="6381" max="6381" width="13.5546875" style="110" bestFit="1" customWidth="1"/>
    <col min="6382" max="6382" width="11" style="110" bestFit="1" customWidth="1"/>
    <col min="6383" max="6383" width="10.6640625" style="110" bestFit="1" customWidth="1"/>
    <col min="6384" max="6384" width="18.5546875" style="110" bestFit="1" customWidth="1"/>
    <col min="6385" max="6385" width="7.33203125" style="110" bestFit="1" customWidth="1"/>
    <col min="6386" max="6386" width="19.6640625" style="110" bestFit="1" customWidth="1"/>
    <col min="6387" max="6387" width="23.44140625" style="110" bestFit="1" customWidth="1"/>
    <col min="6388" max="6388" width="45.5546875" style="110" bestFit="1" customWidth="1"/>
    <col min="6389" max="6389" width="14.5546875" style="110" bestFit="1" customWidth="1"/>
    <col min="6390" max="6390" width="13.109375" style="110" bestFit="1" customWidth="1"/>
    <col min="6391" max="6391" width="7.88671875" style="110" bestFit="1" customWidth="1"/>
    <col min="6392" max="6393" width="12.109375" style="110" bestFit="1" customWidth="1"/>
    <col min="6394" max="6394" width="12.88671875" style="110" bestFit="1" customWidth="1"/>
    <col min="6395" max="6395" width="10.5546875" style="110" bestFit="1" customWidth="1"/>
    <col min="6396" max="6396" width="10.109375" style="110" bestFit="1" customWidth="1"/>
    <col min="6397" max="6397" width="7.109375" style="110" customWidth="1"/>
    <col min="6398" max="6398" width="7.5546875" style="110" bestFit="1" customWidth="1"/>
    <col min="6399" max="6399" width="11.5546875" style="110" bestFit="1" customWidth="1"/>
    <col min="6400" max="6400" width="51.6640625" style="110" customWidth="1"/>
    <col min="6401" max="6402" width="9.6640625" style="110" customWidth="1"/>
    <col min="6403" max="6403" width="11.44140625" style="110" customWidth="1"/>
    <col min="6404" max="6404" width="5.6640625" style="110" customWidth="1"/>
    <col min="6405" max="6405" width="12.44140625" style="110" customWidth="1"/>
    <col min="6406" max="6406" width="18.44140625" style="110" customWidth="1"/>
    <col min="6407" max="6407" width="23.33203125" style="110" customWidth="1"/>
    <col min="6408" max="6408" width="20" style="110" customWidth="1"/>
    <col min="6409" max="6409" width="13.6640625" style="110" customWidth="1"/>
    <col min="6410" max="6410" width="4" style="110" bestFit="1" customWidth="1"/>
    <col min="6411" max="6411" width="12.6640625" style="110" bestFit="1" customWidth="1"/>
    <col min="6412" max="6412" width="9.6640625" style="110" bestFit="1" customWidth="1"/>
    <col min="6413" max="6632" width="9.109375" style="110"/>
    <col min="6633" max="6633" width="34" style="110" bestFit="1" customWidth="1"/>
    <col min="6634" max="6634" width="40.109375" style="110" bestFit="1" customWidth="1"/>
    <col min="6635" max="6635" width="35.44140625" style="110" bestFit="1" customWidth="1"/>
    <col min="6636" max="6636" width="17.88671875" style="110" bestFit="1" customWidth="1"/>
    <col min="6637" max="6637" width="13.5546875" style="110" bestFit="1" customWidth="1"/>
    <col min="6638" max="6638" width="11" style="110" bestFit="1" customWidth="1"/>
    <col min="6639" max="6639" width="10.6640625" style="110" bestFit="1" customWidth="1"/>
    <col min="6640" max="6640" width="18.5546875" style="110" bestFit="1" customWidth="1"/>
    <col min="6641" max="6641" width="7.33203125" style="110" bestFit="1" customWidth="1"/>
    <col min="6642" max="6642" width="19.6640625" style="110" bestFit="1" customWidth="1"/>
    <col min="6643" max="6643" width="23.44140625" style="110" bestFit="1" customWidth="1"/>
    <col min="6644" max="6644" width="45.5546875" style="110" bestFit="1" customWidth="1"/>
    <col min="6645" max="6645" width="14.5546875" style="110" bestFit="1" customWidth="1"/>
    <col min="6646" max="6646" width="13.109375" style="110" bestFit="1" customWidth="1"/>
    <col min="6647" max="6647" width="7.88671875" style="110" bestFit="1" customWidth="1"/>
    <col min="6648" max="6649" width="12.109375" style="110" bestFit="1" customWidth="1"/>
    <col min="6650" max="6650" width="12.88671875" style="110" bestFit="1" customWidth="1"/>
    <col min="6651" max="6651" width="10.5546875" style="110" bestFit="1" customWidth="1"/>
    <col min="6652" max="6652" width="10.109375" style="110" bestFit="1" customWidth="1"/>
    <col min="6653" max="6653" width="7.109375" style="110" customWidth="1"/>
    <col min="6654" max="6654" width="7.5546875" style="110" bestFit="1" customWidth="1"/>
    <col min="6655" max="6655" width="11.5546875" style="110" bestFit="1" customWidth="1"/>
    <col min="6656" max="6656" width="51.6640625" style="110" customWidth="1"/>
    <col min="6657" max="6658" width="9.6640625" style="110" customWidth="1"/>
    <col min="6659" max="6659" width="11.44140625" style="110" customWidth="1"/>
    <col min="6660" max="6660" width="5.6640625" style="110" customWidth="1"/>
    <col min="6661" max="6661" width="12.44140625" style="110" customWidth="1"/>
    <col min="6662" max="6662" width="18.44140625" style="110" customWidth="1"/>
    <col min="6663" max="6663" width="23.33203125" style="110" customWidth="1"/>
    <col min="6664" max="6664" width="20" style="110" customWidth="1"/>
    <col min="6665" max="6665" width="13.6640625" style="110" customWidth="1"/>
    <col min="6666" max="6666" width="4" style="110" bestFit="1" customWidth="1"/>
    <col min="6667" max="6667" width="12.6640625" style="110" bestFit="1" customWidth="1"/>
    <col min="6668" max="6668" width="9.6640625" style="110" bestFit="1" customWidth="1"/>
    <col min="6669" max="6888" width="9.109375" style="110"/>
    <col min="6889" max="6889" width="34" style="110" bestFit="1" customWidth="1"/>
    <col min="6890" max="6890" width="40.109375" style="110" bestFit="1" customWidth="1"/>
    <col min="6891" max="6891" width="35.44140625" style="110" bestFit="1" customWidth="1"/>
    <col min="6892" max="6892" width="17.88671875" style="110" bestFit="1" customWidth="1"/>
    <col min="6893" max="6893" width="13.5546875" style="110" bestFit="1" customWidth="1"/>
    <col min="6894" max="6894" width="11" style="110" bestFit="1" customWidth="1"/>
    <col min="6895" max="6895" width="10.6640625" style="110" bestFit="1" customWidth="1"/>
    <col min="6896" max="6896" width="18.5546875" style="110" bestFit="1" customWidth="1"/>
    <col min="6897" max="6897" width="7.33203125" style="110" bestFit="1" customWidth="1"/>
    <col min="6898" max="6898" width="19.6640625" style="110" bestFit="1" customWidth="1"/>
    <col min="6899" max="6899" width="23.44140625" style="110" bestFit="1" customWidth="1"/>
    <col min="6900" max="6900" width="45.5546875" style="110" bestFit="1" customWidth="1"/>
    <col min="6901" max="6901" width="14.5546875" style="110" bestFit="1" customWidth="1"/>
    <col min="6902" max="6902" width="13.109375" style="110" bestFit="1" customWidth="1"/>
    <col min="6903" max="6903" width="7.88671875" style="110" bestFit="1" customWidth="1"/>
    <col min="6904" max="6905" width="12.109375" style="110" bestFit="1" customWidth="1"/>
    <col min="6906" max="6906" width="12.88671875" style="110" bestFit="1" customWidth="1"/>
    <col min="6907" max="6907" width="10.5546875" style="110" bestFit="1" customWidth="1"/>
    <col min="6908" max="6908" width="10.109375" style="110" bestFit="1" customWidth="1"/>
    <col min="6909" max="6909" width="7.109375" style="110" customWidth="1"/>
    <col min="6910" max="6910" width="7.5546875" style="110" bestFit="1" customWidth="1"/>
    <col min="6911" max="6911" width="11.5546875" style="110" bestFit="1" customWidth="1"/>
    <col min="6912" max="6912" width="51.6640625" style="110" customWidth="1"/>
    <col min="6913" max="6914" width="9.6640625" style="110" customWidth="1"/>
    <col min="6915" max="6915" width="11.44140625" style="110" customWidth="1"/>
    <col min="6916" max="6916" width="5.6640625" style="110" customWidth="1"/>
    <col min="6917" max="6917" width="12.44140625" style="110" customWidth="1"/>
    <col min="6918" max="6918" width="18.44140625" style="110" customWidth="1"/>
    <col min="6919" max="6919" width="23.33203125" style="110" customWidth="1"/>
    <col min="6920" max="6920" width="20" style="110" customWidth="1"/>
    <col min="6921" max="6921" width="13.6640625" style="110" customWidth="1"/>
    <col min="6922" max="6922" width="4" style="110" bestFit="1" customWidth="1"/>
    <col min="6923" max="6923" width="12.6640625" style="110" bestFit="1" customWidth="1"/>
    <col min="6924" max="6924" width="9.6640625" style="110" bestFit="1" customWidth="1"/>
    <col min="6925" max="7144" width="9.109375" style="110"/>
    <col min="7145" max="7145" width="34" style="110" bestFit="1" customWidth="1"/>
    <col min="7146" max="7146" width="40.109375" style="110" bestFit="1" customWidth="1"/>
    <col min="7147" max="7147" width="35.44140625" style="110" bestFit="1" customWidth="1"/>
    <col min="7148" max="7148" width="17.88671875" style="110" bestFit="1" customWidth="1"/>
    <col min="7149" max="7149" width="13.5546875" style="110" bestFit="1" customWidth="1"/>
    <col min="7150" max="7150" width="11" style="110" bestFit="1" customWidth="1"/>
    <col min="7151" max="7151" width="10.6640625" style="110" bestFit="1" customWidth="1"/>
    <col min="7152" max="7152" width="18.5546875" style="110" bestFit="1" customWidth="1"/>
    <col min="7153" max="7153" width="7.33203125" style="110" bestFit="1" customWidth="1"/>
    <col min="7154" max="7154" width="19.6640625" style="110" bestFit="1" customWidth="1"/>
    <col min="7155" max="7155" width="23.44140625" style="110" bestFit="1" customWidth="1"/>
    <col min="7156" max="7156" width="45.5546875" style="110" bestFit="1" customWidth="1"/>
    <col min="7157" max="7157" width="14.5546875" style="110" bestFit="1" customWidth="1"/>
    <col min="7158" max="7158" width="13.109375" style="110" bestFit="1" customWidth="1"/>
    <col min="7159" max="7159" width="7.88671875" style="110" bestFit="1" customWidth="1"/>
    <col min="7160" max="7161" width="12.109375" style="110" bestFit="1" customWidth="1"/>
    <col min="7162" max="7162" width="12.88671875" style="110" bestFit="1" customWidth="1"/>
    <col min="7163" max="7163" width="10.5546875" style="110" bestFit="1" customWidth="1"/>
    <col min="7164" max="7164" width="10.109375" style="110" bestFit="1" customWidth="1"/>
    <col min="7165" max="7165" width="7.109375" style="110" customWidth="1"/>
    <col min="7166" max="7166" width="7.5546875" style="110" bestFit="1" customWidth="1"/>
    <col min="7167" max="7167" width="11.5546875" style="110" bestFit="1" customWidth="1"/>
    <col min="7168" max="7168" width="51.6640625" style="110" customWidth="1"/>
    <col min="7169" max="7170" width="9.6640625" style="110" customWidth="1"/>
    <col min="7171" max="7171" width="11.44140625" style="110" customWidth="1"/>
    <col min="7172" max="7172" width="5.6640625" style="110" customWidth="1"/>
    <col min="7173" max="7173" width="12.44140625" style="110" customWidth="1"/>
    <col min="7174" max="7174" width="18.44140625" style="110" customWidth="1"/>
    <col min="7175" max="7175" width="23.33203125" style="110" customWidth="1"/>
    <col min="7176" max="7176" width="20" style="110" customWidth="1"/>
    <col min="7177" max="7177" width="13.6640625" style="110" customWidth="1"/>
    <col min="7178" max="7178" width="4" style="110" bestFit="1" customWidth="1"/>
    <col min="7179" max="7179" width="12.6640625" style="110" bestFit="1" customWidth="1"/>
    <col min="7180" max="7180" width="9.6640625" style="110" bestFit="1" customWidth="1"/>
    <col min="7181" max="7400" width="9.109375" style="110"/>
    <col min="7401" max="7401" width="34" style="110" bestFit="1" customWidth="1"/>
    <col min="7402" max="7402" width="40.109375" style="110" bestFit="1" customWidth="1"/>
    <col min="7403" max="7403" width="35.44140625" style="110" bestFit="1" customWidth="1"/>
    <col min="7404" max="7404" width="17.88671875" style="110" bestFit="1" customWidth="1"/>
    <col min="7405" max="7405" width="13.5546875" style="110" bestFit="1" customWidth="1"/>
    <col min="7406" max="7406" width="11" style="110" bestFit="1" customWidth="1"/>
    <col min="7407" max="7407" width="10.6640625" style="110" bestFit="1" customWidth="1"/>
    <col min="7408" max="7408" width="18.5546875" style="110" bestFit="1" customWidth="1"/>
    <col min="7409" max="7409" width="7.33203125" style="110" bestFit="1" customWidth="1"/>
    <col min="7410" max="7410" width="19.6640625" style="110" bestFit="1" customWidth="1"/>
    <col min="7411" max="7411" width="23.44140625" style="110" bestFit="1" customWidth="1"/>
    <col min="7412" max="7412" width="45.5546875" style="110" bestFit="1" customWidth="1"/>
    <col min="7413" max="7413" width="14.5546875" style="110" bestFit="1" customWidth="1"/>
    <col min="7414" max="7414" width="13.109375" style="110" bestFit="1" customWidth="1"/>
    <col min="7415" max="7415" width="7.88671875" style="110" bestFit="1" customWidth="1"/>
    <col min="7416" max="7417" width="12.109375" style="110" bestFit="1" customWidth="1"/>
    <col min="7418" max="7418" width="12.88671875" style="110" bestFit="1" customWidth="1"/>
    <col min="7419" max="7419" width="10.5546875" style="110" bestFit="1" customWidth="1"/>
    <col min="7420" max="7420" width="10.109375" style="110" bestFit="1" customWidth="1"/>
    <col min="7421" max="7421" width="7.109375" style="110" customWidth="1"/>
    <col min="7422" max="7422" width="7.5546875" style="110" bestFit="1" customWidth="1"/>
    <col min="7423" max="7423" width="11.5546875" style="110" bestFit="1" customWidth="1"/>
    <col min="7424" max="7424" width="51.6640625" style="110" customWidth="1"/>
    <col min="7425" max="7426" width="9.6640625" style="110" customWidth="1"/>
    <col min="7427" max="7427" width="11.44140625" style="110" customWidth="1"/>
    <col min="7428" max="7428" width="5.6640625" style="110" customWidth="1"/>
    <col min="7429" max="7429" width="12.44140625" style="110" customWidth="1"/>
    <col min="7430" max="7430" width="18.44140625" style="110" customWidth="1"/>
    <col min="7431" max="7431" width="23.33203125" style="110" customWidth="1"/>
    <col min="7432" max="7432" width="20" style="110" customWidth="1"/>
    <col min="7433" max="7433" width="13.6640625" style="110" customWidth="1"/>
    <col min="7434" max="7434" width="4" style="110" bestFit="1" customWidth="1"/>
    <col min="7435" max="7435" width="12.6640625" style="110" bestFit="1" customWidth="1"/>
    <col min="7436" max="7436" width="9.6640625" style="110" bestFit="1" customWidth="1"/>
    <col min="7437" max="7656" width="9.109375" style="110"/>
    <col min="7657" max="7657" width="34" style="110" bestFit="1" customWidth="1"/>
    <col min="7658" max="7658" width="40.109375" style="110" bestFit="1" customWidth="1"/>
    <col min="7659" max="7659" width="35.44140625" style="110" bestFit="1" customWidth="1"/>
    <col min="7660" max="7660" width="17.88671875" style="110" bestFit="1" customWidth="1"/>
    <col min="7661" max="7661" width="13.5546875" style="110" bestFit="1" customWidth="1"/>
    <col min="7662" max="7662" width="11" style="110" bestFit="1" customWidth="1"/>
    <col min="7663" max="7663" width="10.6640625" style="110" bestFit="1" customWidth="1"/>
    <col min="7664" max="7664" width="18.5546875" style="110" bestFit="1" customWidth="1"/>
    <col min="7665" max="7665" width="7.33203125" style="110" bestFit="1" customWidth="1"/>
    <col min="7666" max="7666" width="19.6640625" style="110" bestFit="1" customWidth="1"/>
    <col min="7667" max="7667" width="23.44140625" style="110" bestFit="1" customWidth="1"/>
    <col min="7668" max="7668" width="45.5546875" style="110" bestFit="1" customWidth="1"/>
    <col min="7669" max="7669" width="14.5546875" style="110" bestFit="1" customWidth="1"/>
    <col min="7670" max="7670" width="13.109375" style="110" bestFit="1" customWidth="1"/>
    <col min="7671" max="7671" width="7.88671875" style="110" bestFit="1" customWidth="1"/>
    <col min="7672" max="7673" width="12.109375" style="110" bestFit="1" customWidth="1"/>
    <col min="7674" max="7674" width="12.88671875" style="110" bestFit="1" customWidth="1"/>
    <col min="7675" max="7675" width="10.5546875" style="110" bestFit="1" customWidth="1"/>
    <col min="7676" max="7676" width="10.109375" style="110" bestFit="1" customWidth="1"/>
    <col min="7677" max="7677" width="7.109375" style="110" customWidth="1"/>
    <col min="7678" max="7678" width="7.5546875" style="110" bestFit="1" customWidth="1"/>
    <col min="7679" max="7679" width="11.5546875" style="110" bestFit="1" customWidth="1"/>
    <col min="7680" max="7680" width="51.6640625" style="110" customWidth="1"/>
    <col min="7681" max="7682" width="9.6640625" style="110" customWidth="1"/>
    <col min="7683" max="7683" width="11.44140625" style="110" customWidth="1"/>
    <col min="7684" max="7684" width="5.6640625" style="110" customWidth="1"/>
    <col min="7685" max="7685" width="12.44140625" style="110" customWidth="1"/>
    <col min="7686" max="7686" width="18.44140625" style="110" customWidth="1"/>
    <col min="7687" max="7687" width="23.33203125" style="110" customWidth="1"/>
    <col min="7688" max="7688" width="20" style="110" customWidth="1"/>
    <col min="7689" max="7689" width="13.6640625" style="110" customWidth="1"/>
    <col min="7690" max="7690" width="4" style="110" bestFit="1" customWidth="1"/>
    <col min="7691" max="7691" width="12.6640625" style="110" bestFit="1" customWidth="1"/>
    <col min="7692" max="7692" width="9.6640625" style="110" bestFit="1" customWidth="1"/>
    <col min="7693" max="7912" width="9.109375" style="110"/>
    <col min="7913" max="7913" width="34" style="110" bestFit="1" customWidth="1"/>
    <col min="7914" max="7914" width="40.109375" style="110" bestFit="1" customWidth="1"/>
    <col min="7915" max="7915" width="35.44140625" style="110" bestFit="1" customWidth="1"/>
    <col min="7916" max="7916" width="17.88671875" style="110" bestFit="1" customWidth="1"/>
    <col min="7917" max="7917" width="13.5546875" style="110" bestFit="1" customWidth="1"/>
    <col min="7918" max="7918" width="11" style="110" bestFit="1" customWidth="1"/>
    <col min="7919" max="7919" width="10.6640625" style="110" bestFit="1" customWidth="1"/>
    <col min="7920" max="7920" width="18.5546875" style="110" bestFit="1" customWidth="1"/>
    <col min="7921" max="7921" width="7.33203125" style="110" bestFit="1" customWidth="1"/>
    <col min="7922" max="7922" width="19.6640625" style="110" bestFit="1" customWidth="1"/>
    <col min="7923" max="7923" width="23.44140625" style="110" bestFit="1" customWidth="1"/>
    <col min="7924" max="7924" width="45.5546875" style="110" bestFit="1" customWidth="1"/>
    <col min="7925" max="7925" width="14.5546875" style="110" bestFit="1" customWidth="1"/>
    <col min="7926" max="7926" width="13.109375" style="110" bestFit="1" customWidth="1"/>
    <col min="7927" max="7927" width="7.88671875" style="110" bestFit="1" customWidth="1"/>
    <col min="7928" max="7929" width="12.109375" style="110" bestFit="1" customWidth="1"/>
    <col min="7930" max="7930" width="12.88671875" style="110" bestFit="1" customWidth="1"/>
    <col min="7931" max="7931" width="10.5546875" style="110" bestFit="1" customWidth="1"/>
    <col min="7932" max="7932" width="10.109375" style="110" bestFit="1" customWidth="1"/>
    <col min="7933" max="7933" width="7.109375" style="110" customWidth="1"/>
    <col min="7934" max="7934" width="7.5546875" style="110" bestFit="1" customWidth="1"/>
    <col min="7935" max="7935" width="11.5546875" style="110" bestFit="1" customWidth="1"/>
    <col min="7936" max="7936" width="51.6640625" style="110" customWidth="1"/>
    <col min="7937" max="7938" width="9.6640625" style="110" customWidth="1"/>
    <col min="7939" max="7939" width="11.44140625" style="110" customWidth="1"/>
    <col min="7940" max="7940" width="5.6640625" style="110" customWidth="1"/>
    <col min="7941" max="7941" width="12.44140625" style="110" customWidth="1"/>
    <col min="7942" max="7942" width="18.44140625" style="110" customWidth="1"/>
    <col min="7943" max="7943" width="23.33203125" style="110" customWidth="1"/>
    <col min="7944" max="7944" width="20" style="110" customWidth="1"/>
    <col min="7945" max="7945" width="13.6640625" style="110" customWidth="1"/>
    <col min="7946" max="7946" width="4" style="110" bestFit="1" customWidth="1"/>
    <col min="7947" max="7947" width="12.6640625" style="110" bestFit="1" customWidth="1"/>
    <col min="7948" max="7948" width="9.6640625" style="110" bestFit="1" customWidth="1"/>
    <col min="7949" max="8168" width="9.109375" style="110"/>
    <col min="8169" max="8169" width="34" style="110" bestFit="1" customWidth="1"/>
    <col min="8170" max="8170" width="40.109375" style="110" bestFit="1" customWidth="1"/>
    <col min="8171" max="8171" width="35.44140625" style="110" bestFit="1" customWidth="1"/>
    <col min="8172" max="8172" width="17.88671875" style="110" bestFit="1" customWidth="1"/>
    <col min="8173" max="8173" width="13.5546875" style="110" bestFit="1" customWidth="1"/>
    <col min="8174" max="8174" width="11" style="110" bestFit="1" customWidth="1"/>
    <col min="8175" max="8175" width="10.6640625" style="110" bestFit="1" customWidth="1"/>
    <col min="8176" max="8176" width="18.5546875" style="110" bestFit="1" customWidth="1"/>
    <col min="8177" max="8177" width="7.33203125" style="110" bestFit="1" customWidth="1"/>
    <col min="8178" max="8178" width="19.6640625" style="110" bestFit="1" customWidth="1"/>
    <col min="8179" max="8179" width="23.44140625" style="110" bestFit="1" customWidth="1"/>
    <col min="8180" max="8180" width="45.5546875" style="110" bestFit="1" customWidth="1"/>
    <col min="8181" max="8181" width="14.5546875" style="110" bestFit="1" customWidth="1"/>
    <col min="8182" max="8182" width="13.109375" style="110" bestFit="1" customWidth="1"/>
    <col min="8183" max="8183" width="7.88671875" style="110" bestFit="1" customWidth="1"/>
    <col min="8184" max="8185" width="12.109375" style="110" bestFit="1" customWidth="1"/>
    <col min="8186" max="8186" width="12.88671875" style="110" bestFit="1" customWidth="1"/>
    <col min="8187" max="8187" width="10.5546875" style="110" bestFit="1" customWidth="1"/>
    <col min="8188" max="8188" width="10.109375" style="110" bestFit="1" customWidth="1"/>
    <col min="8189" max="8189" width="7.109375" style="110" customWidth="1"/>
    <col min="8190" max="8190" width="7.5546875" style="110" bestFit="1" customWidth="1"/>
    <col min="8191" max="8191" width="11.5546875" style="110" bestFit="1" customWidth="1"/>
    <col min="8192" max="8192" width="51.6640625" style="110" customWidth="1"/>
    <col min="8193" max="8194" width="9.6640625" style="110" customWidth="1"/>
    <col min="8195" max="8195" width="11.44140625" style="110" customWidth="1"/>
    <col min="8196" max="8196" width="5.6640625" style="110" customWidth="1"/>
    <col min="8197" max="8197" width="12.44140625" style="110" customWidth="1"/>
    <col min="8198" max="8198" width="18.44140625" style="110" customWidth="1"/>
    <col min="8199" max="8199" width="23.33203125" style="110" customWidth="1"/>
    <col min="8200" max="8200" width="20" style="110" customWidth="1"/>
    <col min="8201" max="8201" width="13.6640625" style="110" customWidth="1"/>
    <col min="8202" max="8202" width="4" style="110" bestFit="1" customWidth="1"/>
    <col min="8203" max="8203" width="12.6640625" style="110" bestFit="1" customWidth="1"/>
    <col min="8204" max="8204" width="9.6640625" style="110" bestFit="1" customWidth="1"/>
    <col min="8205" max="8424" width="9.109375" style="110"/>
    <col min="8425" max="8425" width="34" style="110" bestFit="1" customWidth="1"/>
    <col min="8426" max="8426" width="40.109375" style="110" bestFit="1" customWidth="1"/>
    <col min="8427" max="8427" width="35.44140625" style="110" bestFit="1" customWidth="1"/>
    <col min="8428" max="8428" width="17.88671875" style="110" bestFit="1" customWidth="1"/>
    <col min="8429" max="8429" width="13.5546875" style="110" bestFit="1" customWidth="1"/>
    <col min="8430" max="8430" width="11" style="110" bestFit="1" customWidth="1"/>
    <col min="8431" max="8431" width="10.6640625" style="110" bestFit="1" customWidth="1"/>
    <col min="8432" max="8432" width="18.5546875" style="110" bestFit="1" customWidth="1"/>
    <col min="8433" max="8433" width="7.33203125" style="110" bestFit="1" customWidth="1"/>
    <col min="8434" max="8434" width="19.6640625" style="110" bestFit="1" customWidth="1"/>
    <col min="8435" max="8435" width="23.44140625" style="110" bestFit="1" customWidth="1"/>
    <col min="8436" max="8436" width="45.5546875" style="110" bestFit="1" customWidth="1"/>
    <col min="8437" max="8437" width="14.5546875" style="110" bestFit="1" customWidth="1"/>
    <col min="8438" max="8438" width="13.109375" style="110" bestFit="1" customWidth="1"/>
    <col min="8439" max="8439" width="7.88671875" style="110" bestFit="1" customWidth="1"/>
    <col min="8440" max="8441" width="12.109375" style="110" bestFit="1" customWidth="1"/>
    <col min="8442" max="8442" width="12.88671875" style="110" bestFit="1" customWidth="1"/>
    <col min="8443" max="8443" width="10.5546875" style="110" bestFit="1" customWidth="1"/>
    <col min="8444" max="8444" width="10.109375" style="110" bestFit="1" customWidth="1"/>
    <col min="8445" max="8445" width="7.109375" style="110" customWidth="1"/>
    <col min="8446" max="8446" width="7.5546875" style="110" bestFit="1" customWidth="1"/>
    <col min="8447" max="8447" width="11.5546875" style="110" bestFit="1" customWidth="1"/>
    <col min="8448" max="8448" width="51.6640625" style="110" customWidth="1"/>
    <col min="8449" max="8450" width="9.6640625" style="110" customWidth="1"/>
    <col min="8451" max="8451" width="11.44140625" style="110" customWidth="1"/>
    <col min="8452" max="8452" width="5.6640625" style="110" customWidth="1"/>
    <col min="8453" max="8453" width="12.44140625" style="110" customWidth="1"/>
    <col min="8454" max="8454" width="18.44140625" style="110" customWidth="1"/>
    <col min="8455" max="8455" width="23.33203125" style="110" customWidth="1"/>
    <col min="8456" max="8456" width="20" style="110" customWidth="1"/>
    <col min="8457" max="8457" width="13.6640625" style="110" customWidth="1"/>
    <col min="8458" max="8458" width="4" style="110" bestFit="1" customWidth="1"/>
    <col min="8459" max="8459" width="12.6640625" style="110" bestFit="1" customWidth="1"/>
    <col min="8460" max="8460" width="9.6640625" style="110" bestFit="1" customWidth="1"/>
    <col min="8461" max="8680" width="9.109375" style="110"/>
    <col min="8681" max="8681" width="34" style="110" bestFit="1" customWidth="1"/>
    <col min="8682" max="8682" width="40.109375" style="110" bestFit="1" customWidth="1"/>
    <col min="8683" max="8683" width="35.44140625" style="110" bestFit="1" customWidth="1"/>
    <col min="8684" max="8684" width="17.88671875" style="110" bestFit="1" customWidth="1"/>
    <col min="8685" max="8685" width="13.5546875" style="110" bestFit="1" customWidth="1"/>
    <col min="8686" max="8686" width="11" style="110" bestFit="1" customWidth="1"/>
    <col min="8687" max="8687" width="10.6640625" style="110" bestFit="1" customWidth="1"/>
    <col min="8688" max="8688" width="18.5546875" style="110" bestFit="1" customWidth="1"/>
    <col min="8689" max="8689" width="7.33203125" style="110" bestFit="1" customWidth="1"/>
    <col min="8690" max="8690" width="19.6640625" style="110" bestFit="1" customWidth="1"/>
    <col min="8691" max="8691" width="23.44140625" style="110" bestFit="1" customWidth="1"/>
    <col min="8692" max="8692" width="45.5546875" style="110" bestFit="1" customWidth="1"/>
    <col min="8693" max="8693" width="14.5546875" style="110" bestFit="1" customWidth="1"/>
    <col min="8694" max="8694" width="13.109375" style="110" bestFit="1" customWidth="1"/>
    <col min="8695" max="8695" width="7.88671875" style="110" bestFit="1" customWidth="1"/>
    <col min="8696" max="8697" width="12.109375" style="110" bestFit="1" customWidth="1"/>
    <col min="8698" max="8698" width="12.88671875" style="110" bestFit="1" customWidth="1"/>
    <col min="8699" max="8699" width="10.5546875" style="110" bestFit="1" customWidth="1"/>
    <col min="8700" max="8700" width="10.109375" style="110" bestFit="1" customWidth="1"/>
    <col min="8701" max="8701" width="7.109375" style="110" customWidth="1"/>
    <col min="8702" max="8702" width="7.5546875" style="110" bestFit="1" customWidth="1"/>
    <col min="8703" max="8703" width="11.5546875" style="110" bestFit="1" customWidth="1"/>
    <col min="8704" max="8704" width="51.6640625" style="110" customWidth="1"/>
    <col min="8705" max="8706" width="9.6640625" style="110" customWidth="1"/>
    <col min="8707" max="8707" width="11.44140625" style="110" customWidth="1"/>
    <col min="8708" max="8708" width="5.6640625" style="110" customWidth="1"/>
    <col min="8709" max="8709" width="12.44140625" style="110" customWidth="1"/>
    <col min="8710" max="8710" width="18.44140625" style="110" customWidth="1"/>
    <col min="8711" max="8711" width="23.33203125" style="110" customWidth="1"/>
    <col min="8712" max="8712" width="20" style="110" customWidth="1"/>
    <col min="8713" max="8713" width="13.6640625" style="110" customWidth="1"/>
    <col min="8714" max="8714" width="4" style="110" bestFit="1" customWidth="1"/>
    <col min="8715" max="8715" width="12.6640625" style="110" bestFit="1" customWidth="1"/>
    <col min="8716" max="8716" width="9.6640625" style="110" bestFit="1" customWidth="1"/>
    <col min="8717" max="8936" width="9.109375" style="110"/>
    <col min="8937" max="8937" width="34" style="110" bestFit="1" customWidth="1"/>
    <col min="8938" max="8938" width="40.109375" style="110" bestFit="1" customWidth="1"/>
    <col min="8939" max="8939" width="35.44140625" style="110" bestFit="1" customWidth="1"/>
    <col min="8940" max="8940" width="17.88671875" style="110" bestFit="1" customWidth="1"/>
    <col min="8941" max="8941" width="13.5546875" style="110" bestFit="1" customWidth="1"/>
    <col min="8942" max="8942" width="11" style="110" bestFit="1" customWidth="1"/>
    <col min="8943" max="8943" width="10.6640625" style="110" bestFit="1" customWidth="1"/>
    <col min="8944" max="8944" width="18.5546875" style="110" bestFit="1" customWidth="1"/>
    <col min="8945" max="8945" width="7.33203125" style="110" bestFit="1" customWidth="1"/>
    <col min="8946" max="8946" width="19.6640625" style="110" bestFit="1" customWidth="1"/>
    <col min="8947" max="8947" width="23.44140625" style="110" bestFit="1" customWidth="1"/>
    <col min="8948" max="8948" width="45.5546875" style="110" bestFit="1" customWidth="1"/>
    <col min="8949" max="8949" width="14.5546875" style="110" bestFit="1" customWidth="1"/>
    <col min="8950" max="8950" width="13.109375" style="110" bestFit="1" customWidth="1"/>
    <col min="8951" max="8951" width="7.88671875" style="110" bestFit="1" customWidth="1"/>
    <col min="8952" max="8953" width="12.109375" style="110" bestFit="1" customWidth="1"/>
    <col min="8954" max="8954" width="12.88671875" style="110" bestFit="1" customWidth="1"/>
    <col min="8955" max="8955" width="10.5546875" style="110" bestFit="1" customWidth="1"/>
    <col min="8956" max="8956" width="10.109375" style="110" bestFit="1" customWidth="1"/>
    <col min="8957" max="8957" width="7.109375" style="110" customWidth="1"/>
    <col min="8958" max="8958" width="7.5546875" style="110" bestFit="1" customWidth="1"/>
    <col min="8959" max="8959" width="11.5546875" style="110" bestFit="1" customWidth="1"/>
    <col min="8960" max="8960" width="51.6640625" style="110" customWidth="1"/>
    <col min="8961" max="8962" width="9.6640625" style="110" customWidth="1"/>
    <col min="8963" max="8963" width="11.44140625" style="110" customWidth="1"/>
    <col min="8964" max="8964" width="5.6640625" style="110" customWidth="1"/>
    <col min="8965" max="8965" width="12.44140625" style="110" customWidth="1"/>
    <col min="8966" max="8966" width="18.44140625" style="110" customWidth="1"/>
    <col min="8967" max="8967" width="23.33203125" style="110" customWidth="1"/>
    <col min="8968" max="8968" width="20" style="110" customWidth="1"/>
    <col min="8969" max="8969" width="13.6640625" style="110" customWidth="1"/>
    <col min="8970" max="8970" width="4" style="110" bestFit="1" customWidth="1"/>
    <col min="8971" max="8971" width="12.6640625" style="110" bestFit="1" customWidth="1"/>
    <col min="8972" max="8972" width="9.6640625" style="110" bestFit="1" customWidth="1"/>
    <col min="8973" max="9192" width="9.109375" style="110"/>
    <col min="9193" max="9193" width="34" style="110" bestFit="1" customWidth="1"/>
    <col min="9194" max="9194" width="40.109375" style="110" bestFit="1" customWidth="1"/>
    <col min="9195" max="9195" width="35.44140625" style="110" bestFit="1" customWidth="1"/>
    <col min="9196" max="9196" width="17.88671875" style="110" bestFit="1" customWidth="1"/>
    <col min="9197" max="9197" width="13.5546875" style="110" bestFit="1" customWidth="1"/>
    <col min="9198" max="9198" width="11" style="110" bestFit="1" customWidth="1"/>
    <col min="9199" max="9199" width="10.6640625" style="110" bestFit="1" customWidth="1"/>
    <col min="9200" max="9200" width="18.5546875" style="110" bestFit="1" customWidth="1"/>
    <col min="9201" max="9201" width="7.33203125" style="110" bestFit="1" customWidth="1"/>
    <col min="9202" max="9202" width="19.6640625" style="110" bestFit="1" customWidth="1"/>
    <col min="9203" max="9203" width="23.44140625" style="110" bestFit="1" customWidth="1"/>
    <col min="9204" max="9204" width="45.5546875" style="110" bestFit="1" customWidth="1"/>
    <col min="9205" max="9205" width="14.5546875" style="110" bestFit="1" customWidth="1"/>
    <col min="9206" max="9206" width="13.109375" style="110" bestFit="1" customWidth="1"/>
    <col min="9207" max="9207" width="7.88671875" style="110" bestFit="1" customWidth="1"/>
    <col min="9208" max="9209" width="12.109375" style="110" bestFit="1" customWidth="1"/>
    <col min="9210" max="9210" width="12.88671875" style="110" bestFit="1" customWidth="1"/>
    <col min="9211" max="9211" width="10.5546875" style="110" bestFit="1" customWidth="1"/>
    <col min="9212" max="9212" width="10.109375" style="110" bestFit="1" customWidth="1"/>
    <col min="9213" max="9213" width="7.109375" style="110" customWidth="1"/>
    <col min="9214" max="9214" width="7.5546875" style="110" bestFit="1" customWidth="1"/>
    <col min="9215" max="9215" width="11.5546875" style="110" bestFit="1" customWidth="1"/>
    <col min="9216" max="9216" width="51.6640625" style="110" customWidth="1"/>
    <col min="9217" max="9218" width="9.6640625" style="110" customWidth="1"/>
    <col min="9219" max="9219" width="11.44140625" style="110" customWidth="1"/>
    <col min="9220" max="9220" width="5.6640625" style="110" customWidth="1"/>
    <col min="9221" max="9221" width="12.44140625" style="110" customWidth="1"/>
    <col min="9222" max="9222" width="18.44140625" style="110" customWidth="1"/>
    <col min="9223" max="9223" width="23.33203125" style="110" customWidth="1"/>
    <col min="9224" max="9224" width="20" style="110" customWidth="1"/>
    <col min="9225" max="9225" width="13.6640625" style="110" customWidth="1"/>
    <col min="9226" max="9226" width="4" style="110" bestFit="1" customWidth="1"/>
    <col min="9227" max="9227" width="12.6640625" style="110" bestFit="1" customWidth="1"/>
    <col min="9228" max="9228" width="9.6640625" style="110" bestFit="1" customWidth="1"/>
    <col min="9229" max="9448" width="9.109375" style="110"/>
    <col min="9449" max="9449" width="34" style="110" bestFit="1" customWidth="1"/>
    <col min="9450" max="9450" width="40.109375" style="110" bestFit="1" customWidth="1"/>
    <col min="9451" max="9451" width="35.44140625" style="110" bestFit="1" customWidth="1"/>
    <col min="9452" max="9452" width="17.88671875" style="110" bestFit="1" customWidth="1"/>
    <col min="9453" max="9453" width="13.5546875" style="110" bestFit="1" customWidth="1"/>
    <col min="9454" max="9454" width="11" style="110" bestFit="1" customWidth="1"/>
    <col min="9455" max="9455" width="10.6640625" style="110" bestFit="1" customWidth="1"/>
    <col min="9456" max="9456" width="18.5546875" style="110" bestFit="1" customWidth="1"/>
    <col min="9457" max="9457" width="7.33203125" style="110" bestFit="1" customWidth="1"/>
    <col min="9458" max="9458" width="19.6640625" style="110" bestFit="1" customWidth="1"/>
    <col min="9459" max="9459" width="23.44140625" style="110" bestFit="1" customWidth="1"/>
    <col min="9460" max="9460" width="45.5546875" style="110" bestFit="1" customWidth="1"/>
    <col min="9461" max="9461" width="14.5546875" style="110" bestFit="1" customWidth="1"/>
    <col min="9462" max="9462" width="13.109375" style="110" bestFit="1" customWidth="1"/>
    <col min="9463" max="9463" width="7.88671875" style="110" bestFit="1" customWidth="1"/>
    <col min="9464" max="9465" width="12.109375" style="110" bestFit="1" customWidth="1"/>
    <col min="9466" max="9466" width="12.88671875" style="110" bestFit="1" customWidth="1"/>
    <col min="9467" max="9467" width="10.5546875" style="110" bestFit="1" customWidth="1"/>
    <col min="9468" max="9468" width="10.109375" style="110" bestFit="1" customWidth="1"/>
    <col min="9469" max="9469" width="7.109375" style="110" customWidth="1"/>
    <col min="9470" max="9470" width="7.5546875" style="110" bestFit="1" customWidth="1"/>
    <col min="9471" max="9471" width="11.5546875" style="110" bestFit="1" customWidth="1"/>
    <col min="9472" max="9472" width="51.6640625" style="110" customWidth="1"/>
    <col min="9473" max="9474" width="9.6640625" style="110" customWidth="1"/>
    <col min="9475" max="9475" width="11.44140625" style="110" customWidth="1"/>
    <col min="9476" max="9476" width="5.6640625" style="110" customWidth="1"/>
    <col min="9477" max="9477" width="12.44140625" style="110" customWidth="1"/>
    <col min="9478" max="9478" width="18.44140625" style="110" customWidth="1"/>
    <col min="9479" max="9479" width="23.33203125" style="110" customWidth="1"/>
    <col min="9480" max="9480" width="20" style="110" customWidth="1"/>
    <col min="9481" max="9481" width="13.6640625" style="110" customWidth="1"/>
    <col min="9482" max="9482" width="4" style="110" bestFit="1" customWidth="1"/>
    <col min="9483" max="9483" width="12.6640625" style="110" bestFit="1" customWidth="1"/>
    <col min="9484" max="9484" width="9.6640625" style="110" bestFit="1" customWidth="1"/>
    <col min="9485" max="9704" width="9.109375" style="110"/>
    <col min="9705" max="9705" width="34" style="110" bestFit="1" customWidth="1"/>
    <col min="9706" max="9706" width="40.109375" style="110" bestFit="1" customWidth="1"/>
    <col min="9707" max="9707" width="35.44140625" style="110" bestFit="1" customWidth="1"/>
    <col min="9708" max="9708" width="17.88671875" style="110" bestFit="1" customWidth="1"/>
    <col min="9709" max="9709" width="13.5546875" style="110" bestFit="1" customWidth="1"/>
    <col min="9710" max="9710" width="11" style="110" bestFit="1" customWidth="1"/>
    <col min="9711" max="9711" width="10.6640625" style="110" bestFit="1" customWidth="1"/>
    <col min="9712" max="9712" width="18.5546875" style="110" bestFit="1" customWidth="1"/>
    <col min="9713" max="9713" width="7.33203125" style="110" bestFit="1" customWidth="1"/>
    <col min="9714" max="9714" width="19.6640625" style="110" bestFit="1" customWidth="1"/>
    <col min="9715" max="9715" width="23.44140625" style="110" bestFit="1" customWidth="1"/>
    <col min="9716" max="9716" width="45.5546875" style="110" bestFit="1" customWidth="1"/>
    <col min="9717" max="9717" width="14.5546875" style="110" bestFit="1" customWidth="1"/>
    <col min="9718" max="9718" width="13.109375" style="110" bestFit="1" customWidth="1"/>
    <col min="9719" max="9719" width="7.88671875" style="110" bestFit="1" customWidth="1"/>
    <col min="9720" max="9721" width="12.109375" style="110" bestFit="1" customWidth="1"/>
    <col min="9722" max="9722" width="12.88671875" style="110" bestFit="1" customWidth="1"/>
    <col min="9723" max="9723" width="10.5546875" style="110" bestFit="1" customWidth="1"/>
    <col min="9724" max="9724" width="10.109375" style="110" bestFit="1" customWidth="1"/>
    <col min="9725" max="9725" width="7.109375" style="110" customWidth="1"/>
    <col min="9726" max="9726" width="7.5546875" style="110" bestFit="1" customWidth="1"/>
    <col min="9727" max="9727" width="11.5546875" style="110" bestFit="1" customWidth="1"/>
    <col min="9728" max="9728" width="51.6640625" style="110" customWidth="1"/>
    <col min="9729" max="9730" width="9.6640625" style="110" customWidth="1"/>
    <col min="9731" max="9731" width="11.44140625" style="110" customWidth="1"/>
    <col min="9732" max="9732" width="5.6640625" style="110" customWidth="1"/>
    <col min="9733" max="9733" width="12.44140625" style="110" customWidth="1"/>
    <col min="9734" max="9734" width="18.44140625" style="110" customWidth="1"/>
    <col min="9735" max="9735" width="23.33203125" style="110" customWidth="1"/>
    <col min="9736" max="9736" width="20" style="110" customWidth="1"/>
    <col min="9737" max="9737" width="13.6640625" style="110" customWidth="1"/>
    <col min="9738" max="9738" width="4" style="110" bestFit="1" customWidth="1"/>
    <col min="9739" max="9739" width="12.6640625" style="110" bestFit="1" customWidth="1"/>
    <col min="9740" max="9740" width="9.6640625" style="110" bestFit="1" customWidth="1"/>
    <col min="9741" max="9960" width="9.109375" style="110"/>
    <col min="9961" max="9961" width="34" style="110" bestFit="1" customWidth="1"/>
    <col min="9962" max="9962" width="40.109375" style="110" bestFit="1" customWidth="1"/>
    <col min="9963" max="9963" width="35.44140625" style="110" bestFit="1" customWidth="1"/>
    <col min="9964" max="9964" width="17.88671875" style="110" bestFit="1" customWidth="1"/>
    <col min="9965" max="9965" width="13.5546875" style="110" bestFit="1" customWidth="1"/>
    <col min="9966" max="9966" width="11" style="110" bestFit="1" customWidth="1"/>
    <col min="9967" max="9967" width="10.6640625" style="110" bestFit="1" customWidth="1"/>
    <col min="9968" max="9968" width="18.5546875" style="110" bestFit="1" customWidth="1"/>
    <col min="9969" max="9969" width="7.33203125" style="110" bestFit="1" customWidth="1"/>
    <col min="9970" max="9970" width="19.6640625" style="110" bestFit="1" customWidth="1"/>
    <col min="9971" max="9971" width="23.44140625" style="110" bestFit="1" customWidth="1"/>
    <col min="9972" max="9972" width="45.5546875" style="110" bestFit="1" customWidth="1"/>
    <col min="9973" max="9973" width="14.5546875" style="110" bestFit="1" customWidth="1"/>
    <col min="9974" max="9974" width="13.109375" style="110" bestFit="1" customWidth="1"/>
    <col min="9975" max="9975" width="7.88671875" style="110" bestFit="1" customWidth="1"/>
    <col min="9976" max="9977" width="12.109375" style="110" bestFit="1" customWidth="1"/>
    <col min="9978" max="9978" width="12.88671875" style="110" bestFit="1" customWidth="1"/>
    <col min="9979" max="9979" width="10.5546875" style="110" bestFit="1" customWidth="1"/>
    <col min="9980" max="9980" width="10.109375" style="110" bestFit="1" customWidth="1"/>
    <col min="9981" max="9981" width="7.109375" style="110" customWidth="1"/>
    <col min="9982" max="9982" width="7.5546875" style="110" bestFit="1" customWidth="1"/>
    <col min="9983" max="9983" width="11.5546875" style="110" bestFit="1" customWidth="1"/>
    <col min="9984" max="9984" width="51.6640625" style="110" customWidth="1"/>
    <col min="9985" max="9986" width="9.6640625" style="110" customWidth="1"/>
    <col min="9987" max="9987" width="11.44140625" style="110" customWidth="1"/>
    <col min="9988" max="9988" width="5.6640625" style="110" customWidth="1"/>
    <col min="9989" max="9989" width="12.44140625" style="110" customWidth="1"/>
    <col min="9990" max="9990" width="18.44140625" style="110" customWidth="1"/>
    <col min="9991" max="9991" width="23.33203125" style="110" customWidth="1"/>
    <col min="9992" max="9992" width="20" style="110" customWidth="1"/>
    <col min="9993" max="9993" width="13.6640625" style="110" customWidth="1"/>
    <col min="9994" max="9994" width="4" style="110" bestFit="1" customWidth="1"/>
    <col min="9995" max="9995" width="12.6640625" style="110" bestFit="1" customWidth="1"/>
    <col min="9996" max="9996" width="9.6640625" style="110" bestFit="1" customWidth="1"/>
    <col min="9997" max="10216" width="9.109375" style="110"/>
    <col min="10217" max="10217" width="34" style="110" bestFit="1" customWidth="1"/>
    <col min="10218" max="10218" width="40.109375" style="110" bestFit="1" customWidth="1"/>
    <col min="10219" max="10219" width="35.44140625" style="110" bestFit="1" customWidth="1"/>
    <col min="10220" max="10220" width="17.88671875" style="110" bestFit="1" customWidth="1"/>
    <col min="10221" max="10221" width="13.5546875" style="110" bestFit="1" customWidth="1"/>
    <col min="10222" max="10222" width="11" style="110" bestFit="1" customWidth="1"/>
    <col min="10223" max="10223" width="10.6640625" style="110" bestFit="1" customWidth="1"/>
    <col min="10224" max="10224" width="18.5546875" style="110" bestFit="1" customWidth="1"/>
    <col min="10225" max="10225" width="7.33203125" style="110" bestFit="1" customWidth="1"/>
    <col min="10226" max="10226" width="19.6640625" style="110" bestFit="1" customWidth="1"/>
    <col min="10227" max="10227" width="23.44140625" style="110" bestFit="1" customWidth="1"/>
    <col min="10228" max="10228" width="45.5546875" style="110" bestFit="1" customWidth="1"/>
    <col min="10229" max="10229" width="14.5546875" style="110" bestFit="1" customWidth="1"/>
    <col min="10230" max="10230" width="13.109375" style="110" bestFit="1" customWidth="1"/>
    <col min="10231" max="10231" width="7.88671875" style="110" bestFit="1" customWidth="1"/>
    <col min="10232" max="10233" width="12.109375" style="110" bestFit="1" customWidth="1"/>
    <col min="10234" max="10234" width="12.88671875" style="110" bestFit="1" customWidth="1"/>
    <col min="10235" max="10235" width="10.5546875" style="110" bestFit="1" customWidth="1"/>
    <col min="10236" max="10236" width="10.109375" style="110" bestFit="1" customWidth="1"/>
    <col min="10237" max="10237" width="7.109375" style="110" customWidth="1"/>
    <col min="10238" max="10238" width="7.5546875" style="110" bestFit="1" customWidth="1"/>
    <col min="10239" max="10239" width="11.5546875" style="110" bestFit="1" customWidth="1"/>
    <col min="10240" max="10240" width="51.6640625" style="110" customWidth="1"/>
    <col min="10241" max="10242" width="9.6640625" style="110" customWidth="1"/>
    <col min="10243" max="10243" width="11.44140625" style="110" customWidth="1"/>
    <col min="10244" max="10244" width="5.6640625" style="110" customWidth="1"/>
    <col min="10245" max="10245" width="12.44140625" style="110" customWidth="1"/>
    <col min="10246" max="10246" width="18.44140625" style="110" customWidth="1"/>
    <col min="10247" max="10247" width="23.33203125" style="110" customWidth="1"/>
    <col min="10248" max="10248" width="20" style="110" customWidth="1"/>
    <col min="10249" max="10249" width="13.6640625" style="110" customWidth="1"/>
    <col min="10250" max="10250" width="4" style="110" bestFit="1" customWidth="1"/>
    <col min="10251" max="10251" width="12.6640625" style="110" bestFit="1" customWidth="1"/>
    <col min="10252" max="10252" width="9.6640625" style="110" bestFit="1" customWidth="1"/>
    <col min="10253" max="10472" width="9.109375" style="110"/>
    <col min="10473" max="10473" width="34" style="110" bestFit="1" customWidth="1"/>
    <col min="10474" max="10474" width="40.109375" style="110" bestFit="1" customWidth="1"/>
    <col min="10475" max="10475" width="35.44140625" style="110" bestFit="1" customWidth="1"/>
    <col min="10476" max="10476" width="17.88671875" style="110" bestFit="1" customWidth="1"/>
    <col min="10477" max="10477" width="13.5546875" style="110" bestFit="1" customWidth="1"/>
    <col min="10478" max="10478" width="11" style="110" bestFit="1" customWidth="1"/>
    <col min="10479" max="10479" width="10.6640625" style="110" bestFit="1" customWidth="1"/>
    <col min="10480" max="10480" width="18.5546875" style="110" bestFit="1" customWidth="1"/>
    <col min="10481" max="10481" width="7.33203125" style="110" bestFit="1" customWidth="1"/>
    <col min="10482" max="10482" width="19.6640625" style="110" bestFit="1" customWidth="1"/>
    <col min="10483" max="10483" width="23.44140625" style="110" bestFit="1" customWidth="1"/>
    <col min="10484" max="10484" width="45.5546875" style="110" bestFit="1" customWidth="1"/>
    <col min="10485" max="10485" width="14.5546875" style="110" bestFit="1" customWidth="1"/>
    <col min="10486" max="10486" width="13.109375" style="110" bestFit="1" customWidth="1"/>
    <col min="10487" max="10487" width="7.88671875" style="110" bestFit="1" customWidth="1"/>
    <col min="10488" max="10489" width="12.109375" style="110" bestFit="1" customWidth="1"/>
    <col min="10490" max="10490" width="12.88671875" style="110" bestFit="1" customWidth="1"/>
    <col min="10491" max="10491" width="10.5546875" style="110" bestFit="1" customWidth="1"/>
    <col min="10492" max="10492" width="10.109375" style="110" bestFit="1" customWidth="1"/>
    <col min="10493" max="10493" width="7.109375" style="110" customWidth="1"/>
    <col min="10494" max="10494" width="7.5546875" style="110" bestFit="1" customWidth="1"/>
    <col min="10495" max="10495" width="11.5546875" style="110" bestFit="1" customWidth="1"/>
    <col min="10496" max="10496" width="51.6640625" style="110" customWidth="1"/>
    <col min="10497" max="10498" width="9.6640625" style="110" customWidth="1"/>
    <col min="10499" max="10499" width="11.44140625" style="110" customWidth="1"/>
    <col min="10500" max="10500" width="5.6640625" style="110" customWidth="1"/>
    <col min="10501" max="10501" width="12.44140625" style="110" customWidth="1"/>
    <col min="10502" max="10502" width="18.44140625" style="110" customWidth="1"/>
    <col min="10503" max="10503" width="23.33203125" style="110" customWidth="1"/>
    <col min="10504" max="10504" width="20" style="110" customWidth="1"/>
    <col min="10505" max="10505" width="13.6640625" style="110" customWidth="1"/>
    <col min="10506" max="10506" width="4" style="110" bestFit="1" customWidth="1"/>
    <col min="10507" max="10507" width="12.6640625" style="110" bestFit="1" customWidth="1"/>
    <col min="10508" max="10508" width="9.6640625" style="110" bestFit="1" customWidth="1"/>
    <col min="10509" max="10728" width="9.109375" style="110"/>
    <col min="10729" max="10729" width="34" style="110" bestFit="1" customWidth="1"/>
    <col min="10730" max="10730" width="40.109375" style="110" bestFit="1" customWidth="1"/>
    <col min="10731" max="10731" width="35.44140625" style="110" bestFit="1" customWidth="1"/>
    <col min="10732" max="10732" width="17.88671875" style="110" bestFit="1" customWidth="1"/>
    <col min="10733" max="10733" width="13.5546875" style="110" bestFit="1" customWidth="1"/>
    <col min="10734" max="10734" width="11" style="110" bestFit="1" customWidth="1"/>
    <col min="10735" max="10735" width="10.6640625" style="110" bestFit="1" customWidth="1"/>
    <col min="10736" max="10736" width="18.5546875" style="110" bestFit="1" customWidth="1"/>
    <col min="10737" max="10737" width="7.33203125" style="110" bestFit="1" customWidth="1"/>
    <col min="10738" max="10738" width="19.6640625" style="110" bestFit="1" customWidth="1"/>
    <col min="10739" max="10739" width="23.44140625" style="110" bestFit="1" customWidth="1"/>
    <col min="10740" max="10740" width="45.5546875" style="110" bestFit="1" customWidth="1"/>
    <col min="10741" max="10741" width="14.5546875" style="110" bestFit="1" customWidth="1"/>
    <col min="10742" max="10742" width="13.109375" style="110" bestFit="1" customWidth="1"/>
    <col min="10743" max="10743" width="7.88671875" style="110" bestFit="1" customWidth="1"/>
    <col min="10744" max="10745" width="12.109375" style="110" bestFit="1" customWidth="1"/>
    <col min="10746" max="10746" width="12.88671875" style="110" bestFit="1" customWidth="1"/>
    <col min="10747" max="10747" width="10.5546875" style="110" bestFit="1" customWidth="1"/>
    <col min="10748" max="10748" width="10.109375" style="110" bestFit="1" customWidth="1"/>
    <col min="10749" max="10749" width="7.109375" style="110" customWidth="1"/>
    <col min="10750" max="10750" width="7.5546875" style="110" bestFit="1" customWidth="1"/>
    <col min="10751" max="10751" width="11.5546875" style="110" bestFit="1" customWidth="1"/>
    <col min="10752" max="10752" width="51.6640625" style="110" customWidth="1"/>
    <col min="10753" max="10754" width="9.6640625" style="110" customWidth="1"/>
    <col min="10755" max="10755" width="11.44140625" style="110" customWidth="1"/>
    <col min="10756" max="10756" width="5.6640625" style="110" customWidth="1"/>
    <col min="10757" max="10757" width="12.44140625" style="110" customWidth="1"/>
    <col min="10758" max="10758" width="18.44140625" style="110" customWidth="1"/>
    <col min="10759" max="10759" width="23.33203125" style="110" customWidth="1"/>
    <col min="10760" max="10760" width="20" style="110" customWidth="1"/>
    <col min="10761" max="10761" width="13.6640625" style="110" customWidth="1"/>
    <col min="10762" max="10762" width="4" style="110" bestFit="1" customWidth="1"/>
    <col min="10763" max="10763" width="12.6640625" style="110" bestFit="1" customWidth="1"/>
    <col min="10764" max="10764" width="9.6640625" style="110" bestFit="1" customWidth="1"/>
    <col min="10765" max="10984" width="9.109375" style="110"/>
    <col min="10985" max="10985" width="34" style="110" bestFit="1" customWidth="1"/>
    <col min="10986" max="10986" width="40.109375" style="110" bestFit="1" customWidth="1"/>
    <col min="10987" max="10987" width="35.44140625" style="110" bestFit="1" customWidth="1"/>
    <col min="10988" max="10988" width="17.88671875" style="110" bestFit="1" customWidth="1"/>
    <col min="10989" max="10989" width="13.5546875" style="110" bestFit="1" customWidth="1"/>
    <col min="10990" max="10990" width="11" style="110" bestFit="1" customWidth="1"/>
    <col min="10991" max="10991" width="10.6640625" style="110" bestFit="1" customWidth="1"/>
    <col min="10992" max="10992" width="18.5546875" style="110" bestFit="1" customWidth="1"/>
    <col min="10993" max="10993" width="7.33203125" style="110" bestFit="1" customWidth="1"/>
    <col min="10994" max="10994" width="19.6640625" style="110" bestFit="1" customWidth="1"/>
    <col min="10995" max="10995" width="23.44140625" style="110" bestFit="1" customWidth="1"/>
    <col min="10996" max="10996" width="45.5546875" style="110" bestFit="1" customWidth="1"/>
    <col min="10997" max="10997" width="14.5546875" style="110" bestFit="1" customWidth="1"/>
    <col min="10998" max="10998" width="13.109375" style="110" bestFit="1" customWidth="1"/>
    <col min="10999" max="10999" width="7.88671875" style="110" bestFit="1" customWidth="1"/>
    <col min="11000" max="11001" width="12.109375" style="110" bestFit="1" customWidth="1"/>
    <col min="11002" max="11002" width="12.88671875" style="110" bestFit="1" customWidth="1"/>
    <col min="11003" max="11003" width="10.5546875" style="110" bestFit="1" customWidth="1"/>
    <col min="11004" max="11004" width="10.109375" style="110" bestFit="1" customWidth="1"/>
    <col min="11005" max="11005" width="7.109375" style="110" customWidth="1"/>
    <col min="11006" max="11006" width="7.5546875" style="110" bestFit="1" customWidth="1"/>
    <col min="11007" max="11007" width="11.5546875" style="110" bestFit="1" customWidth="1"/>
    <col min="11008" max="11008" width="51.6640625" style="110" customWidth="1"/>
    <col min="11009" max="11010" width="9.6640625" style="110" customWidth="1"/>
    <col min="11011" max="11011" width="11.44140625" style="110" customWidth="1"/>
    <col min="11012" max="11012" width="5.6640625" style="110" customWidth="1"/>
    <col min="11013" max="11013" width="12.44140625" style="110" customWidth="1"/>
    <col min="11014" max="11014" width="18.44140625" style="110" customWidth="1"/>
    <col min="11015" max="11015" width="23.33203125" style="110" customWidth="1"/>
    <col min="11016" max="11016" width="20" style="110" customWidth="1"/>
    <col min="11017" max="11017" width="13.6640625" style="110" customWidth="1"/>
    <col min="11018" max="11018" width="4" style="110" bestFit="1" customWidth="1"/>
    <col min="11019" max="11019" width="12.6640625" style="110" bestFit="1" customWidth="1"/>
    <col min="11020" max="11020" width="9.6640625" style="110" bestFit="1" customWidth="1"/>
    <col min="11021" max="11240" width="9.109375" style="110"/>
    <col min="11241" max="11241" width="34" style="110" bestFit="1" customWidth="1"/>
    <col min="11242" max="11242" width="40.109375" style="110" bestFit="1" customWidth="1"/>
    <col min="11243" max="11243" width="35.44140625" style="110" bestFit="1" customWidth="1"/>
    <col min="11244" max="11244" width="17.88671875" style="110" bestFit="1" customWidth="1"/>
    <col min="11245" max="11245" width="13.5546875" style="110" bestFit="1" customWidth="1"/>
    <col min="11246" max="11246" width="11" style="110" bestFit="1" customWidth="1"/>
    <col min="11247" max="11247" width="10.6640625" style="110" bestFit="1" customWidth="1"/>
    <col min="11248" max="11248" width="18.5546875" style="110" bestFit="1" customWidth="1"/>
    <col min="11249" max="11249" width="7.33203125" style="110" bestFit="1" customWidth="1"/>
    <col min="11250" max="11250" width="19.6640625" style="110" bestFit="1" customWidth="1"/>
    <col min="11251" max="11251" width="23.44140625" style="110" bestFit="1" customWidth="1"/>
    <col min="11252" max="11252" width="45.5546875" style="110" bestFit="1" customWidth="1"/>
    <col min="11253" max="11253" width="14.5546875" style="110" bestFit="1" customWidth="1"/>
    <col min="11254" max="11254" width="13.109375" style="110" bestFit="1" customWidth="1"/>
    <col min="11255" max="11255" width="7.88671875" style="110" bestFit="1" customWidth="1"/>
    <col min="11256" max="11257" width="12.109375" style="110" bestFit="1" customWidth="1"/>
    <col min="11258" max="11258" width="12.88671875" style="110" bestFit="1" customWidth="1"/>
    <col min="11259" max="11259" width="10.5546875" style="110" bestFit="1" customWidth="1"/>
    <col min="11260" max="11260" width="10.109375" style="110" bestFit="1" customWidth="1"/>
    <col min="11261" max="11261" width="7.109375" style="110" customWidth="1"/>
    <col min="11262" max="11262" width="7.5546875" style="110" bestFit="1" customWidth="1"/>
    <col min="11263" max="11263" width="11.5546875" style="110" bestFit="1" customWidth="1"/>
    <col min="11264" max="11264" width="51.6640625" style="110" customWidth="1"/>
    <col min="11265" max="11266" width="9.6640625" style="110" customWidth="1"/>
    <col min="11267" max="11267" width="11.44140625" style="110" customWidth="1"/>
    <col min="11268" max="11268" width="5.6640625" style="110" customWidth="1"/>
    <col min="11269" max="11269" width="12.44140625" style="110" customWidth="1"/>
    <col min="11270" max="11270" width="18.44140625" style="110" customWidth="1"/>
    <col min="11271" max="11271" width="23.33203125" style="110" customWidth="1"/>
    <col min="11272" max="11272" width="20" style="110" customWidth="1"/>
    <col min="11273" max="11273" width="13.6640625" style="110" customWidth="1"/>
    <col min="11274" max="11274" width="4" style="110" bestFit="1" customWidth="1"/>
    <col min="11275" max="11275" width="12.6640625" style="110" bestFit="1" customWidth="1"/>
    <col min="11276" max="11276" width="9.6640625" style="110" bestFit="1" customWidth="1"/>
    <col min="11277" max="11496" width="9.109375" style="110"/>
    <col min="11497" max="11497" width="34" style="110" bestFit="1" customWidth="1"/>
    <col min="11498" max="11498" width="40.109375" style="110" bestFit="1" customWidth="1"/>
    <col min="11499" max="11499" width="35.44140625" style="110" bestFit="1" customWidth="1"/>
    <col min="11500" max="11500" width="17.88671875" style="110" bestFit="1" customWidth="1"/>
    <col min="11501" max="11501" width="13.5546875" style="110" bestFit="1" customWidth="1"/>
    <col min="11502" max="11502" width="11" style="110" bestFit="1" customWidth="1"/>
    <col min="11503" max="11503" width="10.6640625" style="110" bestFit="1" customWidth="1"/>
    <col min="11504" max="11504" width="18.5546875" style="110" bestFit="1" customWidth="1"/>
    <col min="11505" max="11505" width="7.33203125" style="110" bestFit="1" customWidth="1"/>
    <col min="11506" max="11506" width="19.6640625" style="110" bestFit="1" customWidth="1"/>
    <col min="11507" max="11507" width="23.44140625" style="110" bestFit="1" customWidth="1"/>
    <col min="11508" max="11508" width="45.5546875" style="110" bestFit="1" customWidth="1"/>
    <col min="11509" max="11509" width="14.5546875" style="110" bestFit="1" customWidth="1"/>
    <col min="11510" max="11510" width="13.109375" style="110" bestFit="1" customWidth="1"/>
    <col min="11511" max="11511" width="7.88671875" style="110" bestFit="1" customWidth="1"/>
    <col min="11512" max="11513" width="12.109375" style="110" bestFit="1" customWidth="1"/>
    <col min="11514" max="11514" width="12.88671875" style="110" bestFit="1" customWidth="1"/>
    <col min="11515" max="11515" width="10.5546875" style="110" bestFit="1" customWidth="1"/>
    <col min="11516" max="11516" width="10.109375" style="110" bestFit="1" customWidth="1"/>
    <col min="11517" max="11517" width="7.109375" style="110" customWidth="1"/>
    <col min="11518" max="11518" width="7.5546875" style="110" bestFit="1" customWidth="1"/>
    <col min="11519" max="11519" width="11.5546875" style="110" bestFit="1" customWidth="1"/>
    <col min="11520" max="11520" width="51.6640625" style="110" customWidth="1"/>
    <col min="11521" max="11522" width="9.6640625" style="110" customWidth="1"/>
    <col min="11523" max="11523" width="11.44140625" style="110" customWidth="1"/>
    <col min="11524" max="11524" width="5.6640625" style="110" customWidth="1"/>
    <col min="11525" max="11525" width="12.44140625" style="110" customWidth="1"/>
    <col min="11526" max="11526" width="18.44140625" style="110" customWidth="1"/>
    <col min="11527" max="11527" width="23.33203125" style="110" customWidth="1"/>
    <col min="11528" max="11528" width="20" style="110" customWidth="1"/>
    <col min="11529" max="11529" width="13.6640625" style="110" customWidth="1"/>
    <col min="11530" max="11530" width="4" style="110" bestFit="1" customWidth="1"/>
    <col min="11531" max="11531" width="12.6640625" style="110" bestFit="1" customWidth="1"/>
    <col min="11532" max="11532" width="9.6640625" style="110" bestFit="1" customWidth="1"/>
    <col min="11533" max="11752" width="9.109375" style="110"/>
    <col min="11753" max="11753" width="34" style="110" bestFit="1" customWidth="1"/>
    <col min="11754" max="11754" width="40.109375" style="110" bestFit="1" customWidth="1"/>
    <col min="11755" max="11755" width="35.44140625" style="110" bestFit="1" customWidth="1"/>
    <col min="11756" max="11756" width="17.88671875" style="110" bestFit="1" customWidth="1"/>
    <col min="11757" max="11757" width="13.5546875" style="110" bestFit="1" customWidth="1"/>
    <col min="11758" max="11758" width="11" style="110" bestFit="1" customWidth="1"/>
    <col min="11759" max="11759" width="10.6640625" style="110" bestFit="1" customWidth="1"/>
    <col min="11760" max="11760" width="18.5546875" style="110" bestFit="1" customWidth="1"/>
    <col min="11761" max="11761" width="7.33203125" style="110" bestFit="1" customWidth="1"/>
    <col min="11762" max="11762" width="19.6640625" style="110" bestFit="1" customWidth="1"/>
    <col min="11763" max="11763" width="23.44140625" style="110" bestFit="1" customWidth="1"/>
    <col min="11764" max="11764" width="45.5546875" style="110" bestFit="1" customWidth="1"/>
    <col min="11765" max="11765" width="14.5546875" style="110" bestFit="1" customWidth="1"/>
    <col min="11766" max="11766" width="13.109375" style="110" bestFit="1" customWidth="1"/>
    <col min="11767" max="11767" width="7.88671875" style="110" bestFit="1" customWidth="1"/>
    <col min="11768" max="11769" width="12.109375" style="110" bestFit="1" customWidth="1"/>
    <col min="11770" max="11770" width="12.88671875" style="110" bestFit="1" customWidth="1"/>
    <col min="11771" max="11771" width="10.5546875" style="110" bestFit="1" customWidth="1"/>
    <col min="11772" max="11772" width="10.109375" style="110" bestFit="1" customWidth="1"/>
    <col min="11773" max="11773" width="7.109375" style="110" customWidth="1"/>
    <col min="11774" max="11774" width="7.5546875" style="110" bestFit="1" customWidth="1"/>
    <col min="11775" max="11775" width="11.5546875" style="110" bestFit="1" customWidth="1"/>
    <col min="11776" max="11776" width="51.6640625" style="110" customWidth="1"/>
    <col min="11777" max="11778" width="9.6640625" style="110" customWidth="1"/>
    <col min="11779" max="11779" width="11.44140625" style="110" customWidth="1"/>
    <col min="11780" max="11780" width="5.6640625" style="110" customWidth="1"/>
    <col min="11781" max="11781" width="12.44140625" style="110" customWidth="1"/>
    <col min="11782" max="11782" width="18.44140625" style="110" customWidth="1"/>
    <col min="11783" max="11783" width="23.33203125" style="110" customWidth="1"/>
    <col min="11784" max="11784" width="20" style="110" customWidth="1"/>
    <col min="11785" max="11785" width="13.6640625" style="110" customWidth="1"/>
    <col min="11786" max="11786" width="4" style="110" bestFit="1" customWidth="1"/>
    <col min="11787" max="11787" width="12.6640625" style="110" bestFit="1" customWidth="1"/>
    <col min="11788" max="11788" width="9.6640625" style="110" bestFit="1" customWidth="1"/>
    <col min="11789" max="12008" width="9.109375" style="110"/>
    <col min="12009" max="12009" width="34" style="110" bestFit="1" customWidth="1"/>
    <col min="12010" max="12010" width="40.109375" style="110" bestFit="1" customWidth="1"/>
    <col min="12011" max="12011" width="35.44140625" style="110" bestFit="1" customWidth="1"/>
    <col min="12012" max="12012" width="17.88671875" style="110" bestFit="1" customWidth="1"/>
    <col min="12013" max="12013" width="13.5546875" style="110" bestFit="1" customWidth="1"/>
    <col min="12014" max="12014" width="11" style="110" bestFit="1" customWidth="1"/>
    <col min="12015" max="12015" width="10.6640625" style="110" bestFit="1" customWidth="1"/>
    <col min="12016" max="12016" width="18.5546875" style="110" bestFit="1" customWidth="1"/>
    <col min="12017" max="12017" width="7.33203125" style="110" bestFit="1" customWidth="1"/>
    <col min="12018" max="12018" width="19.6640625" style="110" bestFit="1" customWidth="1"/>
    <col min="12019" max="12019" width="23.44140625" style="110" bestFit="1" customWidth="1"/>
    <col min="12020" max="12020" width="45.5546875" style="110" bestFit="1" customWidth="1"/>
    <col min="12021" max="12021" width="14.5546875" style="110" bestFit="1" customWidth="1"/>
    <col min="12022" max="12022" width="13.109375" style="110" bestFit="1" customWidth="1"/>
    <col min="12023" max="12023" width="7.88671875" style="110" bestFit="1" customWidth="1"/>
    <col min="12024" max="12025" width="12.109375" style="110" bestFit="1" customWidth="1"/>
    <col min="12026" max="12026" width="12.88671875" style="110" bestFit="1" customWidth="1"/>
    <col min="12027" max="12027" width="10.5546875" style="110" bestFit="1" customWidth="1"/>
    <col min="12028" max="12028" width="10.109375" style="110" bestFit="1" customWidth="1"/>
    <col min="12029" max="12029" width="7.109375" style="110" customWidth="1"/>
    <col min="12030" max="12030" width="7.5546875" style="110" bestFit="1" customWidth="1"/>
    <col min="12031" max="12031" width="11.5546875" style="110" bestFit="1" customWidth="1"/>
    <col min="12032" max="12032" width="51.6640625" style="110" customWidth="1"/>
    <col min="12033" max="12034" width="9.6640625" style="110" customWidth="1"/>
    <col min="12035" max="12035" width="11.44140625" style="110" customWidth="1"/>
    <col min="12036" max="12036" width="5.6640625" style="110" customWidth="1"/>
    <col min="12037" max="12037" width="12.44140625" style="110" customWidth="1"/>
    <col min="12038" max="12038" width="18.44140625" style="110" customWidth="1"/>
    <col min="12039" max="12039" width="23.33203125" style="110" customWidth="1"/>
    <col min="12040" max="12040" width="20" style="110" customWidth="1"/>
    <col min="12041" max="12041" width="13.6640625" style="110" customWidth="1"/>
    <col min="12042" max="12042" width="4" style="110" bestFit="1" customWidth="1"/>
    <col min="12043" max="12043" width="12.6640625" style="110" bestFit="1" customWidth="1"/>
    <col min="12044" max="12044" width="9.6640625" style="110" bestFit="1" customWidth="1"/>
    <col min="12045" max="12264" width="9.109375" style="110"/>
    <col min="12265" max="12265" width="34" style="110" bestFit="1" customWidth="1"/>
    <col min="12266" max="12266" width="40.109375" style="110" bestFit="1" customWidth="1"/>
    <col min="12267" max="12267" width="35.44140625" style="110" bestFit="1" customWidth="1"/>
    <col min="12268" max="12268" width="17.88671875" style="110" bestFit="1" customWidth="1"/>
    <col min="12269" max="12269" width="13.5546875" style="110" bestFit="1" customWidth="1"/>
    <col min="12270" max="12270" width="11" style="110" bestFit="1" customWidth="1"/>
    <col min="12271" max="12271" width="10.6640625" style="110" bestFit="1" customWidth="1"/>
    <col min="12272" max="12272" width="18.5546875" style="110" bestFit="1" customWidth="1"/>
    <col min="12273" max="12273" width="7.33203125" style="110" bestFit="1" customWidth="1"/>
    <col min="12274" max="12274" width="19.6640625" style="110" bestFit="1" customWidth="1"/>
    <col min="12275" max="12275" width="23.44140625" style="110" bestFit="1" customWidth="1"/>
    <col min="12276" max="12276" width="45.5546875" style="110" bestFit="1" customWidth="1"/>
    <col min="12277" max="12277" width="14.5546875" style="110" bestFit="1" customWidth="1"/>
    <col min="12278" max="12278" width="13.109375" style="110" bestFit="1" customWidth="1"/>
    <col min="12279" max="12279" width="7.88671875" style="110" bestFit="1" customWidth="1"/>
    <col min="12280" max="12281" width="12.109375" style="110" bestFit="1" customWidth="1"/>
    <col min="12282" max="12282" width="12.88671875" style="110" bestFit="1" customWidth="1"/>
    <col min="12283" max="12283" width="10.5546875" style="110" bestFit="1" customWidth="1"/>
    <col min="12284" max="12284" width="10.109375" style="110" bestFit="1" customWidth="1"/>
    <col min="12285" max="12285" width="7.109375" style="110" customWidth="1"/>
    <col min="12286" max="12286" width="7.5546875" style="110" bestFit="1" customWidth="1"/>
    <col min="12287" max="12287" width="11.5546875" style="110" bestFit="1" customWidth="1"/>
    <col min="12288" max="12288" width="51.6640625" style="110" customWidth="1"/>
    <col min="12289" max="12290" width="9.6640625" style="110" customWidth="1"/>
    <col min="12291" max="12291" width="11.44140625" style="110" customWidth="1"/>
    <col min="12292" max="12292" width="5.6640625" style="110" customWidth="1"/>
    <col min="12293" max="12293" width="12.44140625" style="110" customWidth="1"/>
    <col min="12294" max="12294" width="18.44140625" style="110" customWidth="1"/>
    <col min="12295" max="12295" width="23.33203125" style="110" customWidth="1"/>
    <col min="12296" max="12296" width="20" style="110" customWidth="1"/>
    <col min="12297" max="12297" width="13.6640625" style="110" customWidth="1"/>
    <col min="12298" max="12298" width="4" style="110" bestFit="1" customWidth="1"/>
    <col min="12299" max="12299" width="12.6640625" style="110" bestFit="1" customWidth="1"/>
    <col min="12300" max="12300" width="9.6640625" style="110" bestFit="1" customWidth="1"/>
    <col min="12301" max="12520" width="9.109375" style="110"/>
    <col min="12521" max="12521" width="34" style="110" bestFit="1" customWidth="1"/>
    <col min="12522" max="12522" width="40.109375" style="110" bestFit="1" customWidth="1"/>
    <col min="12523" max="12523" width="35.44140625" style="110" bestFit="1" customWidth="1"/>
    <col min="12524" max="12524" width="17.88671875" style="110" bestFit="1" customWidth="1"/>
    <col min="12525" max="12525" width="13.5546875" style="110" bestFit="1" customWidth="1"/>
    <col min="12526" max="12526" width="11" style="110" bestFit="1" customWidth="1"/>
    <col min="12527" max="12527" width="10.6640625" style="110" bestFit="1" customWidth="1"/>
    <col min="12528" max="12528" width="18.5546875" style="110" bestFit="1" customWidth="1"/>
    <col min="12529" max="12529" width="7.33203125" style="110" bestFit="1" customWidth="1"/>
    <col min="12530" max="12530" width="19.6640625" style="110" bestFit="1" customWidth="1"/>
    <col min="12531" max="12531" width="23.44140625" style="110" bestFit="1" customWidth="1"/>
    <col min="12532" max="12532" width="45.5546875" style="110" bestFit="1" customWidth="1"/>
    <col min="12533" max="12533" width="14.5546875" style="110" bestFit="1" customWidth="1"/>
    <col min="12534" max="12534" width="13.109375" style="110" bestFit="1" customWidth="1"/>
    <col min="12535" max="12535" width="7.88671875" style="110" bestFit="1" customWidth="1"/>
    <col min="12536" max="12537" width="12.109375" style="110" bestFit="1" customWidth="1"/>
    <col min="12538" max="12538" width="12.88671875" style="110" bestFit="1" customWidth="1"/>
    <col min="12539" max="12539" width="10.5546875" style="110" bestFit="1" customWidth="1"/>
    <col min="12540" max="12540" width="10.109375" style="110" bestFit="1" customWidth="1"/>
    <col min="12541" max="12541" width="7.109375" style="110" customWidth="1"/>
    <col min="12542" max="12542" width="7.5546875" style="110" bestFit="1" customWidth="1"/>
    <col min="12543" max="12543" width="11.5546875" style="110" bestFit="1" customWidth="1"/>
    <col min="12544" max="12544" width="51.6640625" style="110" customWidth="1"/>
    <col min="12545" max="12546" width="9.6640625" style="110" customWidth="1"/>
    <col min="12547" max="12547" width="11.44140625" style="110" customWidth="1"/>
    <col min="12548" max="12548" width="5.6640625" style="110" customWidth="1"/>
    <col min="12549" max="12549" width="12.44140625" style="110" customWidth="1"/>
    <col min="12550" max="12550" width="18.44140625" style="110" customWidth="1"/>
    <col min="12551" max="12551" width="23.33203125" style="110" customWidth="1"/>
    <col min="12552" max="12552" width="20" style="110" customWidth="1"/>
    <col min="12553" max="12553" width="13.6640625" style="110" customWidth="1"/>
    <col min="12554" max="12554" width="4" style="110" bestFit="1" customWidth="1"/>
    <col min="12555" max="12555" width="12.6640625" style="110" bestFit="1" customWidth="1"/>
    <col min="12556" max="12556" width="9.6640625" style="110" bestFit="1" customWidth="1"/>
    <col min="12557" max="12776" width="9.109375" style="110"/>
    <col min="12777" max="12777" width="34" style="110" bestFit="1" customWidth="1"/>
    <col min="12778" max="12778" width="40.109375" style="110" bestFit="1" customWidth="1"/>
    <col min="12779" max="12779" width="35.44140625" style="110" bestFit="1" customWidth="1"/>
    <col min="12780" max="12780" width="17.88671875" style="110" bestFit="1" customWidth="1"/>
    <col min="12781" max="12781" width="13.5546875" style="110" bestFit="1" customWidth="1"/>
    <col min="12782" max="12782" width="11" style="110" bestFit="1" customWidth="1"/>
    <col min="12783" max="12783" width="10.6640625" style="110" bestFit="1" customWidth="1"/>
    <col min="12784" max="12784" width="18.5546875" style="110" bestFit="1" customWidth="1"/>
    <col min="12785" max="12785" width="7.33203125" style="110" bestFit="1" customWidth="1"/>
    <col min="12786" max="12786" width="19.6640625" style="110" bestFit="1" customWidth="1"/>
    <col min="12787" max="12787" width="23.44140625" style="110" bestFit="1" customWidth="1"/>
    <col min="12788" max="12788" width="45.5546875" style="110" bestFit="1" customWidth="1"/>
    <col min="12789" max="12789" width="14.5546875" style="110" bestFit="1" customWidth="1"/>
    <col min="12790" max="12790" width="13.109375" style="110" bestFit="1" customWidth="1"/>
    <col min="12791" max="12791" width="7.88671875" style="110" bestFit="1" customWidth="1"/>
    <col min="12792" max="12793" width="12.109375" style="110" bestFit="1" customWidth="1"/>
    <col min="12794" max="12794" width="12.88671875" style="110" bestFit="1" customWidth="1"/>
    <col min="12795" max="12795" width="10.5546875" style="110" bestFit="1" customWidth="1"/>
    <col min="12796" max="12796" width="10.109375" style="110" bestFit="1" customWidth="1"/>
    <col min="12797" max="12797" width="7.109375" style="110" customWidth="1"/>
    <col min="12798" max="12798" width="7.5546875" style="110" bestFit="1" customWidth="1"/>
    <col min="12799" max="12799" width="11.5546875" style="110" bestFit="1" customWidth="1"/>
    <col min="12800" max="12800" width="51.6640625" style="110" customWidth="1"/>
    <col min="12801" max="12802" width="9.6640625" style="110" customWidth="1"/>
    <col min="12803" max="12803" width="11.44140625" style="110" customWidth="1"/>
    <col min="12804" max="12804" width="5.6640625" style="110" customWidth="1"/>
    <col min="12805" max="12805" width="12.44140625" style="110" customWidth="1"/>
    <col min="12806" max="12806" width="18.44140625" style="110" customWidth="1"/>
    <col min="12807" max="12807" width="23.33203125" style="110" customWidth="1"/>
    <col min="12808" max="12808" width="20" style="110" customWidth="1"/>
    <col min="12809" max="12809" width="13.6640625" style="110" customWidth="1"/>
    <col min="12810" max="12810" width="4" style="110" bestFit="1" customWidth="1"/>
    <col min="12811" max="12811" width="12.6640625" style="110" bestFit="1" customWidth="1"/>
    <col min="12812" max="12812" width="9.6640625" style="110" bestFit="1" customWidth="1"/>
    <col min="12813" max="13032" width="9.109375" style="110"/>
    <col min="13033" max="13033" width="34" style="110" bestFit="1" customWidth="1"/>
    <col min="13034" max="13034" width="40.109375" style="110" bestFit="1" customWidth="1"/>
    <col min="13035" max="13035" width="35.44140625" style="110" bestFit="1" customWidth="1"/>
    <col min="13036" max="13036" width="17.88671875" style="110" bestFit="1" customWidth="1"/>
    <col min="13037" max="13037" width="13.5546875" style="110" bestFit="1" customWidth="1"/>
    <col min="13038" max="13038" width="11" style="110" bestFit="1" customWidth="1"/>
    <col min="13039" max="13039" width="10.6640625" style="110" bestFit="1" customWidth="1"/>
    <col min="13040" max="13040" width="18.5546875" style="110" bestFit="1" customWidth="1"/>
    <col min="13041" max="13041" width="7.33203125" style="110" bestFit="1" customWidth="1"/>
    <col min="13042" max="13042" width="19.6640625" style="110" bestFit="1" customWidth="1"/>
    <col min="13043" max="13043" width="23.44140625" style="110" bestFit="1" customWidth="1"/>
    <col min="13044" max="13044" width="45.5546875" style="110" bestFit="1" customWidth="1"/>
    <col min="13045" max="13045" width="14.5546875" style="110" bestFit="1" customWidth="1"/>
    <col min="13046" max="13046" width="13.109375" style="110" bestFit="1" customWidth="1"/>
    <col min="13047" max="13047" width="7.88671875" style="110" bestFit="1" customWidth="1"/>
    <col min="13048" max="13049" width="12.109375" style="110" bestFit="1" customWidth="1"/>
    <col min="13050" max="13050" width="12.88671875" style="110" bestFit="1" customWidth="1"/>
    <col min="13051" max="13051" width="10.5546875" style="110" bestFit="1" customWidth="1"/>
    <col min="13052" max="13052" width="10.109375" style="110" bestFit="1" customWidth="1"/>
    <col min="13053" max="13053" width="7.109375" style="110" customWidth="1"/>
    <col min="13054" max="13054" width="7.5546875" style="110" bestFit="1" customWidth="1"/>
    <col min="13055" max="13055" width="11.5546875" style="110" bestFit="1" customWidth="1"/>
    <col min="13056" max="13056" width="51.6640625" style="110" customWidth="1"/>
    <col min="13057" max="13058" width="9.6640625" style="110" customWidth="1"/>
    <col min="13059" max="13059" width="11.44140625" style="110" customWidth="1"/>
    <col min="13060" max="13060" width="5.6640625" style="110" customWidth="1"/>
    <col min="13061" max="13061" width="12.44140625" style="110" customWidth="1"/>
    <col min="13062" max="13062" width="18.44140625" style="110" customWidth="1"/>
    <col min="13063" max="13063" width="23.33203125" style="110" customWidth="1"/>
    <col min="13064" max="13064" width="20" style="110" customWidth="1"/>
    <col min="13065" max="13065" width="13.6640625" style="110" customWidth="1"/>
    <col min="13066" max="13066" width="4" style="110" bestFit="1" customWidth="1"/>
    <col min="13067" max="13067" width="12.6640625" style="110" bestFit="1" customWidth="1"/>
    <col min="13068" max="13068" width="9.6640625" style="110" bestFit="1" customWidth="1"/>
    <col min="13069" max="13288" width="9.109375" style="110"/>
    <col min="13289" max="13289" width="34" style="110" bestFit="1" customWidth="1"/>
    <col min="13290" max="13290" width="40.109375" style="110" bestFit="1" customWidth="1"/>
    <col min="13291" max="13291" width="35.44140625" style="110" bestFit="1" customWidth="1"/>
    <col min="13292" max="13292" width="17.88671875" style="110" bestFit="1" customWidth="1"/>
    <col min="13293" max="13293" width="13.5546875" style="110" bestFit="1" customWidth="1"/>
    <col min="13294" max="13294" width="11" style="110" bestFit="1" customWidth="1"/>
    <col min="13295" max="13295" width="10.6640625" style="110" bestFit="1" customWidth="1"/>
    <col min="13296" max="13296" width="18.5546875" style="110" bestFit="1" customWidth="1"/>
    <col min="13297" max="13297" width="7.33203125" style="110" bestFit="1" customWidth="1"/>
    <col min="13298" max="13298" width="19.6640625" style="110" bestFit="1" customWidth="1"/>
    <col min="13299" max="13299" width="23.44140625" style="110" bestFit="1" customWidth="1"/>
    <col min="13300" max="13300" width="45.5546875" style="110" bestFit="1" customWidth="1"/>
    <col min="13301" max="13301" width="14.5546875" style="110" bestFit="1" customWidth="1"/>
    <col min="13302" max="13302" width="13.109375" style="110" bestFit="1" customWidth="1"/>
    <col min="13303" max="13303" width="7.88671875" style="110" bestFit="1" customWidth="1"/>
    <col min="13304" max="13305" width="12.109375" style="110" bestFit="1" customWidth="1"/>
    <col min="13306" max="13306" width="12.88671875" style="110" bestFit="1" customWidth="1"/>
    <col min="13307" max="13307" width="10.5546875" style="110" bestFit="1" customWidth="1"/>
    <col min="13308" max="13308" width="10.109375" style="110" bestFit="1" customWidth="1"/>
    <col min="13309" max="13309" width="7.109375" style="110" customWidth="1"/>
    <col min="13310" max="13310" width="7.5546875" style="110" bestFit="1" customWidth="1"/>
    <col min="13311" max="13311" width="11.5546875" style="110" bestFit="1" customWidth="1"/>
    <col min="13312" max="13312" width="51.6640625" style="110" customWidth="1"/>
    <col min="13313" max="13314" width="9.6640625" style="110" customWidth="1"/>
    <col min="13315" max="13315" width="11.44140625" style="110" customWidth="1"/>
    <col min="13316" max="13316" width="5.6640625" style="110" customWidth="1"/>
    <col min="13317" max="13317" width="12.44140625" style="110" customWidth="1"/>
    <col min="13318" max="13318" width="18.44140625" style="110" customWidth="1"/>
    <col min="13319" max="13319" width="23.33203125" style="110" customWidth="1"/>
    <col min="13320" max="13320" width="20" style="110" customWidth="1"/>
    <col min="13321" max="13321" width="13.6640625" style="110" customWidth="1"/>
    <col min="13322" max="13322" width="4" style="110" bestFit="1" customWidth="1"/>
    <col min="13323" max="13323" width="12.6640625" style="110" bestFit="1" customWidth="1"/>
    <col min="13324" max="13324" width="9.6640625" style="110" bestFit="1" customWidth="1"/>
    <col min="13325" max="13544" width="9.109375" style="110"/>
    <col min="13545" max="13545" width="34" style="110" bestFit="1" customWidth="1"/>
    <col min="13546" max="13546" width="40.109375" style="110" bestFit="1" customWidth="1"/>
    <col min="13547" max="13547" width="35.44140625" style="110" bestFit="1" customWidth="1"/>
    <col min="13548" max="13548" width="17.88671875" style="110" bestFit="1" customWidth="1"/>
    <col min="13549" max="13549" width="13.5546875" style="110" bestFit="1" customWidth="1"/>
    <col min="13550" max="13550" width="11" style="110" bestFit="1" customWidth="1"/>
    <col min="13551" max="13551" width="10.6640625" style="110" bestFit="1" customWidth="1"/>
    <col min="13552" max="13552" width="18.5546875" style="110" bestFit="1" customWidth="1"/>
    <col min="13553" max="13553" width="7.33203125" style="110" bestFit="1" customWidth="1"/>
    <col min="13554" max="13554" width="19.6640625" style="110" bestFit="1" customWidth="1"/>
    <col min="13555" max="13555" width="23.44140625" style="110" bestFit="1" customWidth="1"/>
    <col min="13556" max="13556" width="45.5546875" style="110" bestFit="1" customWidth="1"/>
    <col min="13557" max="13557" width="14.5546875" style="110" bestFit="1" customWidth="1"/>
    <col min="13558" max="13558" width="13.109375" style="110" bestFit="1" customWidth="1"/>
    <col min="13559" max="13559" width="7.88671875" style="110" bestFit="1" customWidth="1"/>
    <col min="13560" max="13561" width="12.109375" style="110" bestFit="1" customWidth="1"/>
    <col min="13562" max="13562" width="12.88671875" style="110" bestFit="1" customWidth="1"/>
    <col min="13563" max="13563" width="10.5546875" style="110" bestFit="1" customWidth="1"/>
    <col min="13564" max="13564" width="10.109375" style="110" bestFit="1" customWidth="1"/>
    <col min="13565" max="13565" width="7.109375" style="110" customWidth="1"/>
    <col min="13566" max="13566" width="7.5546875" style="110" bestFit="1" customWidth="1"/>
    <col min="13567" max="13567" width="11.5546875" style="110" bestFit="1" customWidth="1"/>
    <col min="13568" max="13568" width="51.6640625" style="110" customWidth="1"/>
    <col min="13569" max="13570" width="9.6640625" style="110" customWidth="1"/>
    <col min="13571" max="13571" width="11.44140625" style="110" customWidth="1"/>
    <col min="13572" max="13572" width="5.6640625" style="110" customWidth="1"/>
    <col min="13573" max="13573" width="12.44140625" style="110" customWidth="1"/>
    <col min="13574" max="13574" width="18.44140625" style="110" customWidth="1"/>
    <col min="13575" max="13575" width="23.33203125" style="110" customWidth="1"/>
    <col min="13576" max="13576" width="20" style="110" customWidth="1"/>
    <col min="13577" max="13577" width="13.6640625" style="110" customWidth="1"/>
    <col min="13578" max="13578" width="4" style="110" bestFit="1" customWidth="1"/>
    <col min="13579" max="13579" width="12.6640625" style="110" bestFit="1" customWidth="1"/>
    <col min="13580" max="13580" width="9.6640625" style="110" bestFit="1" customWidth="1"/>
    <col min="13581" max="13800" width="9.109375" style="110"/>
    <col min="13801" max="13801" width="34" style="110" bestFit="1" customWidth="1"/>
    <col min="13802" max="13802" width="40.109375" style="110" bestFit="1" customWidth="1"/>
    <col min="13803" max="13803" width="35.44140625" style="110" bestFit="1" customWidth="1"/>
    <col min="13804" max="13804" width="17.88671875" style="110" bestFit="1" customWidth="1"/>
    <col min="13805" max="13805" width="13.5546875" style="110" bestFit="1" customWidth="1"/>
    <col min="13806" max="13806" width="11" style="110" bestFit="1" customWidth="1"/>
    <col min="13807" max="13807" width="10.6640625" style="110" bestFit="1" customWidth="1"/>
    <col min="13808" max="13808" width="18.5546875" style="110" bestFit="1" customWidth="1"/>
    <col min="13809" max="13809" width="7.33203125" style="110" bestFit="1" customWidth="1"/>
    <col min="13810" max="13810" width="19.6640625" style="110" bestFit="1" customWidth="1"/>
    <col min="13811" max="13811" width="23.44140625" style="110" bestFit="1" customWidth="1"/>
    <col min="13812" max="13812" width="45.5546875" style="110" bestFit="1" customWidth="1"/>
    <col min="13813" max="13813" width="14.5546875" style="110" bestFit="1" customWidth="1"/>
    <col min="13814" max="13814" width="13.109375" style="110" bestFit="1" customWidth="1"/>
    <col min="13815" max="13815" width="7.88671875" style="110" bestFit="1" customWidth="1"/>
    <col min="13816" max="13817" width="12.109375" style="110" bestFit="1" customWidth="1"/>
    <col min="13818" max="13818" width="12.88671875" style="110" bestFit="1" customWidth="1"/>
    <col min="13819" max="13819" width="10.5546875" style="110" bestFit="1" customWidth="1"/>
    <col min="13820" max="13820" width="10.109375" style="110" bestFit="1" customWidth="1"/>
    <col min="13821" max="13821" width="7.109375" style="110" customWidth="1"/>
    <col min="13822" max="13822" width="7.5546875" style="110" bestFit="1" customWidth="1"/>
    <col min="13823" max="13823" width="11.5546875" style="110" bestFit="1" customWidth="1"/>
    <col min="13824" max="13824" width="51.6640625" style="110" customWidth="1"/>
    <col min="13825" max="13826" width="9.6640625" style="110" customWidth="1"/>
    <col min="13827" max="13827" width="11.44140625" style="110" customWidth="1"/>
    <col min="13828" max="13828" width="5.6640625" style="110" customWidth="1"/>
    <col min="13829" max="13829" width="12.44140625" style="110" customWidth="1"/>
    <col min="13830" max="13830" width="18.44140625" style="110" customWidth="1"/>
    <col min="13831" max="13831" width="23.33203125" style="110" customWidth="1"/>
    <col min="13832" max="13832" width="20" style="110" customWidth="1"/>
    <col min="13833" max="13833" width="13.6640625" style="110" customWidth="1"/>
    <col min="13834" max="13834" width="4" style="110" bestFit="1" customWidth="1"/>
    <col min="13835" max="13835" width="12.6640625" style="110" bestFit="1" customWidth="1"/>
    <col min="13836" max="13836" width="9.6640625" style="110" bestFit="1" customWidth="1"/>
    <col min="13837" max="14056" width="9.109375" style="110"/>
    <col min="14057" max="14057" width="34" style="110" bestFit="1" customWidth="1"/>
    <col min="14058" max="14058" width="40.109375" style="110" bestFit="1" customWidth="1"/>
    <col min="14059" max="14059" width="35.44140625" style="110" bestFit="1" customWidth="1"/>
    <col min="14060" max="14060" width="17.88671875" style="110" bestFit="1" customWidth="1"/>
    <col min="14061" max="14061" width="13.5546875" style="110" bestFit="1" customWidth="1"/>
    <col min="14062" max="14062" width="11" style="110" bestFit="1" customWidth="1"/>
    <col min="14063" max="14063" width="10.6640625" style="110" bestFit="1" customWidth="1"/>
    <col min="14064" max="14064" width="18.5546875" style="110" bestFit="1" customWidth="1"/>
    <col min="14065" max="14065" width="7.33203125" style="110" bestFit="1" customWidth="1"/>
    <col min="14066" max="14066" width="19.6640625" style="110" bestFit="1" customWidth="1"/>
    <col min="14067" max="14067" width="23.44140625" style="110" bestFit="1" customWidth="1"/>
    <col min="14068" max="14068" width="45.5546875" style="110" bestFit="1" customWidth="1"/>
    <col min="14069" max="14069" width="14.5546875" style="110" bestFit="1" customWidth="1"/>
    <col min="14070" max="14070" width="13.109375" style="110" bestFit="1" customWidth="1"/>
    <col min="14071" max="14071" width="7.88671875" style="110" bestFit="1" customWidth="1"/>
    <col min="14072" max="14073" width="12.109375" style="110" bestFit="1" customWidth="1"/>
    <col min="14074" max="14074" width="12.88671875" style="110" bestFit="1" customWidth="1"/>
    <col min="14075" max="14075" width="10.5546875" style="110" bestFit="1" customWidth="1"/>
    <col min="14076" max="14076" width="10.109375" style="110" bestFit="1" customWidth="1"/>
    <col min="14077" max="14077" width="7.109375" style="110" customWidth="1"/>
    <col min="14078" max="14078" width="7.5546875" style="110" bestFit="1" customWidth="1"/>
    <col min="14079" max="14079" width="11.5546875" style="110" bestFit="1" customWidth="1"/>
    <col min="14080" max="14080" width="51.6640625" style="110" customWidth="1"/>
    <col min="14081" max="14082" width="9.6640625" style="110" customWidth="1"/>
    <col min="14083" max="14083" width="11.44140625" style="110" customWidth="1"/>
    <col min="14084" max="14084" width="5.6640625" style="110" customWidth="1"/>
    <col min="14085" max="14085" width="12.44140625" style="110" customWidth="1"/>
    <col min="14086" max="14086" width="18.44140625" style="110" customWidth="1"/>
    <col min="14087" max="14087" width="23.33203125" style="110" customWidth="1"/>
    <col min="14088" max="14088" width="20" style="110" customWidth="1"/>
    <col min="14089" max="14089" width="13.6640625" style="110" customWidth="1"/>
    <col min="14090" max="14090" width="4" style="110" bestFit="1" customWidth="1"/>
    <col min="14091" max="14091" width="12.6640625" style="110" bestFit="1" customWidth="1"/>
    <col min="14092" max="14092" width="9.6640625" style="110" bestFit="1" customWidth="1"/>
    <col min="14093" max="14312" width="9.109375" style="110"/>
    <col min="14313" max="14313" width="34" style="110" bestFit="1" customWidth="1"/>
    <col min="14314" max="14314" width="40.109375" style="110" bestFit="1" customWidth="1"/>
    <col min="14315" max="14315" width="35.44140625" style="110" bestFit="1" customWidth="1"/>
    <col min="14316" max="14316" width="17.88671875" style="110" bestFit="1" customWidth="1"/>
    <col min="14317" max="14317" width="13.5546875" style="110" bestFit="1" customWidth="1"/>
    <col min="14318" max="14318" width="11" style="110" bestFit="1" customWidth="1"/>
    <col min="14319" max="14319" width="10.6640625" style="110" bestFit="1" customWidth="1"/>
    <col min="14320" max="14320" width="18.5546875" style="110" bestFit="1" customWidth="1"/>
    <col min="14321" max="14321" width="7.33203125" style="110" bestFit="1" customWidth="1"/>
    <col min="14322" max="14322" width="19.6640625" style="110" bestFit="1" customWidth="1"/>
    <col min="14323" max="14323" width="23.44140625" style="110" bestFit="1" customWidth="1"/>
    <col min="14324" max="14324" width="45.5546875" style="110" bestFit="1" customWidth="1"/>
    <col min="14325" max="14325" width="14.5546875" style="110" bestFit="1" customWidth="1"/>
    <col min="14326" max="14326" width="13.109375" style="110" bestFit="1" customWidth="1"/>
    <col min="14327" max="14327" width="7.88671875" style="110" bestFit="1" customWidth="1"/>
    <col min="14328" max="14329" width="12.109375" style="110" bestFit="1" customWidth="1"/>
    <col min="14330" max="14330" width="12.88671875" style="110" bestFit="1" customWidth="1"/>
    <col min="14331" max="14331" width="10.5546875" style="110" bestFit="1" customWidth="1"/>
    <col min="14332" max="14332" width="10.109375" style="110" bestFit="1" customWidth="1"/>
    <col min="14333" max="14333" width="7.109375" style="110" customWidth="1"/>
    <col min="14334" max="14334" width="7.5546875" style="110" bestFit="1" customWidth="1"/>
    <col min="14335" max="14335" width="11.5546875" style="110" bestFit="1" customWidth="1"/>
    <col min="14336" max="14336" width="51.6640625" style="110" customWidth="1"/>
    <col min="14337" max="14338" width="9.6640625" style="110" customWidth="1"/>
    <col min="14339" max="14339" width="11.44140625" style="110" customWidth="1"/>
    <col min="14340" max="14340" width="5.6640625" style="110" customWidth="1"/>
    <col min="14341" max="14341" width="12.44140625" style="110" customWidth="1"/>
    <col min="14342" max="14342" width="18.44140625" style="110" customWidth="1"/>
    <col min="14343" max="14343" width="23.33203125" style="110" customWidth="1"/>
    <col min="14344" max="14344" width="20" style="110" customWidth="1"/>
    <col min="14345" max="14345" width="13.6640625" style="110" customWidth="1"/>
    <col min="14346" max="14346" width="4" style="110" bestFit="1" customWidth="1"/>
    <col min="14347" max="14347" width="12.6640625" style="110" bestFit="1" customWidth="1"/>
    <col min="14348" max="14348" width="9.6640625" style="110" bestFit="1" customWidth="1"/>
    <col min="14349" max="14568" width="9.109375" style="110"/>
    <col min="14569" max="14569" width="34" style="110" bestFit="1" customWidth="1"/>
    <col min="14570" max="14570" width="40.109375" style="110" bestFit="1" customWidth="1"/>
    <col min="14571" max="14571" width="35.44140625" style="110" bestFit="1" customWidth="1"/>
    <col min="14572" max="14572" width="17.88671875" style="110" bestFit="1" customWidth="1"/>
    <col min="14573" max="14573" width="13.5546875" style="110" bestFit="1" customWidth="1"/>
    <col min="14574" max="14574" width="11" style="110" bestFit="1" customWidth="1"/>
    <col min="14575" max="14575" width="10.6640625" style="110" bestFit="1" customWidth="1"/>
    <col min="14576" max="14576" width="18.5546875" style="110" bestFit="1" customWidth="1"/>
    <col min="14577" max="14577" width="7.33203125" style="110" bestFit="1" customWidth="1"/>
    <col min="14578" max="14578" width="19.6640625" style="110" bestFit="1" customWidth="1"/>
    <col min="14579" max="14579" width="23.44140625" style="110" bestFit="1" customWidth="1"/>
    <col min="14580" max="14580" width="45.5546875" style="110" bestFit="1" customWidth="1"/>
    <col min="14581" max="14581" width="14.5546875" style="110" bestFit="1" customWidth="1"/>
    <col min="14582" max="14582" width="13.109375" style="110" bestFit="1" customWidth="1"/>
    <col min="14583" max="14583" width="7.88671875" style="110" bestFit="1" customWidth="1"/>
    <col min="14584" max="14585" width="12.109375" style="110" bestFit="1" customWidth="1"/>
    <col min="14586" max="14586" width="12.88671875" style="110" bestFit="1" customWidth="1"/>
    <col min="14587" max="14587" width="10.5546875" style="110" bestFit="1" customWidth="1"/>
    <col min="14588" max="14588" width="10.109375" style="110" bestFit="1" customWidth="1"/>
    <col min="14589" max="14589" width="7.109375" style="110" customWidth="1"/>
    <col min="14590" max="14590" width="7.5546875" style="110" bestFit="1" customWidth="1"/>
    <col min="14591" max="14591" width="11.5546875" style="110" bestFit="1" customWidth="1"/>
    <col min="14592" max="14592" width="51.6640625" style="110" customWidth="1"/>
    <col min="14593" max="14594" width="9.6640625" style="110" customWidth="1"/>
    <col min="14595" max="14595" width="11.44140625" style="110" customWidth="1"/>
    <col min="14596" max="14596" width="5.6640625" style="110" customWidth="1"/>
    <col min="14597" max="14597" width="12.44140625" style="110" customWidth="1"/>
    <col min="14598" max="14598" width="18.44140625" style="110" customWidth="1"/>
    <col min="14599" max="14599" width="23.33203125" style="110" customWidth="1"/>
    <col min="14600" max="14600" width="20" style="110" customWidth="1"/>
    <col min="14601" max="14601" width="13.6640625" style="110" customWidth="1"/>
    <col min="14602" max="14602" width="4" style="110" bestFit="1" customWidth="1"/>
    <col min="14603" max="14603" width="12.6640625" style="110" bestFit="1" customWidth="1"/>
    <col min="14604" max="14604" width="9.6640625" style="110" bestFit="1" customWidth="1"/>
    <col min="14605" max="14824" width="9.109375" style="110"/>
    <col min="14825" max="14825" width="34" style="110" bestFit="1" customWidth="1"/>
    <col min="14826" max="14826" width="40.109375" style="110" bestFit="1" customWidth="1"/>
    <col min="14827" max="14827" width="35.44140625" style="110" bestFit="1" customWidth="1"/>
    <col min="14828" max="14828" width="17.88671875" style="110" bestFit="1" customWidth="1"/>
    <col min="14829" max="14829" width="13.5546875" style="110" bestFit="1" customWidth="1"/>
    <col min="14830" max="14830" width="11" style="110" bestFit="1" customWidth="1"/>
    <col min="14831" max="14831" width="10.6640625" style="110" bestFit="1" customWidth="1"/>
    <col min="14832" max="14832" width="18.5546875" style="110" bestFit="1" customWidth="1"/>
    <col min="14833" max="14833" width="7.33203125" style="110" bestFit="1" customWidth="1"/>
    <col min="14834" max="14834" width="19.6640625" style="110" bestFit="1" customWidth="1"/>
    <col min="14835" max="14835" width="23.44140625" style="110" bestFit="1" customWidth="1"/>
    <col min="14836" max="14836" width="45.5546875" style="110" bestFit="1" customWidth="1"/>
    <col min="14837" max="14837" width="14.5546875" style="110" bestFit="1" customWidth="1"/>
    <col min="14838" max="14838" width="13.109375" style="110" bestFit="1" customWidth="1"/>
    <col min="14839" max="14839" width="7.88671875" style="110" bestFit="1" customWidth="1"/>
    <col min="14840" max="14841" width="12.109375" style="110" bestFit="1" customWidth="1"/>
    <col min="14842" max="14842" width="12.88671875" style="110" bestFit="1" customWidth="1"/>
    <col min="14843" max="14843" width="10.5546875" style="110" bestFit="1" customWidth="1"/>
    <col min="14844" max="14844" width="10.109375" style="110" bestFit="1" customWidth="1"/>
    <col min="14845" max="14845" width="7.109375" style="110" customWidth="1"/>
    <col min="14846" max="14846" width="7.5546875" style="110" bestFit="1" customWidth="1"/>
    <col min="14847" max="14847" width="11.5546875" style="110" bestFit="1" customWidth="1"/>
    <col min="14848" max="14848" width="51.6640625" style="110" customWidth="1"/>
    <col min="14849" max="14850" width="9.6640625" style="110" customWidth="1"/>
    <col min="14851" max="14851" width="11.44140625" style="110" customWidth="1"/>
    <col min="14852" max="14852" width="5.6640625" style="110" customWidth="1"/>
    <col min="14853" max="14853" width="12.44140625" style="110" customWidth="1"/>
    <col min="14854" max="14854" width="18.44140625" style="110" customWidth="1"/>
    <col min="14855" max="14855" width="23.33203125" style="110" customWidth="1"/>
    <col min="14856" max="14856" width="20" style="110" customWidth="1"/>
    <col min="14857" max="14857" width="13.6640625" style="110" customWidth="1"/>
    <col min="14858" max="14858" width="4" style="110" bestFit="1" customWidth="1"/>
    <col min="14859" max="14859" width="12.6640625" style="110" bestFit="1" customWidth="1"/>
    <col min="14860" max="14860" width="9.6640625" style="110" bestFit="1" customWidth="1"/>
    <col min="14861" max="15080" width="9.109375" style="110"/>
    <col min="15081" max="15081" width="34" style="110" bestFit="1" customWidth="1"/>
    <col min="15082" max="15082" width="40.109375" style="110" bestFit="1" customWidth="1"/>
    <col min="15083" max="15083" width="35.44140625" style="110" bestFit="1" customWidth="1"/>
    <col min="15084" max="15084" width="17.88671875" style="110" bestFit="1" customWidth="1"/>
    <col min="15085" max="15085" width="13.5546875" style="110" bestFit="1" customWidth="1"/>
    <col min="15086" max="15086" width="11" style="110" bestFit="1" customWidth="1"/>
    <col min="15087" max="15087" width="10.6640625" style="110" bestFit="1" customWidth="1"/>
    <col min="15088" max="15088" width="18.5546875" style="110" bestFit="1" customWidth="1"/>
    <col min="15089" max="15089" width="7.33203125" style="110" bestFit="1" customWidth="1"/>
    <col min="15090" max="15090" width="19.6640625" style="110" bestFit="1" customWidth="1"/>
    <col min="15091" max="15091" width="23.44140625" style="110" bestFit="1" customWidth="1"/>
    <col min="15092" max="15092" width="45.5546875" style="110" bestFit="1" customWidth="1"/>
    <col min="15093" max="15093" width="14.5546875" style="110" bestFit="1" customWidth="1"/>
    <col min="15094" max="15094" width="13.109375" style="110" bestFit="1" customWidth="1"/>
    <col min="15095" max="15095" width="7.88671875" style="110" bestFit="1" customWidth="1"/>
    <col min="15096" max="15097" width="12.109375" style="110" bestFit="1" customWidth="1"/>
    <col min="15098" max="15098" width="12.88671875" style="110" bestFit="1" customWidth="1"/>
    <col min="15099" max="15099" width="10.5546875" style="110" bestFit="1" customWidth="1"/>
    <col min="15100" max="15100" width="10.109375" style="110" bestFit="1" customWidth="1"/>
    <col min="15101" max="15101" width="7.109375" style="110" customWidth="1"/>
    <col min="15102" max="15102" width="7.5546875" style="110" bestFit="1" customWidth="1"/>
    <col min="15103" max="15103" width="11.5546875" style="110" bestFit="1" customWidth="1"/>
    <col min="15104" max="15104" width="51.6640625" style="110" customWidth="1"/>
    <col min="15105" max="15106" width="9.6640625" style="110" customWidth="1"/>
    <col min="15107" max="15107" width="11.44140625" style="110" customWidth="1"/>
    <col min="15108" max="15108" width="5.6640625" style="110" customWidth="1"/>
    <col min="15109" max="15109" width="12.44140625" style="110" customWidth="1"/>
    <col min="15110" max="15110" width="18.44140625" style="110" customWidth="1"/>
    <col min="15111" max="15111" width="23.33203125" style="110" customWidth="1"/>
    <col min="15112" max="15112" width="20" style="110" customWidth="1"/>
    <col min="15113" max="15113" width="13.6640625" style="110" customWidth="1"/>
    <col min="15114" max="15114" width="4" style="110" bestFit="1" customWidth="1"/>
    <col min="15115" max="15115" width="12.6640625" style="110" bestFit="1" customWidth="1"/>
    <col min="15116" max="15116" width="9.6640625" style="110" bestFit="1" customWidth="1"/>
    <col min="15117" max="15336" width="9.109375" style="110"/>
    <col min="15337" max="15337" width="34" style="110" bestFit="1" customWidth="1"/>
    <col min="15338" max="15338" width="40.109375" style="110" bestFit="1" customWidth="1"/>
    <col min="15339" max="15339" width="35.44140625" style="110" bestFit="1" customWidth="1"/>
    <col min="15340" max="15340" width="17.88671875" style="110" bestFit="1" customWidth="1"/>
    <col min="15341" max="15341" width="13.5546875" style="110" bestFit="1" customWidth="1"/>
    <col min="15342" max="15342" width="11" style="110" bestFit="1" customWidth="1"/>
    <col min="15343" max="15343" width="10.6640625" style="110" bestFit="1" customWidth="1"/>
    <col min="15344" max="15344" width="18.5546875" style="110" bestFit="1" customWidth="1"/>
    <col min="15345" max="15345" width="7.33203125" style="110" bestFit="1" customWidth="1"/>
    <col min="15346" max="15346" width="19.6640625" style="110" bestFit="1" customWidth="1"/>
    <col min="15347" max="15347" width="23.44140625" style="110" bestFit="1" customWidth="1"/>
    <col min="15348" max="15348" width="45.5546875" style="110" bestFit="1" customWidth="1"/>
    <col min="15349" max="15349" width="14.5546875" style="110" bestFit="1" customWidth="1"/>
    <col min="15350" max="15350" width="13.109375" style="110" bestFit="1" customWidth="1"/>
    <col min="15351" max="15351" width="7.88671875" style="110" bestFit="1" customWidth="1"/>
    <col min="15352" max="15353" width="12.109375" style="110" bestFit="1" customWidth="1"/>
    <col min="15354" max="15354" width="12.88671875" style="110" bestFit="1" customWidth="1"/>
    <col min="15355" max="15355" width="10.5546875" style="110" bestFit="1" customWidth="1"/>
    <col min="15356" max="15356" width="10.109375" style="110" bestFit="1" customWidth="1"/>
    <col min="15357" max="15357" width="7.109375" style="110" customWidth="1"/>
    <col min="15358" max="15358" width="7.5546875" style="110" bestFit="1" customWidth="1"/>
    <col min="15359" max="15359" width="11.5546875" style="110" bestFit="1" customWidth="1"/>
    <col min="15360" max="15360" width="51.6640625" style="110" customWidth="1"/>
    <col min="15361" max="15362" width="9.6640625" style="110" customWidth="1"/>
    <col min="15363" max="15363" width="11.44140625" style="110" customWidth="1"/>
    <col min="15364" max="15364" width="5.6640625" style="110" customWidth="1"/>
    <col min="15365" max="15365" width="12.44140625" style="110" customWidth="1"/>
    <col min="15366" max="15366" width="18.44140625" style="110" customWidth="1"/>
    <col min="15367" max="15367" width="23.33203125" style="110" customWidth="1"/>
    <col min="15368" max="15368" width="20" style="110" customWidth="1"/>
    <col min="15369" max="15369" width="13.6640625" style="110" customWidth="1"/>
    <col min="15370" max="15370" width="4" style="110" bestFit="1" customWidth="1"/>
    <col min="15371" max="15371" width="12.6640625" style="110" bestFit="1" customWidth="1"/>
    <col min="15372" max="15372" width="9.6640625" style="110" bestFit="1" customWidth="1"/>
    <col min="15373" max="15592" width="9.109375" style="110"/>
    <col min="15593" max="15593" width="34" style="110" bestFit="1" customWidth="1"/>
    <col min="15594" max="15594" width="40.109375" style="110" bestFit="1" customWidth="1"/>
    <col min="15595" max="15595" width="35.44140625" style="110" bestFit="1" customWidth="1"/>
    <col min="15596" max="15596" width="17.88671875" style="110" bestFit="1" customWidth="1"/>
    <col min="15597" max="15597" width="13.5546875" style="110" bestFit="1" customWidth="1"/>
    <col min="15598" max="15598" width="11" style="110" bestFit="1" customWidth="1"/>
    <col min="15599" max="15599" width="10.6640625" style="110" bestFit="1" customWidth="1"/>
    <col min="15600" max="15600" width="18.5546875" style="110" bestFit="1" customWidth="1"/>
    <col min="15601" max="15601" width="7.33203125" style="110" bestFit="1" customWidth="1"/>
    <col min="15602" max="15602" width="19.6640625" style="110" bestFit="1" customWidth="1"/>
    <col min="15603" max="15603" width="23.44140625" style="110" bestFit="1" customWidth="1"/>
    <col min="15604" max="15604" width="45.5546875" style="110" bestFit="1" customWidth="1"/>
    <col min="15605" max="15605" width="14.5546875" style="110" bestFit="1" customWidth="1"/>
    <col min="15606" max="15606" width="13.109375" style="110" bestFit="1" customWidth="1"/>
    <col min="15607" max="15607" width="7.88671875" style="110" bestFit="1" customWidth="1"/>
    <col min="15608" max="15609" width="12.109375" style="110" bestFit="1" customWidth="1"/>
    <col min="15610" max="15610" width="12.88671875" style="110" bestFit="1" customWidth="1"/>
    <col min="15611" max="15611" width="10.5546875" style="110" bestFit="1" customWidth="1"/>
    <col min="15612" max="15612" width="10.109375" style="110" bestFit="1" customWidth="1"/>
    <col min="15613" max="15613" width="7.109375" style="110" customWidth="1"/>
    <col min="15614" max="15614" width="7.5546875" style="110" bestFit="1" customWidth="1"/>
    <col min="15615" max="15615" width="11.5546875" style="110" bestFit="1" customWidth="1"/>
    <col min="15616" max="15616" width="51.6640625" style="110" customWidth="1"/>
    <col min="15617" max="15618" width="9.6640625" style="110" customWidth="1"/>
    <col min="15619" max="15619" width="11.44140625" style="110" customWidth="1"/>
    <col min="15620" max="15620" width="5.6640625" style="110" customWidth="1"/>
    <col min="15621" max="15621" width="12.44140625" style="110" customWidth="1"/>
    <col min="15622" max="15622" width="18.44140625" style="110" customWidth="1"/>
    <col min="15623" max="15623" width="23.33203125" style="110" customWidth="1"/>
    <col min="15624" max="15624" width="20" style="110" customWidth="1"/>
    <col min="15625" max="15625" width="13.6640625" style="110" customWidth="1"/>
    <col min="15626" max="15626" width="4" style="110" bestFit="1" customWidth="1"/>
    <col min="15627" max="15627" width="12.6640625" style="110" bestFit="1" customWidth="1"/>
    <col min="15628" max="15628" width="9.6640625" style="110" bestFit="1" customWidth="1"/>
    <col min="15629" max="15848" width="9.109375" style="110"/>
    <col min="15849" max="15849" width="34" style="110" bestFit="1" customWidth="1"/>
    <col min="15850" max="15850" width="40.109375" style="110" bestFit="1" customWidth="1"/>
    <col min="15851" max="15851" width="35.44140625" style="110" bestFit="1" customWidth="1"/>
    <col min="15852" max="15852" width="17.88671875" style="110" bestFit="1" customWidth="1"/>
    <col min="15853" max="15853" width="13.5546875" style="110" bestFit="1" customWidth="1"/>
    <col min="15854" max="15854" width="11" style="110" bestFit="1" customWidth="1"/>
    <col min="15855" max="15855" width="10.6640625" style="110" bestFit="1" customWidth="1"/>
    <col min="15856" max="15856" width="18.5546875" style="110" bestFit="1" customWidth="1"/>
    <col min="15857" max="15857" width="7.33203125" style="110" bestFit="1" customWidth="1"/>
    <col min="15858" max="15858" width="19.6640625" style="110" bestFit="1" customWidth="1"/>
    <col min="15859" max="15859" width="23.44140625" style="110" bestFit="1" customWidth="1"/>
    <col min="15860" max="15860" width="45.5546875" style="110" bestFit="1" customWidth="1"/>
    <col min="15861" max="15861" width="14.5546875" style="110" bestFit="1" customWidth="1"/>
    <col min="15862" max="15862" width="13.109375" style="110" bestFit="1" customWidth="1"/>
    <col min="15863" max="15863" width="7.88671875" style="110" bestFit="1" customWidth="1"/>
    <col min="15864" max="15865" width="12.109375" style="110" bestFit="1" customWidth="1"/>
    <col min="15866" max="15866" width="12.88671875" style="110" bestFit="1" customWidth="1"/>
    <col min="15867" max="15867" width="10.5546875" style="110" bestFit="1" customWidth="1"/>
    <col min="15868" max="15868" width="10.109375" style="110" bestFit="1" customWidth="1"/>
    <col min="15869" max="15869" width="7.109375" style="110" customWidth="1"/>
    <col min="15870" max="15870" width="7.5546875" style="110" bestFit="1" customWidth="1"/>
    <col min="15871" max="15871" width="11.5546875" style="110" bestFit="1" customWidth="1"/>
    <col min="15872" max="15872" width="51.6640625" style="110" customWidth="1"/>
    <col min="15873" max="15874" width="9.6640625" style="110" customWidth="1"/>
    <col min="15875" max="15875" width="11.44140625" style="110" customWidth="1"/>
    <col min="15876" max="15876" width="5.6640625" style="110" customWidth="1"/>
    <col min="15877" max="15877" width="12.44140625" style="110" customWidth="1"/>
    <col min="15878" max="15878" width="18.44140625" style="110" customWidth="1"/>
    <col min="15879" max="15879" width="23.33203125" style="110" customWidth="1"/>
    <col min="15880" max="15880" width="20" style="110" customWidth="1"/>
    <col min="15881" max="15881" width="13.6640625" style="110" customWidth="1"/>
    <col min="15882" max="15882" width="4" style="110" bestFit="1" customWidth="1"/>
    <col min="15883" max="15883" width="12.6640625" style="110" bestFit="1" customWidth="1"/>
    <col min="15884" max="15884" width="9.6640625" style="110" bestFit="1" customWidth="1"/>
    <col min="15885" max="16104" width="9.109375" style="110"/>
    <col min="16105" max="16105" width="34" style="110" bestFit="1" customWidth="1"/>
    <col min="16106" max="16106" width="40.109375" style="110" bestFit="1" customWidth="1"/>
    <col min="16107" max="16107" width="35.44140625" style="110" bestFit="1" customWidth="1"/>
    <col min="16108" max="16108" width="17.88671875" style="110" bestFit="1" customWidth="1"/>
    <col min="16109" max="16109" width="13.5546875" style="110" bestFit="1" customWidth="1"/>
    <col min="16110" max="16110" width="11" style="110" bestFit="1" customWidth="1"/>
    <col min="16111" max="16111" width="10.6640625" style="110" bestFit="1" customWidth="1"/>
    <col min="16112" max="16112" width="18.5546875" style="110" bestFit="1" customWidth="1"/>
    <col min="16113" max="16113" width="7.33203125" style="110" bestFit="1" customWidth="1"/>
    <col min="16114" max="16114" width="19.6640625" style="110" bestFit="1" customWidth="1"/>
    <col min="16115" max="16115" width="23.44140625" style="110" bestFit="1" customWidth="1"/>
    <col min="16116" max="16116" width="45.5546875" style="110" bestFit="1" customWidth="1"/>
    <col min="16117" max="16117" width="14.5546875" style="110" bestFit="1" customWidth="1"/>
    <col min="16118" max="16118" width="13.109375" style="110" bestFit="1" customWidth="1"/>
    <col min="16119" max="16119" width="7.88671875" style="110" bestFit="1" customWidth="1"/>
    <col min="16120" max="16121" width="12.109375" style="110" bestFit="1" customWidth="1"/>
    <col min="16122" max="16122" width="12.88671875" style="110" bestFit="1" customWidth="1"/>
    <col min="16123" max="16123" width="10.5546875" style="110" bestFit="1" customWidth="1"/>
    <col min="16124" max="16124" width="10.109375" style="110" bestFit="1" customWidth="1"/>
    <col min="16125" max="16125" width="7.109375" style="110" customWidth="1"/>
    <col min="16126" max="16126" width="7.5546875" style="110" bestFit="1" customWidth="1"/>
    <col min="16127" max="16127" width="11.5546875" style="110" bestFit="1" customWidth="1"/>
    <col min="16128" max="16128" width="51.6640625" style="110" customWidth="1"/>
    <col min="16129" max="16130" width="9.6640625" style="110" customWidth="1"/>
    <col min="16131" max="16131" width="11.44140625" style="110" customWidth="1"/>
    <col min="16132" max="16132" width="5.6640625" style="110" customWidth="1"/>
    <col min="16133" max="16133" width="12.44140625" style="110" customWidth="1"/>
    <col min="16134" max="16134" width="18.44140625" style="110" customWidth="1"/>
    <col min="16135" max="16135" width="23.33203125" style="110" customWidth="1"/>
    <col min="16136" max="16136" width="20" style="110" customWidth="1"/>
    <col min="16137" max="16137" width="13.6640625" style="110" customWidth="1"/>
    <col min="16138" max="16138" width="4" style="110" bestFit="1" customWidth="1"/>
    <col min="16139" max="16139" width="12.6640625" style="110" bestFit="1" customWidth="1"/>
    <col min="16140" max="16140" width="9.6640625" style="110" bestFit="1" customWidth="1"/>
    <col min="16141" max="16384" width="9.109375" style="110"/>
  </cols>
  <sheetData>
    <row r="1" spans="1:18" x14ac:dyDescent="0.3">
      <c r="C1" s="148"/>
      <c r="D1" s="148"/>
      <c r="E1" s="148"/>
    </row>
    <row r="2" spans="1:18" x14ac:dyDescent="0.3">
      <c r="A2" s="150" t="s">
        <v>1323</v>
      </c>
      <c r="B2" s="150" t="s">
        <v>1324</v>
      </c>
      <c r="C2" s="150" t="s">
        <v>1325</v>
      </c>
      <c r="D2" s="150" t="s">
        <v>1326</v>
      </c>
      <c r="E2" s="150" t="s">
        <v>1327</v>
      </c>
      <c r="F2" s="150" t="s">
        <v>1328</v>
      </c>
      <c r="G2" s="150" t="s">
        <v>1329</v>
      </c>
      <c r="H2" s="151" t="s">
        <v>1330</v>
      </c>
      <c r="I2" s="150" t="s">
        <v>1331</v>
      </c>
      <c r="J2" s="152" t="s">
        <v>1332</v>
      </c>
      <c r="K2" s="150" t="s">
        <v>1333</v>
      </c>
      <c r="L2" s="150"/>
      <c r="M2" s="150" t="s">
        <v>1334</v>
      </c>
      <c r="P2" s="153" t="s">
        <v>1335</v>
      </c>
      <c r="Q2" s="154"/>
    </row>
    <row r="3" spans="1:18" x14ac:dyDescent="0.3">
      <c r="A3" s="155">
        <v>115103533</v>
      </c>
      <c r="B3" s="114" t="s">
        <v>1336</v>
      </c>
      <c r="C3" s="114" t="s">
        <v>1337</v>
      </c>
      <c r="D3" s="114" t="s">
        <v>1338</v>
      </c>
      <c r="E3" s="114">
        <v>1</v>
      </c>
      <c r="F3" s="156">
        <v>8220</v>
      </c>
      <c r="G3" s="114" t="s">
        <v>1339</v>
      </c>
      <c r="H3" s="157"/>
      <c r="I3" s="158">
        <v>19157</v>
      </c>
      <c r="J3" s="159">
        <f t="shared" ref="J3:J66" si="0">2015-YEAR(I3)</f>
        <v>63</v>
      </c>
      <c r="K3" s="114" t="s">
        <v>1340</v>
      </c>
      <c r="L3" s="114"/>
      <c r="M3" s="114" t="s">
        <v>1341</v>
      </c>
      <c r="P3" s="154" t="s">
        <v>1327</v>
      </c>
      <c r="Q3" s="154">
        <v>6</v>
      </c>
    </row>
    <row r="4" spans="1:18" x14ac:dyDescent="0.3">
      <c r="A4" s="155">
        <v>115103533</v>
      </c>
      <c r="B4" s="114" t="s">
        <v>1342</v>
      </c>
      <c r="C4" s="114" t="s">
        <v>1343</v>
      </c>
      <c r="D4" s="114" t="s">
        <v>1338</v>
      </c>
      <c r="E4" s="114">
        <v>1</v>
      </c>
      <c r="F4" s="156">
        <v>8220</v>
      </c>
      <c r="G4" s="114" t="s">
        <v>1344</v>
      </c>
      <c r="H4" s="157"/>
      <c r="I4" s="158">
        <v>21002</v>
      </c>
      <c r="J4" s="159">
        <f t="shared" si="0"/>
        <v>58</v>
      </c>
      <c r="K4" s="114" t="s">
        <v>1340</v>
      </c>
      <c r="L4" s="114"/>
      <c r="M4" s="114" t="s">
        <v>1341</v>
      </c>
      <c r="P4" s="154" t="s">
        <v>1329</v>
      </c>
      <c r="Q4" s="154" t="s">
        <v>1344</v>
      </c>
    </row>
    <row r="5" spans="1:18" x14ac:dyDescent="0.3">
      <c r="A5" s="155">
        <v>115103533</v>
      </c>
      <c r="B5" s="114" t="s">
        <v>1345</v>
      </c>
      <c r="C5" s="114" t="s">
        <v>1346</v>
      </c>
      <c r="D5" s="114" t="s">
        <v>1347</v>
      </c>
      <c r="E5" s="114">
        <v>3</v>
      </c>
      <c r="F5" s="156">
        <v>4720</v>
      </c>
      <c r="G5" s="114" t="s">
        <v>1339</v>
      </c>
      <c r="H5" s="157"/>
      <c r="I5" s="158">
        <v>21916</v>
      </c>
      <c r="J5" s="159">
        <f t="shared" si="0"/>
        <v>55</v>
      </c>
      <c r="K5" s="114" t="s">
        <v>1340</v>
      </c>
      <c r="L5" s="114"/>
      <c r="M5" s="114" t="s">
        <v>1348</v>
      </c>
      <c r="P5" s="154" t="s">
        <v>1329</v>
      </c>
      <c r="Q5" s="154" t="s">
        <v>1349</v>
      </c>
    </row>
    <row r="6" spans="1:18" x14ac:dyDescent="0.3">
      <c r="A6" s="155">
        <v>115103533</v>
      </c>
      <c r="B6" s="114" t="s">
        <v>1350</v>
      </c>
      <c r="C6" s="114" t="s">
        <v>1351</v>
      </c>
      <c r="D6" s="114" t="s">
        <v>1347</v>
      </c>
      <c r="E6" s="114">
        <v>3</v>
      </c>
      <c r="F6" s="156">
        <v>4720</v>
      </c>
      <c r="G6" s="114" t="s">
        <v>1344</v>
      </c>
      <c r="H6" s="157"/>
      <c r="I6" s="158">
        <v>20559</v>
      </c>
      <c r="J6" s="159">
        <f t="shared" si="0"/>
        <v>59</v>
      </c>
      <c r="K6" s="114" t="s">
        <v>1340</v>
      </c>
      <c r="L6" s="114"/>
      <c r="M6" s="114" t="s">
        <v>1348</v>
      </c>
    </row>
    <row r="7" spans="1:18" x14ac:dyDescent="0.3">
      <c r="A7" s="155">
        <v>115103533</v>
      </c>
      <c r="B7" s="114" t="s">
        <v>1352</v>
      </c>
      <c r="C7" s="114" t="s">
        <v>1353</v>
      </c>
      <c r="D7" s="114" t="s">
        <v>1347</v>
      </c>
      <c r="E7" s="114">
        <v>3</v>
      </c>
      <c r="F7" s="156">
        <v>4720</v>
      </c>
      <c r="G7" s="114" t="s">
        <v>1349</v>
      </c>
      <c r="H7" s="157"/>
      <c r="I7" s="158">
        <v>34888</v>
      </c>
      <c r="J7" s="159">
        <f t="shared" si="0"/>
        <v>20</v>
      </c>
      <c r="K7" s="114" t="s">
        <v>1340</v>
      </c>
      <c r="L7" s="114"/>
      <c r="M7" s="114" t="s">
        <v>1348</v>
      </c>
    </row>
    <row r="8" spans="1:18" x14ac:dyDescent="0.3">
      <c r="A8" s="155">
        <v>115103533</v>
      </c>
      <c r="B8" s="114" t="s">
        <v>1354</v>
      </c>
      <c r="C8" s="114" t="s">
        <v>1355</v>
      </c>
      <c r="D8" s="114" t="s">
        <v>1347</v>
      </c>
      <c r="E8" s="114">
        <v>3</v>
      </c>
      <c r="F8" s="156">
        <v>4720</v>
      </c>
      <c r="G8" s="114" t="s">
        <v>1349</v>
      </c>
      <c r="H8" s="157"/>
      <c r="I8" s="158">
        <v>35523</v>
      </c>
      <c r="J8" s="159">
        <f t="shared" si="0"/>
        <v>18</v>
      </c>
      <c r="K8" s="114" t="s">
        <v>1340</v>
      </c>
      <c r="L8" s="114"/>
      <c r="M8" s="114" t="s">
        <v>1348</v>
      </c>
      <c r="P8"/>
      <c r="Q8" s="15"/>
      <c r="R8" s="15"/>
    </row>
    <row r="9" spans="1:18" x14ac:dyDescent="0.3">
      <c r="A9" s="155">
        <v>115103533</v>
      </c>
      <c r="B9" s="114" t="s">
        <v>1356</v>
      </c>
      <c r="C9" s="114" t="s">
        <v>1357</v>
      </c>
      <c r="D9" s="114" t="s">
        <v>1347</v>
      </c>
      <c r="E9" s="114">
        <v>3</v>
      </c>
      <c r="F9" s="156">
        <v>4720</v>
      </c>
      <c r="G9" s="114" t="s">
        <v>1349</v>
      </c>
      <c r="H9" s="157"/>
      <c r="I9" s="158">
        <v>38561</v>
      </c>
      <c r="J9" s="159">
        <f t="shared" si="0"/>
        <v>10</v>
      </c>
      <c r="K9" s="114" t="s">
        <v>1340</v>
      </c>
      <c r="L9" s="114"/>
      <c r="M9" s="114" t="s">
        <v>1348</v>
      </c>
      <c r="P9"/>
    </row>
    <row r="10" spans="1:18" x14ac:dyDescent="0.3">
      <c r="A10" s="155">
        <v>115103533</v>
      </c>
      <c r="B10" s="114" t="s">
        <v>1358</v>
      </c>
      <c r="C10" s="114" t="s">
        <v>1359</v>
      </c>
      <c r="D10" s="114" t="s">
        <v>1360</v>
      </c>
      <c r="E10" s="114">
        <v>4</v>
      </c>
      <c r="F10" s="156">
        <v>4065</v>
      </c>
      <c r="G10" s="114" t="s">
        <v>1339</v>
      </c>
      <c r="H10" s="157"/>
      <c r="I10" s="158">
        <v>20837</v>
      </c>
      <c r="J10" s="159">
        <f t="shared" si="0"/>
        <v>58</v>
      </c>
      <c r="K10" s="114" t="s">
        <v>1340</v>
      </c>
      <c r="L10" s="114"/>
      <c r="M10" s="114" t="s">
        <v>1361</v>
      </c>
    </row>
    <row r="11" spans="1:18" x14ac:dyDescent="0.3">
      <c r="A11" s="155">
        <v>115103533</v>
      </c>
      <c r="B11" s="114" t="s">
        <v>1362</v>
      </c>
      <c r="C11" s="114" t="s">
        <v>1363</v>
      </c>
      <c r="D11" s="114" t="s">
        <v>1360</v>
      </c>
      <c r="E11" s="114">
        <v>4</v>
      </c>
      <c r="F11" s="156">
        <v>4065</v>
      </c>
      <c r="G11" s="114" t="s">
        <v>1344</v>
      </c>
      <c r="H11" s="157"/>
      <c r="I11" s="158">
        <v>21926</v>
      </c>
      <c r="J11" s="159">
        <f t="shared" si="0"/>
        <v>55</v>
      </c>
      <c r="K11" s="114" t="s">
        <v>1340</v>
      </c>
      <c r="L11" s="114"/>
      <c r="M11" s="114" t="s">
        <v>1361</v>
      </c>
    </row>
    <row r="12" spans="1:18" x14ac:dyDescent="0.3">
      <c r="A12" s="155">
        <v>115103533</v>
      </c>
      <c r="B12" s="114" t="s">
        <v>1364</v>
      </c>
      <c r="C12" s="114" t="s">
        <v>1365</v>
      </c>
      <c r="D12" s="114" t="s">
        <v>1360</v>
      </c>
      <c r="E12" s="114">
        <v>4</v>
      </c>
      <c r="F12" s="156">
        <v>4065</v>
      </c>
      <c r="G12" s="114" t="s">
        <v>1349</v>
      </c>
      <c r="H12" s="157"/>
      <c r="I12" s="158">
        <v>32847</v>
      </c>
      <c r="J12" s="159">
        <f t="shared" si="0"/>
        <v>26</v>
      </c>
      <c r="K12" s="114" t="s">
        <v>1340</v>
      </c>
      <c r="L12" s="114"/>
      <c r="M12" s="114" t="s">
        <v>1361</v>
      </c>
    </row>
    <row r="13" spans="1:18" x14ac:dyDescent="0.3">
      <c r="A13" s="155">
        <v>115103533</v>
      </c>
      <c r="B13" s="114" t="s">
        <v>1366</v>
      </c>
      <c r="C13" s="114" t="s">
        <v>1367</v>
      </c>
      <c r="D13" s="114" t="s">
        <v>1360</v>
      </c>
      <c r="E13" s="114">
        <v>4</v>
      </c>
      <c r="F13" s="156">
        <v>4065</v>
      </c>
      <c r="G13" s="114" t="s">
        <v>1349</v>
      </c>
      <c r="H13" s="157"/>
      <c r="I13" s="158">
        <v>34361</v>
      </c>
      <c r="J13" s="159">
        <f t="shared" si="0"/>
        <v>21</v>
      </c>
      <c r="K13" s="114" t="s">
        <v>1340</v>
      </c>
      <c r="L13" s="114"/>
      <c r="M13" s="114" t="s">
        <v>1361</v>
      </c>
    </row>
    <row r="14" spans="1:18" x14ac:dyDescent="0.3">
      <c r="A14" s="155">
        <v>115103533</v>
      </c>
      <c r="B14" s="114" t="s">
        <v>1368</v>
      </c>
      <c r="C14" s="114" t="s">
        <v>1369</v>
      </c>
      <c r="D14" s="114" t="s">
        <v>1370</v>
      </c>
      <c r="E14" s="114">
        <v>5</v>
      </c>
      <c r="F14" s="156">
        <v>4065</v>
      </c>
      <c r="G14" s="114" t="s">
        <v>1339</v>
      </c>
      <c r="H14" s="157"/>
      <c r="I14" s="158">
        <v>25703</v>
      </c>
      <c r="J14" s="159">
        <f t="shared" si="0"/>
        <v>45</v>
      </c>
      <c r="K14" s="114" t="s">
        <v>1340</v>
      </c>
      <c r="L14" s="114"/>
      <c r="M14" s="114" t="s">
        <v>1361</v>
      </c>
    </row>
    <row r="15" spans="1:18" x14ac:dyDescent="0.3">
      <c r="A15" s="155">
        <v>115103533</v>
      </c>
      <c r="B15" s="114" t="s">
        <v>1371</v>
      </c>
      <c r="C15" s="114" t="s">
        <v>1372</v>
      </c>
      <c r="D15" s="114" t="s">
        <v>1370</v>
      </c>
      <c r="E15" s="114">
        <v>5</v>
      </c>
      <c r="F15" s="156">
        <v>5065</v>
      </c>
      <c r="G15" s="114" t="s">
        <v>1344</v>
      </c>
      <c r="H15" s="157"/>
      <c r="I15" s="158">
        <v>30584</v>
      </c>
      <c r="J15" s="159">
        <f t="shared" si="0"/>
        <v>32</v>
      </c>
      <c r="K15" s="114" t="s">
        <v>1340</v>
      </c>
      <c r="L15" s="114"/>
      <c r="M15" s="114" t="s">
        <v>1361</v>
      </c>
    </row>
    <row r="16" spans="1:18" x14ac:dyDescent="0.3">
      <c r="A16" s="155">
        <v>115103533</v>
      </c>
      <c r="B16" s="114" t="s">
        <v>1373</v>
      </c>
      <c r="C16" s="114" t="s">
        <v>1369</v>
      </c>
      <c r="D16" s="114" t="s">
        <v>1370</v>
      </c>
      <c r="E16" s="114">
        <v>5</v>
      </c>
      <c r="F16" s="156">
        <v>4065</v>
      </c>
      <c r="G16" s="114" t="s">
        <v>1349</v>
      </c>
      <c r="H16" s="157"/>
      <c r="I16" s="158">
        <v>38982</v>
      </c>
      <c r="J16" s="159">
        <f t="shared" si="0"/>
        <v>9</v>
      </c>
      <c r="K16" s="114" t="s">
        <v>1340</v>
      </c>
      <c r="L16" s="114"/>
      <c r="M16" s="114" t="s">
        <v>1361</v>
      </c>
    </row>
    <row r="17" spans="1:13" x14ac:dyDescent="0.3">
      <c r="A17" s="155">
        <v>115103533</v>
      </c>
      <c r="B17" s="114" t="s">
        <v>1374</v>
      </c>
      <c r="C17" s="114" t="s">
        <v>1375</v>
      </c>
      <c r="D17" s="114" t="s">
        <v>1370</v>
      </c>
      <c r="E17" s="114">
        <v>5</v>
      </c>
      <c r="F17" s="156">
        <v>4065</v>
      </c>
      <c r="G17" s="114" t="s">
        <v>1349</v>
      </c>
      <c r="H17" s="157"/>
      <c r="I17" s="158">
        <v>39770</v>
      </c>
      <c r="J17" s="159">
        <f t="shared" si="0"/>
        <v>7</v>
      </c>
      <c r="K17" s="114" t="s">
        <v>1340</v>
      </c>
      <c r="L17" s="114"/>
      <c r="M17" s="114" t="s">
        <v>1361</v>
      </c>
    </row>
    <row r="18" spans="1:13" x14ac:dyDescent="0.3">
      <c r="A18" s="155">
        <v>115103533</v>
      </c>
      <c r="B18" s="114" t="s">
        <v>1376</v>
      </c>
      <c r="C18" s="114" t="s">
        <v>1377</v>
      </c>
      <c r="D18" s="114" t="s">
        <v>1378</v>
      </c>
      <c r="E18" s="114">
        <v>5</v>
      </c>
      <c r="F18" s="156">
        <v>4065</v>
      </c>
      <c r="G18" s="114" t="s">
        <v>1339</v>
      </c>
      <c r="H18" s="157"/>
      <c r="I18" s="158">
        <v>21966</v>
      </c>
      <c r="J18" s="159">
        <f t="shared" si="0"/>
        <v>55</v>
      </c>
      <c r="K18" s="114" t="s">
        <v>1340</v>
      </c>
      <c r="L18" s="114"/>
      <c r="M18" s="114" t="s">
        <v>1361</v>
      </c>
    </row>
    <row r="19" spans="1:13" x14ac:dyDescent="0.3">
      <c r="A19" s="155">
        <v>115103533</v>
      </c>
      <c r="B19" s="114" t="s">
        <v>1379</v>
      </c>
      <c r="C19" s="114" t="s">
        <v>1380</v>
      </c>
      <c r="D19" s="114" t="s">
        <v>1378</v>
      </c>
      <c r="E19" s="114">
        <v>5</v>
      </c>
      <c r="F19" s="156">
        <v>4065</v>
      </c>
      <c r="G19" s="114" t="s">
        <v>1344</v>
      </c>
      <c r="H19" s="157"/>
      <c r="I19" s="158">
        <v>25474</v>
      </c>
      <c r="J19" s="159">
        <f t="shared" si="0"/>
        <v>46</v>
      </c>
      <c r="K19" s="114" t="s">
        <v>1340</v>
      </c>
      <c r="L19" s="114"/>
      <c r="M19" s="114" t="s">
        <v>1361</v>
      </c>
    </row>
    <row r="20" spans="1:13" x14ac:dyDescent="0.3">
      <c r="A20" s="155">
        <v>115103533</v>
      </c>
      <c r="B20" s="114" t="s">
        <v>1381</v>
      </c>
      <c r="C20" s="114" t="s">
        <v>1382</v>
      </c>
      <c r="D20" s="114" t="s">
        <v>1378</v>
      </c>
      <c r="E20" s="114">
        <v>5</v>
      </c>
      <c r="F20" s="156">
        <v>4065</v>
      </c>
      <c r="G20" s="114" t="s">
        <v>1349</v>
      </c>
      <c r="H20" s="157"/>
      <c r="I20" s="158">
        <v>34578</v>
      </c>
      <c r="J20" s="159">
        <f t="shared" si="0"/>
        <v>21</v>
      </c>
      <c r="K20" s="114" t="s">
        <v>1340</v>
      </c>
      <c r="L20" s="114"/>
      <c r="M20" s="114" t="s">
        <v>1361</v>
      </c>
    </row>
    <row r="21" spans="1:13" x14ac:dyDescent="0.3">
      <c r="A21" s="155">
        <v>115103533</v>
      </c>
      <c r="B21" s="114" t="s">
        <v>1383</v>
      </c>
      <c r="C21" s="114" t="s">
        <v>1384</v>
      </c>
      <c r="D21" s="114" t="s">
        <v>1378</v>
      </c>
      <c r="E21" s="114">
        <v>5</v>
      </c>
      <c r="F21" s="156">
        <v>4065</v>
      </c>
      <c r="G21" s="114" t="s">
        <v>1349</v>
      </c>
      <c r="H21" s="157"/>
      <c r="I21" s="158">
        <v>35718</v>
      </c>
      <c r="J21" s="159">
        <f t="shared" si="0"/>
        <v>18</v>
      </c>
      <c r="K21" s="114" t="s">
        <v>1340</v>
      </c>
      <c r="L21" s="114"/>
      <c r="M21" s="114" t="s">
        <v>1361</v>
      </c>
    </row>
    <row r="22" spans="1:13" x14ac:dyDescent="0.3">
      <c r="A22" s="155">
        <v>115103533</v>
      </c>
      <c r="B22" s="114" t="s">
        <v>1385</v>
      </c>
      <c r="C22" s="114" t="s">
        <v>1386</v>
      </c>
      <c r="D22" s="114" t="s">
        <v>1378</v>
      </c>
      <c r="E22" s="114">
        <v>5</v>
      </c>
      <c r="F22" s="156">
        <v>4065</v>
      </c>
      <c r="G22" s="114" t="s">
        <v>1349</v>
      </c>
      <c r="H22" s="157"/>
      <c r="I22" s="158">
        <v>36177</v>
      </c>
      <c r="J22" s="159">
        <f t="shared" si="0"/>
        <v>16</v>
      </c>
      <c r="K22" s="114" t="s">
        <v>1340</v>
      </c>
      <c r="L22" s="114"/>
      <c r="M22" s="114" t="s">
        <v>1361</v>
      </c>
    </row>
    <row r="23" spans="1:13" x14ac:dyDescent="0.3">
      <c r="A23" s="155">
        <v>115103533</v>
      </c>
      <c r="B23" s="114" t="s">
        <v>1387</v>
      </c>
      <c r="C23" s="114" t="s">
        <v>1388</v>
      </c>
      <c r="D23" s="114" t="s">
        <v>1389</v>
      </c>
      <c r="E23" s="114">
        <v>1</v>
      </c>
      <c r="F23" s="156">
        <v>8220</v>
      </c>
      <c r="G23" s="114" t="s">
        <v>1339</v>
      </c>
      <c r="H23" s="157"/>
      <c r="I23" s="158">
        <v>27119</v>
      </c>
      <c r="J23" s="159">
        <f t="shared" si="0"/>
        <v>41</v>
      </c>
      <c r="K23" s="114" t="s">
        <v>1340</v>
      </c>
      <c r="L23" s="114"/>
      <c r="M23" s="114" t="s">
        <v>1341</v>
      </c>
    </row>
    <row r="24" spans="1:13" x14ac:dyDescent="0.3">
      <c r="A24" s="155">
        <v>115103533</v>
      </c>
      <c r="B24" s="114" t="s">
        <v>1390</v>
      </c>
      <c r="C24" s="114" t="s">
        <v>1391</v>
      </c>
      <c r="D24" s="114" t="s">
        <v>1389</v>
      </c>
      <c r="E24" s="114">
        <v>1</v>
      </c>
      <c r="F24" s="156">
        <v>9220</v>
      </c>
      <c r="G24" s="114" t="s">
        <v>1344</v>
      </c>
      <c r="H24" s="157"/>
      <c r="I24" s="158">
        <v>27688</v>
      </c>
      <c r="J24" s="159">
        <f t="shared" si="0"/>
        <v>40</v>
      </c>
      <c r="K24" s="114" t="s">
        <v>1340</v>
      </c>
      <c r="L24" s="114"/>
      <c r="M24" s="114" t="s">
        <v>1341</v>
      </c>
    </row>
    <row r="25" spans="1:13" x14ac:dyDescent="0.3">
      <c r="A25" s="155">
        <v>115103533</v>
      </c>
      <c r="B25" s="114" t="s">
        <v>1392</v>
      </c>
      <c r="C25" s="114" t="s">
        <v>1393</v>
      </c>
      <c r="D25" s="114" t="s">
        <v>1389</v>
      </c>
      <c r="E25" s="114">
        <v>1</v>
      </c>
      <c r="F25" s="156">
        <v>8220</v>
      </c>
      <c r="G25" s="114" t="s">
        <v>1349</v>
      </c>
      <c r="H25" s="157"/>
      <c r="I25" s="158">
        <v>37210</v>
      </c>
      <c r="J25" s="159">
        <f t="shared" si="0"/>
        <v>14</v>
      </c>
      <c r="K25" s="114" t="s">
        <v>1340</v>
      </c>
      <c r="L25" s="114"/>
      <c r="M25" s="114" t="s">
        <v>1341</v>
      </c>
    </row>
    <row r="26" spans="1:13" x14ac:dyDescent="0.3">
      <c r="A26" s="155">
        <v>115103533</v>
      </c>
      <c r="B26" s="114" t="s">
        <v>1394</v>
      </c>
      <c r="C26" s="114" t="s">
        <v>1395</v>
      </c>
      <c r="D26" s="114" t="s">
        <v>1389</v>
      </c>
      <c r="E26" s="114">
        <v>1</v>
      </c>
      <c r="F26" s="156">
        <v>8220</v>
      </c>
      <c r="G26" s="114" t="s">
        <v>1349</v>
      </c>
      <c r="H26" s="157"/>
      <c r="I26" s="158">
        <v>38477</v>
      </c>
      <c r="J26" s="159">
        <f t="shared" si="0"/>
        <v>10</v>
      </c>
      <c r="K26" s="114" t="s">
        <v>1340</v>
      </c>
      <c r="L26" s="114"/>
      <c r="M26" s="114" t="s">
        <v>1341</v>
      </c>
    </row>
    <row r="27" spans="1:13" x14ac:dyDescent="0.3">
      <c r="A27" s="155">
        <v>115103533</v>
      </c>
      <c r="B27" s="114" t="s">
        <v>1396</v>
      </c>
      <c r="C27" s="114" t="s">
        <v>1397</v>
      </c>
      <c r="D27" s="114" t="s">
        <v>1389</v>
      </c>
      <c r="E27" s="114">
        <v>1</v>
      </c>
      <c r="F27" s="156">
        <v>8220</v>
      </c>
      <c r="G27" s="114" t="s">
        <v>1349</v>
      </c>
      <c r="H27" s="157"/>
      <c r="I27" s="158">
        <v>40682</v>
      </c>
      <c r="J27" s="159">
        <f t="shared" si="0"/>
        <v>4</v>
      </c>
      <c r="K27" s="114" t="s">
        <v>1340</v>
      </c>
      <c r="L27" s="114"/>
      <c r="M27" s="114" t="s">
        <v>1341</v>
      </c>
    </row>
    <row r="28" spans="1:13" x14ac:dyDescent="0.3">
      <c r="A28" s="155">
        <v>115103533</v>
      </c>
      <c r="B28" s="114" t="s">
        <v>1398</v>
      </c>
      <c r="C28" s="114" t="s">
        <v>1399</v>
      </c>
      <c r="D28" s="114" t="s">
        <v>1389</v>
      </c>
      <c r="E28" s="114">
        <v>1</v>
      </c>
      <c r="F28" s="156">
        <v>8220</v>
      </c>
      <c r="G28" s="114" t="s">
        <v>1349</v>
      </c>
      <c r="H28" s="157"/>
      <c r="I28" s="158">
        <v>38879</v>
      </c>
      <c r="J28" s="159">
        <f t="shared" si="0"/>
        <v>9</v>
      </c>
      <c r="K28" s="114" t="s">
        <v>1340</v>
      </c>
      <c r="L28" s="114"/>
      <c r="M28" s="114" t="s">
        <v>1341</v>
      </c>
    </row>
    <row r="29" spans="1:13" x14ac:dyDescent="0.3">
      <c r="A29" s="155">
        <v>115103533</v>
      </c>
      <c r="B29" s="114" t="s">
        <v>1400</v>
      </c>
      <c r="C29" s="114" t="s">
        <v>1401</v>
      </c>
      <c r="D29" s="114" t="s">
        <v>1389</v>
      </c>
      <c r="E29" s="114">
        <v>1</v>
      </c>
      <c r="F29" s="156">
        <v>8220</v>
      </c>
      <c r="G29" s="114" t="s">
        <v>1349</v>
      </c>
      <c r="H29" s="157"/>
      <c r="I29" s="158">
        <v>41885</v>
      </c>
      <c r="J29" s="159">
        <f t="shared" si="0"/>
        <v>1</v>
      </c>
      <c r="K29" s="114" t="s">
        <v>1340</v>
      </c>
      <c r="L29" s="114"/>
      <c r="M29" s="114" t="s">
        <v>1341</v>
      </c>
    </row>
    <row r="30" spans="1:13" x14ac:dyDescent="0.3">
      <c r="A30" s="155">
        <v>115103533</v>
      </c>
      <c r="B30" s="114" t="s">
        <v>1402</v>
      </c>
      <c r="C30" s="114" t="s">
        <v>1403</v>
      </c>
      <c r="D30" s="114" t="s">
        <v>1404</v>
      </c>
      <c r="E30" s="114">
        <v>1</v>
      </c>
      <c r="F30" s="156">
        <v>8220</v>
      </c>
      <c r="G30" s="114" t="s">
        <v>1339</v>
      </c>
      <c r="H30" s="157"/>
      <c r="I30" s="158">
        <v>18974</v>
      </c>
      <c r="J30" s="159">
        <f t="shared" si="0"/>
        <v>64</v>
      </c>
      <c r="K30" s="114" t="s">
        <v>1340</v>
      </c>
      <c r="L30" s="114"/>
      <c r="M30" s="114" t="s">
        <v>1341</v>
      </c>
    </row>
    <row r="31" spans="1:13" x14ac:dyDescent="0.3">
      <c r="A31" s="155">
        <v>115103533</v>
      </c>
      <c r="B31" s="114" t="s">
        <v>1405</v>
      </c>
      <c r="C31" s="114" t="s">
        <v>1406</v>
      </c>
      <c r="D31" s="114" t="s">
        <v>1404</v>
      </c>
      <c r="E31" s="114">
        <v>1</v>
      </c>
      <c r="F31" s="156">
        <v>8220</v>
      </c>
      <c r="G31" s="114" t="s">
        <v>1344</v>
      </c>
      <c r="H31" s="157"/>
      <c r="I31" s="158">
        <v>19343</v>
      </c>
      <c r="J31" s="159">
        <f t="shared" si="0"/>
        <v>63</v>
      </c>
      <c r="K31" s="114" t="s">
        <v>1340</v>
      </c>
      <c r="L31" s="114"/>
      <c r="M31" s="114" t="s">
        <v>1341</v>
      </c>
    </row>
    <row r="32" spans="1:13" x14ac:dyDescent="0.3">
      <c r="A32" s="155">
        <v>115103533</v>
      </c>
      <c r="B32" s="114" t="s">
        <v>1407</v>
      </c>
      <c r="C32" s="114" t="s">
        <v>1408</v>
      </c>
      <c r="D32" s="114" t="s">
        <v>1409</v>
      </c>
      <c r="E32" s="114">
        <v>1</v>
      </c>
      <c r="F32" s="156">
        <v>8220</v>
      </c>
      <c r="G32" s="114" t="s">
        <v>1339</v>
      </c>
      <c r="H32" s="157"/>
      <c r="I32" s="158">
        <v>25601</v>
      </c>
      <c r="J32" s="159">
        <f t="shared" si="0"/>
        <v>45</v>
      </c>
      <c r="K32" s="114" t="s">
        <v>1340</v>
      </c>
      <c r="L32" s="114"/>
      <c r="M32" s="114" t="s">
        <v>1341</v>
      </c>
    </row>
    <row r="33" spans="1:13" x14ac:dyDescent="0.3">
      <c r="A33" s="155">
        <v>115103533</v>
      </c>
      <c r="B33" s="114" t="s">
        <v>1410</v>
      </c>
      <c r="C33" s="114" t="s">
        <v>1411</v>
      </c>
      <c r="D33" s="114" t="s">
        <v>1412</v>
      </c>
      <c r="E33" s="114">
        <v>1</v>
      </c>
      <c r="F33" s="156">
        <v>8220</v>
      </c>
      <c r="G33" s="114" t="s">
        <v>1339</v>
      </c>
      <c r="H33" s="157"/>
      <c r="I33" s="158">
        <v>26068</v>
      </c>
      <c r="J33" s="159">
        <f t="shared" si="0"/>
        <v>44</v>
      </c>
      <c r="K33" s="114" t="s">
        <v>1340</v>
      </c>
      <c r="L33" s="114"/>
      <c r="M33" s="114" t="s">
        <v>1341</v>
      </c>
    </row>
    <row r="34" spans="1:13" x14ac:dyDescent="0.3">
      <c r="A34" s="155">
        <v>115103533</v>
      </c>
      <c r="B34" s="114" t="s">
        <v>1413</v>
      </c>
      <c r="C34" s="114" t="s">
        <v>1414</v>
      </c>
      <c r="D34" s="114" t="s">
        <v>1415</v>
      </c>
      <c r="E34" s="114">
        <v>1</v>
      </c>
      <c r="F34" s="156">
        <v>9220</v>
      </c>
      <c r="G34" s="114" t="s">
        <v>1339</v>
      </c>
      <c r="H34" s="157"/>
      <c r="I34" s="158">
        <v>28901</v>
      </c>
      <c r="J34" s="159">
        <f t="shared" si="0"/>
        <v>36</v>
      </c>
      <c r="K34" s="114" t="s">
        <v>1340</v>
      </c>
      <c r="L34" s="114"/>
      <c r="M34" s="114" t="s">
        <v>1416</v>
      </c>
    </row>
    <row r="35" spans="1:13" x14ac:dyDescent="0.3">
      <c r="A35" s="155">
        <v>115103533</v>
      </c>
      <c r="B35" s="114" t="s">
        <v>1417</v>
      </c>
      <c r="C35" s="114" t="s">
        <v>1418</v>
      </c>
      <c r="D35" s="114" t="s">
        <v>1419</v>
      </c>
      <c r="E35" s="114">
        <v>1</v>
      </c>
      <c r="F35" s="156">
        <v>9220</v>
      </c>
      <c r="G35" s="114" t="s">
        <v>1339</v>
      </c>
      <c r="H35" s="157"/>
      <c r="I35" s="158">
        <v>29689</v>
      </c>
      <c r="J35" s="159">
        <f t="shared" si="0"/>
        <v>34</v>
      </c>
      <c r="K35" s="114" t="s">
        <v>1340</v>
      </c>
      <c r="L35" s="114"/>
      <c r="M35" s="114" t="s">
        <v>1416</v>
      </c>
    </row>
    <row r="36" spans="1:13" x14ac:dyDescent="0.3">
      <c r="A36" s="155">
        <v>115103533</v>
      </c>
      <c r="B36" s="114" t="s">
        <v>1420</v>
      </c>
      <c r="C36" s="114" t="s">
        <v>1421</v>
      </c>
      <c r="D36" s="114" t="s">
        <v>1419</v>
      </c>
      <c r="E36" s="114">
        <v>1</v>
      </c>
      <c r="F36" s="156">
        <v>8220</v>
      </c>
      <c r="G36" s="114" t="s">
        <v>1349</v>
      </c>
      <c r="H36" s="157"/>
      <c r="I36" s="158">
        <v>38915</v>
      </c>
      <c r="J36" s="159">
        <f t="shared" si="0"/>
        <v>9</v>
      </c>
      <c r="K36" s="114" t="s">
        <v>1340</v>
      </c>
      <c r="L36" s="114"/>
      <c r="M36" s="114" t="s">
        <v>1416</v>
      </c>
    </row>
    <row r="37" spans="1:13" x14ac:dyDescent="0.3">
      <c r="A37" s="155">
        <v>115103533</v>
      </c>
      <c r="B37" s="114" t="s">
        <v>1422</v>
      </c>
      <c r="C37" s="114" t="s">
        <v>1423</v>
      </c>
      <c r="D37" s="114" t="s">
        <v>1419</v>
      </c>
      <c r="E37" s="114">
        <v>1</v>
      </c>
      <c r="F37" s="156">
        <v>8220</v>
      </c>
      <c r="G37" s="114" t="s">
        <v>1349</v>
      </c>
      <c r="H37" s="157"/>
      <c r="I37" s="158">
        <v>39256</v>
      </c>
      <c r="J37" s="159">
        <f t="shared" si="0"/>
        <v>8</v>
      </c>
      <c r="K37" s="114" t="s">
        <v>1340</v>
      </c>
      <c r="L37" s="114"/>
      <c r="M37" s="114" t="s">
        <v>1416</v>
      </c>
    </row>
    <row r="38" spans="1:13" x14ac:dyDescent="0.3">
      <c r="A38" s="155">
        <v>115103533</v>
      </c>
      <c r="B38" s="114" t="s">
        <v>1424</v>
      </c>
      <c r="C38" s="114" t="s">
        <v>1425</v>
      </c>
      <c r="D38" s="114" t="s">
        <v>1419</v>
      </c>
      <c r="E38" s="114">
        <v>1</v>
      </c>
      <c r="F38" s="156">
        <v>8220</v>
      </c>
      <c r="G38" s="114" t="s">
        <v>1349</v>
      </c>
      <c r="H38" s="157"/>
      <c r="I38" s="158">
        <v>41098</v>
      </c>
      <c r="J38" s="159">
        <f t="shared" si="0"/>
        <v>3</v>
      </c>
      <c r="K38" s="114" t="s">
        <v>1340</v>
      </c>
      <c r="L38" s="114"/>
      <c r="M38" s="114" t="s">
        <v>1416</v>
      </c>
    </row>
    <row r="39" spans="1:13" x14ac:dyDescent="0.3">
      <c r="A39" s="155">
        <v>115103533</v>
      </c>
      <c r="B39" s="114" t="s">
        <v>1426</v>
      </c>
      <c r="C39" s="114" t="s">
        <v>1427</v>
      </c>
      <c r="D39" s="114" t="s">
        <v>1428</v>
      </c>
      <c r="E39" s="114">
        <v>1</v>
      </c>
      <c r="F39" s="156">
        <v>9220</v>
      </c>
      <c r="G39" s="114" t="s">
        <v>1339</v>
      </c>
      <c r="H39" s="157"/>
      <c r="I39" s="158">
        <v>30493</v>
      </c>
      <c r="J39" s="159">
        <f t="shared" si="0"/>
        <v>32</v>
      </c>
      <c r="K39" s="114" t="s">
        <v>1340</v>
      </c>
      <c r="L39" s="114"/>
      <c r="M39" s="114" t="s">
        <v>1416</v>
      </c>
    </row>
    <row r="40" spans="1:13" x14ac:dyDescent="0.3">
      <c r="A40" s="155">
        <v>115103533</v>
      </c>
      <c r="B40" s="114" t="s">
        <v>1429</v>
      </c>
      <c r="C40" s="114" t="s">
        <v>1430</v>
      </c>
      <c r="D40" s="114" t="s">
        <v>1431</v>
      </c>
      <c r="E40" s="114">
        <v>1</v>
      </c>
      <c r="F40" s="156">
        <v>9220</v>
      </c>
      <c r="G40" s="114" t="s">
        <v>1339</v>
      </c>
      <c r="H40" s="157"/>
      <c r="I40" s="158">
        <v>31014</v>
      </c>
      <c r="J40" s="159">
        <f t="shared" si="0"/>
        <v>31</v>
      </c>
      <c r="K40" s="114" t="s">
        <v>1340</v>
      </c>
      <c r="L40" s="114"/>
      <c r="M40" s="114" t="s">
        <v>1416</v>
      </c>
    </row>
    <row r="41" spans="1:13" x14ac:dyDescent="0.3">
      <c r="A41" s="155">
        <v>115103533</v>
      </c>
      <c r="B41" s="114" t="s">
        <v>1432</v>
      </c>
      <c r="C41" s="114" t="s">
        <v>1433</v>
      </c>
      <c r="D41" s="114" t="s">
        <v>1431</v>
      </c>
      <c r="E41" s="114">
        <v>1</v>
      </c>
      <c r="F41" s="156">
        <v>8220</v>
      </c>
      <c r="G41" s="114" t="s">
        <v>1349</v>
      </c>
      <c r="H41" s="157"/>
      <c r="I41" s="158">
        <v>40490</v>
      </c>
      <c r="J41" s="159">
        <f t="shared" si="0"/>
        <v>5</v>
      </c>
      <c r="K41" s="114" t="s">
        <v>1340</v>
      </c>
      <c r="L41" s="114"/>
      <c r="M41" s="114" t="s">
        <v>1416</v>
      </c>
    </row>
    <row r="42" spans="1:13" x14ac:dyDescent="0.3">
      <c r="A42" s="155">
        <v>115103533</v>
      </c>
      <c r="B42" s="114" t="s">
        <v>1434</v>
      </c>
      <c r="C42" s="114" t="s">
        <v>1435</v>
      </c>
      <c r="D42" s="114" t="s">
        <v>1431</v>
      </c>
      <c r="E42" s="114">
        <v>1</v>
      </c>
      <c r="F42" s="156">
        <v>8220</v>
      </c>
      <c r="G42" s="114" t="s">
        <v>1349</v>
      </c>
      <c r="H42" s="157"/>
      <c r="I42" s="158">
        <v>40884</v>
      </c>
      <c r="J42" s="159">
        <f t="shared" si="0"/>
        <v>4</v>
      </c>
      <c r="K42" s="114" t="s">
        <v>1340</v>
      </c>
      <c r="L42" s="114"/>
      <c r="M42" s="114" t="s">
        <v>1416</v>
      </c>
    </row>
    <row r="43" spans="1:13" x14ac:dyDescent="0.3">
      <c r="A43" s="155">
        <v>115103533</v>
      </c>
      <c r="B43" s="114" t="s">
        <v>1436</v>
      </c>
      <c r="C43" s="114" t="s">
        <v>1418</v>
      </c>
      <c r="D43" s="114" t="s">
        <v>1431</v>
      </c>
      <c r="E43" s="114">
        <v>1</v>
      </c>
      <c r="F43" s="156">
        <v>8220</v>
      </c>
      <c r="G43" s="114" t="s">
        <v>1349</v>
      </c>
      <c r="H43" s="157"/>
      <c r="I43" s="158">
        <v>33066</v>
      </c>
      <c r="J43" s="159">
        <f t="shared" si="0"/>
        <v>25</v>
      </c>
      <c r="K43" s="114" t="s">
        <v>1340</v>
      </c>
      <c r="L43" s="114"/>
      <c r="M43" s="114" t="s">
        <v>1416</v>
      </c>
    </row>
    <row r="44" spans="1:13" x14ac:dyDescent="0.3">
      <c r="A44" s="155">
        <v>115103533</v>
      </c>
      <c r="B44" s="114" t="s">
        <v>1437</v>
      </c>
      <c r="C44" s="114" t="s">
        <v>1438</v>
      </c>
      <c r="D44" s="114" t="s">
        <v>1439</v>
      </c>
      <c r="E44" s="114">
        <v>1</v>
      </c>
      <c r="F44" s="156">
        <v>8220</v>
      </c>
      <c r="G44" s="114" t="s">
        <v>1339</v>
      </c>
      <c r="H44" s="157"/>
      <c r="I44" s="158">
        <v>27976</v>
      </c>
      <c r="J44" s="159">
        <f t="shared" si="0"/>
        <v>39</v>
      </c>
      <c r="K44" s="114" t="s">
        <v>1340</v>
      </c>
      <c r="L44" s="114"/>
      <c r="M44" s="114" t="s">
        <v>1341</v>
      </c>
    </row>
    <row r="45" spans="1:13" x14ac:dyDescent="0.3">
      <c r="A45" s="155">
        <v>115103533</v>
      </c>
      <c r="B45" s="114" t="s">
        <v>1440</v>
      </c>
      <c r="C45" s="114" t="s">
        <v>1441</v>
      </c>
      <c r="D45" s="114" t="s">
        <v>1439</v>
      </c>
      <c r="E45" s="114">
        <v>1</v>
      </c>
      <c r="F45" s="156">
        <v>9220</v>
      </c>
      <c r="G45" s="114" t="s">
        <v>1344</v>
      </c>
      <c r="H45" s="157"/>
      <c r="I45" s="158">
        <v>31537</v>
      </c>
      <c r="J45" s="159">
        <f t="shared" si="0"/>
        <v>29</v>
      </c>
      <c r="K45" s="114" t="s">
        <v>1340</v>
      </c>
      <c r="L45" s="114"/>
      <c r="M45" s="114" t="s">
        <v>1341</v>
      </c>
    </row>
    <row r="46" spans="1:13" x14ac:dyDescent="0.3">
      <c r="A46" s="155">
        <v>115103533</v>
      </c>
      <c r="B46" s="114" t="s">
        <v>1442</v>
      </c>
      <c r="C46" s="114" t="s">
        <v>1443</v>
      </c>
      <c r="D46" s="114" t="s">
        <v>1439</v>
      </c>
      <c r="E46" s="114">
        <v>1</v>
      </c>
      <c r="F46" s="156">
        <v>8220</v>
      </c>
      <c r="G46" s="114" t="s">
        <v>1349</v>
      </c>
      <c r="H46" s="157"/>
      <c r="I46" s="158">
        <v>38804</v>
      </c>
      <c r="J46" s="159">
        <f t="shared" si="0"/>
        <v>9</v>
      </c>
      <c r="K46" s="114" t="s">
        <v>1340</v>
      </c>
      <c r="L46" s="114"/>
      <c r="M46" s="114" t="s">
        <v>1341</v>
      </c>
    </row>
    <row r="47" spans="1:13" x14ac:dyDescent="0.3">
      <c r="A47" s="155">
        <v>115103533</v>
      </c>
      <c r="B47" s="114" t="s">
        <v>1444</v>
      </c>
      <c r="C47" s="114" t="s">
        <v>1445</v>
      </c>
      <c r="D47" s="114" t="s">
        <v>1439</v>
      </c>
      <c r="E47" s="114">
        <v>1</v>
      </c>
      <c r="F47" s="156">
        <v>8220</v>
      </c>
      <c r="G47" s="114" t="s">
        <v>1349</v>
      </c>
      <c r="H47" s="157"/>
      <c r="I47" s="158">
        <v>39798</v>
      </c>
      <c r="J47" s="159">
        <f t="shared" si="0"/>
        <v>7</v>
      </c>
      <c r="K47" s="114" t="s">
        <v>1340</v>
      </c>
      <c r="L47" s="114"/>
      <c r="M47" s="114" t="s">
        <v>1341</v>
      </c>
    </row>
    <row r="48" spans="1:13" x14ac:dyDescent="0.3">
      <c r="A48" s="155">
        <v>115103533</v>
      </c>
      <c r="B48" s="114" t="s">
        <v>1446</v>
      </c>
      <c r="C48" s="114" t="s">
        <v>1447</v>
      </c>
      <c r="D48" s="114" t="s">
        <v>1439</v>
      </c>
      <c r="E48" s="114">
        <v>1</v>
      </c>
      <c r="F48" s="156">
        <v>8220</v>
      </c>
      <c r="G48" s="114" t="s">
        <v>1349</v>
      </c>
      <c r="H48" s="157"/>
      <c r="I48" s="158">
        <v>40833</v>
      </c>
      <c r="J48" s="159">
        <f t="shared" si="0"/>
        <v>4</v>
      </c>
      <c r="K48" s="114" t="s">
        <v>1340</v>
      </c>
      <c r="L48" s="114"/>
      <c r="M48" s="114" t="s">
        <v>1341</v>
      </c>
    </row>
    <row r="49" spans="1:13" x14ac:dyDescent="0.3">
      <c r="A49" s="155">
        <v>115103533</v>
      </c>
      <c r="B49" s="114" t="s">
        <v>1448</v>
      </c>
      <c r="C49" s="114" t="s">
        <v>1411</v>
      </c>
      <c r="D49" s="114" t="s">
        <v>1449</v>
      </c>
      <c r="E49" s="114">
        <v>1</v>
      </c>
      <c r="F49" s="156">
        <v>8220</v>
      </c>
      <c r="G49" s="114" t="s">
        <v>1339</v>
      </c>
      <c r="H49" s="157"/>
      <c r="I49" s="158">
        <v>32277</v>
      </c>
      <c r="J49" s="159">
        <f t="shared" si="0"/>
        <v>27</v>
      </c>
      <c r="K49" s="114" t="s">
        <v>1340</v>
      </c>
      <c r="L49" s="114"/>
      <c r="M49" s="114" t="s">
        <v>1341</v>
      </c>
    </row>
    <row r="50" spans="1:13" x14ac:dyDescent="0.3">
      <c r="A50" s="155">
        <v>115103533</v>
      </c>
      <c r="B50" s="114" t="s">
        <v>1450</v>
      </c>
      <c r="C50" s="114" t="s">
        <v>1451</v>
      </c>
      <c r="D50" s="114" t="s">
        <v>1449</v>
      </c>
      <c r="E50" s="114">
        <v>1</v>
      </c>
      <c r="F50" s="156">
        <v>9220</v>
      </c>
      <c r="G50" s="114" t="s">
        <v>1344</v>
      </c>
      <c r="H50" s="157"/>
      <c r="I50" s="158">
        <v>33655</v>
      </c>
      <c r="J50" s="159">
        <f t="shared" si="0"/>
        <v>23</v>
      </c>
      <c r="K50" s="114" t="s">
        <v>1340</v>
      </c>
      <c r="L50" s="114"/>
      <c r="M50" s="114" t="s">
        <v>1341</v>
      </c>
    </row>
    <row r="51" spans="1:13" x14ac:dyDescent="0.3">
      <c r="A51" s="155">
        <v>115103533</v>
      </c>
      <c r="B51" s="114" t="s">
        <v>1452</v>
      </c>
      <c r="C51" s="114" t="s">
        <v>1453</v>
      </c>
      <c r="D51" s="114" t="s">
        <v>1454</v>
      </c>
      <c r="E51" s="114">
        <v>3</v>
      </c>
      <c r="F51" s="156">
        <v>4720</v>
      </c>
      <c r="G51" s="114" t="s">
        <v>1339</v>
      </c>
      <c r="H51" s="157"/>
      <c r="I51" s="158">
        <v>22828</v>
      </c>
      <c r="J51" s="159">
        <f t="shared" si="0"/>
        <v>53</v>
      </c>
      <c r="K51" s="114" t="s">
        <v>1340</v>
      </c>
      <c r="L51" s="114"/>
      <c r="M51" s="114" t="s">
        <v>1348</v>
      </c>
    </row>
    <row r="52" spans="1:13" x14ac:dyDescent="0.3">
      <c r="A52" s="155">
        <v>115103533</v>
      </c>
      <c r="B52" s="114" t="s">
        <v>1455</v>
      </c>
      <c r="C52" s="114" t="s">
        <v>1456</v>
      </c>
      <c r="D52" s="114" t="s">
        <v>1454</v>
      </c>
      <c r="E52" s="114">
        <v>3</v>
      </c>
      <c r="F52" s="156">
        <v>4720</v>
      </c>
      <c r="G52" s="114" t="s">
        <v>1344</v>
      </c>
      <c r="H52" s="157"/>
      <c r="I52" s="158">
        <v>24709</v>
      </c>
      <c r="J52" s="159">
        <f t="shared" si="0"/>
        <v>48</v>
      </c>
      <c r="K52" s="114" t="s">
        <v>1340</v>
      </c>
      <c r="L52" s="114"/>
      <c r="M52" s="114" t="s">
        <v>1348</v>
      </c>
    </row>
    <row r="53" spans="1:13" x14ac:dyDescent="0.3">
      <c r="A53" s="155">
        <v>115103533</v>
      </c>
      <c r="B53" s="114" t="s">
        <v>1457</v>
      </c>
      <c r="C53" s="114" t="s">
        <v>1458</v>
      </c>
      <c r="D53" s="114" t="s">
        <v>1454</v>
      </c>
      <c r="E53" s="114">
        <v>3</v>
      </c>
      <c r="F53" s="156">
        <v>4720</v>
      </c>
      <c r="G53" s="114" t="s">
        <v>1349</v>
      </c>
      <c r="H53" s="157"/>
      <c r="I53" s="158">
        <v>35234</v>
      </c>
      <c r="J53" s="159">
        <f t="shared" si="0"/>
        <v>19</v>
      </c>
      <c r="K53" s="114" t="s">
        <v>1340</v>
      </c>
      <c r="L53" s="114"/>
      <c r="M53" s="114" t="s">
        <v>1348</v>
      </c>
    </row>
    <row r="54" spans="1:13" x14ac:dyDescent="0.3">
      <c r="A54" s="155">
        <v>115103533</v>
      </c>
      <c r="B54" s="114" t="s">
        <v>1459</v>
      </c>
      <c r="C54" s="114" t="s">
        <v>1460</v>
      </c>
      <c r="D54" s="114" t="s">
        <v>1454</v>
      </c>
      <c r="E54" s="114">
        <v>3</v>
      </c>
      <c r="F54" s="156">
        <v>4720</v>
      </c>
      <c r="G54" s="114" t="s">
        <v>1349</v>
      </c>
      <c r="H54" s="157"/>
      <c r="I54" s="158">
        <v>37365</v>
      </c>
      <c r="J54" s="159">
        <f t="shared" si="0"/>
        <v>13</v>
      </c>
      <c r="K54" s="114" t="s">
        <v>1340</v>
      </c>
      <c r="L54" s="114"/>
      <c r="M54" s="114" t="s">
        <v>1348</v>
      </c>
    </row>
    <row r="55" spans="1:13" x14ac:dyDescent="0.3">
      <c r="A55" s="155">
        <v>115103533</v>
      </c>
      <c r="B55" s="114" t="s">
        <v>1461</v>
      </c>
      <c r="C55" s="114" t="s">
        <v>1462</v>
      </c>
      <c r="D55" s="114" t="s">
        <v>1463</v>
      </c>
      <c r="E55" s="114">
        <v>5</v>
      </c>
      <c r="F55" s="156">
        <v>4065</v>
      </c>
      <c r="G55" s="114" t="s">
        <v>1339</v>
      </c>
      <c r="H55" s="157"/>
      <c r="I55" s="158">
        <v>27282</v>
      </c>
      <c r="J55" s="159">
        <f t="shared" si="0"/>
        <v>41</v>
      </c>
      <c r="K55" s="114" t="s">
        <v>1340</v>
      </c>
      <c r="L55" s="114"/>
      <c r="M55" s="114" t="s">
        <v>1361</v>
      </c>
    </row>
    <row r="56" spans="1:13" x14ac:dyDescent="0.3">
      <c r="A56" s="155">
        <v>115103533</v>
      </c>
      <c r="B56" s="114" t="s">
        <v>1464</v>
      </c>
      <c r="C56" s="114" t="s">
        <v>1465</v>
      </c>
      <c r="D56" s="114" t="s">
        <v>1463</v>
      </c>
      <c r="E56" s="114">
        <v>5</v>
      </c>
      <c r="F56" s="156">
        <v>5065</v>
      </c>
      <c r="G56" s="114" t="s">
        <v>1344</v>
      </c>
      <c r="H56" s="157"/>
      <c r="I56" s="158">
        <v>29307</v>
      </c>
      <c r="J56" s="159">
        <f t="shared" si="0"/>
        <v>35</v>
      </c>
      <c r="K56" s="114" t="s">
        <v>1340</v>
      </c>
      <c r="L56" s="114"/>
      <c r="M56" s="114" t="s">
        <v>1361</v>
      </c>
    </row>
    <row r="57" spans="1:13" x14ac:dyDescent="0.3">
      <c r="A57" s="155">
        <v>115103533</v>
      </c>
      <c r="B57" s="114" t="s">
        <v>1466</v>
      </c>
      <c r="C57" s="114" t="s">
        <v>1467</v>
      </c>
      <c r="D57" s="114" t="s">
        <v>1463</v>
      </c>
      <c r="E57" s="114">
        <v>5</v>
      </c>
      <c r="F57" s="156">
        <v>4065</v>
      </c>
      <c r="G57" s="114" t="s">
        <v>1349</v>
      </c>
      <c r="H57" s="157"/>
      <c r="I57" s="158">
        <v>37645</v>
      </c>
      <c r="J57" s="159">
        <f t="shared" si="0"/>
        <v>12</v>
      </c>
      <c r="K57" s="114" t="s">
        <v>1340</v>
      </c>
      <c r="L57" s="114"/>
      <c r="M57" s="114" t="s">
        <v>1361</v>
      </c>
    </row>
    <row r="58" spans="1:13" x14ac:dyDescent="0.3">
      <c r="A58" s="155">
        <v>115103533</v>
      </c>
      <c r="B58" s="114" t="s">
        <v>1468</v>
      </c>
      <c r="C58" s="114" t="s">
        <v>1469</v>
      </c>
      <c r="D58" s="114" t="s">
        <v>1463</v>
      </c>
      <c r="E58" s="114">
        <v>5</v>
      </c>
      <c r="F58" s="156">
        <v>4065</v>
      </c>
      <c r="G58" s="114" t="s">
        <v>1349</v>
      </c>
      <c r="H58" s="157"/>
      <c r="I58" s="158">
        <v>38895</v>
      </c>
      <c r="J58" s="159">
        <f t="shared" si="0"/>
        <v>9</v>
      </c>
      <c r="K58" s="114" t="s">
        <v>1340</v>
      </c>
      <c r="L58" s="114"/>
      <c r="M58" s="114" t="s">
        <v>1361</v>
      </c>
    </row>
    <row r="59" spans="1:13" x14ac:dyDescent="0.3">
      <c r="A59" s="155">
        <v>115103533</v>
      </c>
      <c r="B59" s="160" t="s">
        <v>1470</v>
      </c>
      <c r="C59" s="114" t="s">
        <v>1471</v>
      </c>
      <c r="D59" s="114" t="s">
        <v>1463</v>
      </c>
      <c r="E59" s="114">
        <v>5</v>
      </c>
      <c r="F59" s="156">
        <v>4065</v>
      </c>
      <c r="G59" s="114" t="s">
        <v>1349</v>
      </c>
      <c r="H59" s="157"/>
      <c r="I59" s="158">
        <v>39529</v>
      </c>
      <c r="J59" s="159">
        <f t="shared" si="0"/>
        <v>7</v>
      </c>
      <c r="K59" s="114" t="s">
        <v>1340</v>
      </c>
      <c r="L59" s="114"/>
      <c r="M59" s="114" t="s">
        <v>1361</v>
      </c>
    </row>
    <row r="60" spans="1:13" x14ac:dyDescent="0.3">
      <c r="A60" s="155">
        <v>115103533</v>
      </c>
      <c r="B60" s="160" t="s">
        <v>1472</v>
      </c>
      <c r="C60" s="114" t="s">
        <v>1473</v>
      </c>
      <c r="D60" s="114" t="s">
        <v>1463</v>
      </c>
      <c r="E60" s="114">
        <v>5</v>
      </c>
      <c r="F60" s="156">
        <v>4065</v>
      </c>
      <c r="G60" s="114" t="s">
        <v>1349</v>
      </c>
      <c r="H60" s="157"/>
      <c r="I60" s="158">
        <v>40375</v>
      </c>
      <c r="J60" s="159">
        <f t="shared" si="0"/>
        <v>5</v>
      </c>
      <c r="K60" s="114" t="s">
        <v>1340</v>
      </c>
      <c r="L60" s="114"/>
      <c r="M60" s="114" t="s">
        <v>1361</v>
      </c>
    </row>
    <row r="61" spans="1:13" x14ac:dyDescent="0.3">
      <c r="A61" s="155">
        <v>115103533</v>
      </c>
      <c r="B61" s="114" t="s">
        <v>1474</v>
      </c>
      <c r="C61" s="114" t="s">
        <v>1475</v>
      </c>
      <c r="D61" s="114" t="s">
        <v>1476</v>
      </c>
      <c r="E61" s="114">
        <v>1</v>
      </c>
      <c r="F61" s="156">
        <v>8220</v>
      </c>
      <c r="G61" s="114" t="s">
        <v>1339</v>
      </c>
      <c r="H61" s="157"/>
      <c r="I61" s="158">
        <v>29561</v>
      </c>
      <c r="J61" s="159">
        <f t="shared" si="0"/>
        <v>35</v>
      </c>
      <c r="K61" s="114" t="s">
        <v>1340</v>
      </c>
      <c r="L61" s="114"/>
      <c r="M61" s="114" t="s">
        <v>1341</v>
      </c>
    </row>
    <row r="62" spans="1:13" x14ac:dyDescent="0.3">
      <c r="A62" s="155">
        <v>115103533</v>
      </c>
      <c r="B62" s="114" t="s">
        <v>1477</v>
      </c>
      <c r="C62" s="114" t="s">
        <v>1478</v>
      </c>
      <c r="D62" s="114" t="s">
        <v>1476</v>
      </c>
      <c r="E62" s="114">
        <v>1</v>
      </c>
      <c r="F62" s="156">
        <v>9220</v>
      </c>
      <c r="G62" s="114" t="s">
        <v>1344</v>
      </c>
      <c r="H62" s="157"/>
      <c r="I62" s="158">
        <v>30458</v>
      </c>
      <c r="J62" s="159">
        <f t="shared" si="0"/>
        <v>32</v>
      </c>
      <c r="K62" s="114" t="s">
        <v>1340</v>
      </c>
      <c r="L62" s="114"/>
      <c r="M62" s="114" t="s">
        <v>1341</v>
      </c>
    </row>
    <row r="63" spans="1:13" x14ac:dyDescent="0.3">
      <c r="A63" s="155">
        <v>115103533</v>
      </c>
      <c r="B63" s="114" t="s">
        <v>1479</v>
      </c>
      <c r="C63" s="114" t="s">
        <v>1480</v>
      </c>
      <c r="D63" s="114" t="s">
        <v>1476</v>
      </c>
      <c r="E63" s="114">
        <v>1</v>
      </c>
      <c r="F63" s="156">
        <v>8220</v>
      </c>
      <c r="G63" s="114" t="s">
        <v>1349</v>
      </c>
      <c r="H63" s="157"/>
      <c r="I63" s="158">
        <v>40508</v>
      </c>
      <c r="J63" s="159">
        <f t="shared" si="0"/>
        <v>5</v>
      </c>
      <c r="K63" s="114" t="s">
        <v>1340</v>
      </c>
      <c r="L63" s="114"/>
      <c r="M63" s="114" t="s">
        <v>1341</v>
      </c>
    </row>
    <row r="64" spans="1:13" x14ac:dyDescent="0.3">
      <c r="A64" s="155">
        <v>115103533</v>
      </c>
      <c r="B64" s="114" t="s">
        <v>1481</v>
      </c>
      <c r="C64" s="114" t="s">
        <v>1482</v>
      </c>
      <c r="D64" s="114" t="s">
        <v>1476</v>
      </c>
      <c r="E64" s="114">
        <v>1</v>
      </c>
      <c r="F64" s="156">
        <v>8220</v>
      </c>
      <c r="G64" s="114" t="s">
        <v>1349</v>
      </c>
      <c r="H64" s="157"/>
      <c r="I64" s="158">
        <v>41154</v>
      </c>
      <c r="J64" s="159">
        <f t="shared" si="0"/>
        <v>3</v>
      </c>
      <c r="K64" s="114" t="s">
        <v>1340</v>
      </c>
      <c r="L64" s="114"/>
      <c r="M64" s="114" t="s">
        <v>1341</v>
      </c>
    </row>
    <row r="65" spans="1:13" x14ac:dyDescent="0.3">
      <c r="A65" s="155">
        <v>115103533</v>
      </c>
      <c r="B65" s="114" t="s">
        <v>1483</v>
      </c>
      <c r="C65" s="114" t="s">
        <v>1484</v>
      </c>
      <c r="D65" s="114" t="s">
        <v>1485</v>
      </c>
      <c r="E65" s="114">
        <v>4</v>
      </c>
      <c r="F65" s="156">
        <v>4065</v>
      </c>
      <c r="G65" s="114" t="s">
        <v>1339</v>
      </c>
      <c r="H65" s="157"/>
      <c r="I65" s="158">
        <v>25179</v>
      </c>
      <c r="J65" s="159">
        <f t="shared" si="0"/>
        <v>47</v>
      </c>
      <c r="K65" s="114" t="s">
        <v>1340</v>
      </c>
      <c r="L65" s="114"/>
      <c r="M65" s="114" t="s">
        <v>1361</v>
      </c>
    </row>
    <row r="66" spans="1:13" x14ac:dyDescent="0.3">
      <c r="A66" s="155">
        <v>115103533</v>
      </c>
      <c r="B66" s="114" t="s">
        <v>1486</v>
      </c>
      <c r="C66" s="114" t="s">
        <v>1487</v>
      </c>
      <c r="D66" s="114" t="s">
        <v>1485</v>
      </c>
      <c r="E66" s="114">
        <v>4</v>
      </c>
      <c r="F66" s="156">
        <v>4065</v>
      </c>
      <c r="G66" s="114" t="s">
        <v>1344</v>
      </c>
      <c r="H66" s="157"/>
      <c r="I66" s="158">
        <v>25413</v>
      </c>
      <c r="J66" s="159">
        <f t="shared" si="0"/>
        <v>46</v>
      </c>
      <c r="K66" s="114" t="s">
        <v>1340</v>
      </c>
      <c r="L66" s="114"/>
      <c r="M66" s="114" t="s">
        <v>1361</v>
      </c>
    </row>
    <row r="67" spans="1:13" x14ac:dyDescent="0.3">
      <c r="A67" s="155">
        <v>115103533</v>
      </c>
      <c r="B67" s="114" t="s">
        <v>1488</v>
      </c>
      <c r="C67" s="114" t="s">
        <v>1489</v>
      </c>
      <c r="D67" s="114" t="s">
        <v>1485</v>
      </c>
      <c r="E67" s="114">
        <v>4</v>
      </c>
      <c r="F67" s="156">
        <v>4065</v>
      </c>
      <c r="G67" s="114" t="s">
        <v>1349</v>
      </c>
      <c r="H67" s="157"/>
      <c r="I67" s="158">
        <v>36394</v>
      </c>
      <c r="J67" s="159">
        <f t="shared" ref="J67:J130" si="1">2015-YEAR(I67)</f>
        <v>16</v>
      </c>
      <c r="K67" s="114" t="s">
        <v>1340</v>
      </c>
      <c r="L67" s="114"/>
      <c r="M67" s="114" t="s">
        <v>1361</v>
      </c>
    </row>
    <row r="68" spans="1:13" x14ac:dyDescent="0.3">
      <c r="A68" s="155">
        <v>115103533</v>
      </c>
      <c r="B68" s="114" t="s">
        <v>1490</v>
      </c>
      <c r="C68" s="114" t="s">
        <v>1491</v>
      </c>
      <c r="D68" s="114" t="s">
        <v>1492</v>
      </c>
      <c r="E68" s="114">
        <v>5</v>
      </c>
      <c r="F68" s="156">
        <v>4065</v>
      </c>
      <c r="G68" s="114" t="s">
        <v>1339</v>
      </c>
      <c r="H68" s="157"/>
      <c r="I68" s="158">
        <v>22056</v>
      </c>
      <c r="J68" s="159">
        <f t="shared" si="1"/>
        <v>55</v>
      </c>
      <c r="K68" s="114" t="s">
        <v>1340</v>
      </c>
      <c r="L68" s="114"/>
      <c r="M68" s="114" t="s">
        <v>1361</v>
      </c>
    </row>
    <row r="69" spans="1:13" x14ac:dyDescent="0.3">
      <c r="A69" s="155">
        <v>115103533</v>
      </c>
      <c r="B69" s="114" t="s">
        <v>1493</v>
      </c>
      <c r="C69" s="114" t="s">
        <v>1494</v>
      </c>
      <c r="D69" s="114" t="s">
        <v>1492</v>
      </c>
      <c r="E69" s="114">
        <v>5</v>
      </c>
      <c r="F69" s="156">
        <v>4065</v>
      </c>
      <c r="G69" s="114" t="s">
        <v>1344</v>
      </c>
      <c r="H69" s="157"/>
      <c r="I69" s="158">
        <v>26444</v>
      </c>
      <c r="J69" s="159">
        <f t="shared" si="1"/>
        <v>43</v>
      </c>
      <c r="K69" s="114" t="s">
        <v>1340</v>
      </c>
      <c r="L69" s="114"/>
      <c r="M69" s="114" t="s">
        <v>1361</v>
      </c>
    </row>
    <row r="70" spans="1:13" x14ac:dyDescent="0.3">
      <c r="A70" s="155">
        <v>115103533</v>
      </c>
      <c r="B70" s="114" t="s">
        <v>1495</v>
      </c>
      <c r="C70" s="114" t="s">
        <v>1496</v>
      </c>
      <c r="D70" s="114" t="s">
        <v>1492</v>
      </c>
      <c r="E70" s="114">
        <v>5</v>
      </c>
      <c r="F70" s="156">
        <v>4065</v>
      </c>
      <c r="G70" s="114" t="s">
        <v>1349</v>
      </c>
      <c r="H70" s="157"/>
      <c r="I70" s="158">
        <v>34799</v>
      </c>
      <c r="J70" s="159">
        <f t="shared" si="1"/>
        <v>20</v>
      </c>
      <c r="K70" s="114" t="s">
        <v>1340</v>
      </c>
      <c r="L70" s="114"/>
      <c r="M70" s="114" t="s">
        <v>1361</v>
      </c>
    </row>
    <row r="71" spans="1:13" x14ac:dyDescent="0.3">
      <c r="A71" s="155">
        <v>115103533</v>
      </c>
      <c r="B71" s="114" t="s">
        <v>1497</v>
      </c>
      <c r="C71" s="114" t="s">
        <v>1498</v>
      </c>
      <c r="D71" s="114" t="s">
        <v>1492</v>
      </c>
      <c r="E71" s="114">
        <v>5</v>
      </c>
      <c r="F71" s="156">
        <v>4065</v>
      </c>
      <c r="G71" s="114" t="s">
        <v>1349</v>
      </c>
      <c r="H71" s="157"/>
      <c r="I71" s="158">
        <v>36537</v>
      </c>
      <c r="J71" s="159">
        <f t="shared" si="1"/>
        <v>15</v>
      </c>
      <c r="K71" s="114" t="s">
        <v>1340</v>
      </c>
      <c r="L71" s="114"/>
      <c r="M71" s="114" t="s">
        <v>1361</v>
      </c>
    </row>
    <row r="72" spans="1:13" x14ac:dyDescent="0.3">
      <c r="A72" s="155">
        <v>115103533</v>
      </c>
      <c r="B72" s="114" t="s">
        <v>1499</v>
      </c>
      <c r="C72" s="114" t="s">
        <v>1500</v>
      </c>
      <c r="D72" s="114" t="s">
        <v>1501</v>
      </c>
      <c r="E72" s="114">
        <v>5</v>
      </c>
      <c r="F72" s="156">
        <v>4065</v>
      </c>
      <c r="G72" s="114" t="s">
        <v>1339</v>
      </c>
      <c r="H72" s="157"/>
      <c r="I72" s="158">
        <v>26258</v>
      </c>
      <c r="J72" s="159">
        <f t="shared" si="1"/>
        <v>44</v>
      </c>
      <c r="K72" s="114" t="s">
        <v>1340</v>
      </c>
      <c r="L72" s="114"/>
      <c r="M72" s="114" t="s">
        <v>1361</v>
      </c>
    </row>
    <row r="73" spans="1:13" x14ac:dyDescent="0.3">
      <c r="A73" s="155">
        <v>115103533</v>
      </c>
      <c r="B73" s="114" t="s">
        <v>1502</v>
      </c>
      <c r="C73" s="114" t="s">
        <v>1503</v>
      </c>
      <c r="D73" s="114" t="s">
        <v>1501</v>
      </c>
      <c r="E73" s="114">
        <v>5</v>
      </c>
      <c r="F73" s="156">
        <v>4065</v>
      </c>
      <c r="G73" s="114" t="s">
        <v>1344</v>
      </c>
      <c r="H73" s="157"/>
      <c r="I73" s="158">
        <v>27164</v>
      </c>
      <c r="J73" s="159">
        <f t="shared" si="1"/>
        <v>41</v>
      </c>
      <c r="K73" s="114" t="s">
        <v>1340</v>
      </c>
      <c r="L73" s="114"/>
      <c r="M73" s="114" t="s">
        <v>1361</v>
      </c>
    </row>
    <row r="74" spans="1:13" x14ac:dyDescent="0.3">
      <c r="A74" s="155">
        <v>115103533</v>
      </c>
      <c r="B74" s="114" t="s">
        <v>1504</v>
      </c>
      <c r="C74" s="114" t="s">
        <v>1505</v>
      </c>
      <c r="D74" s="114" t="s">
        <v>1501</v>
      </c>
      <c r="E74" s="114">
        <v>5</v>
      </c>
      <c r="F74" s="156">
        <v>4065</v>
      </c>
      <c r="G74" s="114" t="s">
        <v>1349</v>
      </c>
      <c r="H74" s="157"/>
      <c r="I74" s="158">
        <v>38324</v>
      </c>
      <c r="J74" s="159">
        <f t="shared" si="1"/>
        <v>11</v>
      </c>
      <c r="K74" s="114" t="s">
        <v>1340</v>
      </c>
      <c r="L74" s="114"/>
      <c r="M74" s="114" t="s">
        <v>1361</v>
      </c>
    </row>
    <row r="75" spans="1:13" x14ac:dyDescent="0.3">
      <c r="A75" s="155">
        <v>115103533</v>
      </c>
      <c r="B75" s="114" t="s">
        <v>1506</v>
      </c>
      <c r="C75" s="114" t="s">
        <v>1507</v>
      </c>
      <c r="D75" s="161" t="s">
        <v>1508</v>
      </c>
      <c r="E75" s="114">
        <v>4</v>
      </c>
      <c r="F75" s="156">
        <v>4065</v>
      </c>
      <c r="G75" s="114" t="s">
        <v>1339</v>
      </c>
      <c r="H75" s="157"/>
      <c r="I75" s="158">
        <v>25892</v>
      </c>
      <c r="J75" s="159">
        <f t="shared" si="1"/>
        <v>45</v>
      </c>
      <c r="K75" s="114" t="s">
        <v>1340</v>
      </c>
      <c r="L75" s="114"/>
      <c r="M75" s="114" t="s">
        <v>1361</v>
      </c>
    </row>
    <row r="76" spans="1:13" x14ac:dyDescent="0.3">
      <c r="A76" s="155">
        <v>115103533</v>
      </c>
      <c r="B76" s="114" t="s">
        <v>1509</v>
      </c>
      <c r="C76" s="114" t="s">
        <v>1510</v>
      </c>
      <c r="D76" s="161" t="s">
        <v>1508</v>
      </c>
      <c r="E76" s="114">
        <v>4</v>
      </c>
      <c r="F76" s="156">
        <v>4065</v>
      </c>
      <c r="G76" s="114" t="s">
        <v>1344</v>
      </c>
      <c r="H76" s="157"/>
      <c r="I76" s="158">
        <v>26268</v>
      </c>
      <c r="J76" s="159">
        <f t="shared" si="1"/>
        <v>44</v>
      </c>
      <c r="K76" s="114" t="s">
        <v>1340</v>
      </c>
      <c r="L76" s="114"/>
      <c r="M76" s="114" t="s">
        <v>1361</v>
      </c>
    </row>
    <row r="77" spans="1:13" x14ac:dyDescent="0.3">
      <c r="A77" s="155">
        <v>115103533</v>
      </c>
      <c r="B77" s="114" t="s">
        <v>1511</v>
      </c>
      <c r="C77" s="114" t="s">
        <v>1512</v>
      </c>
      <c r="D77" s="161" t="s">
        <v>1508</v>
      </c>
      <c r="E77" s="114">
        <v>4</v>
      </c>
      <c r="F77" s="156">
        <v>4065</v>
      </c>
      <c r="G77" s="114" t="s">
        <v>1349</v>
      </c>
      <c r="H77" s="157"/>
      <c r="I77" s="158">
        <v>38565</v>
      </c>
      <c r="J77" s="159">
        <f t="shared" si="1"/>
        <v>10</v>
      </c>
      <c r="K77" s="114" t="s">
        <v>1340</v>
      </c>
      <c r="L77" s="114"/>
      <c r="M77" s="114" t="s">
        <v>1361</v>
      </c>
    </row>
    <row r="78" spans="1:13" x14ac:dyDescent="0.3">
      <c r="A78" s="155">
        <v>115103533</v>
      </c>
      <c r="B78" s="114" t="s">
        <v>1513</v>
      </c>
      <c r="C78" s="114" t="s">
        <v>1514</v>
      </c>
      <c r="D78" s="161" t="s">
        <v>1508</v>
      </c>
      <c r="E78" s="114">
        <v>4</v>
      </c>
      <c r="F78" s="156">
        <v>4065</v>
      </c>
      <c r="G78" s="114" t="s">
        <v>1349</v>
      </c>
      <c r="H78" s="157"/>
      <c r="I78" s="158">
        <v>39845</v>
      </c>
      <c r="J78" s="159">
        <f t="shared" si="1"/>
        <v>6</v>
      </c>
      <c r="K78" s="114" t="s">
        <v>1340</v>
      </c>
      <c r="L78" s="114"/>
      <c r="M78" s="114" t="s">
        <v>1361</v>
      </c>
    </row>
    <row r="79" spans="1:13" x14ac:dyDescent="0.3">
      <c r="A79" s="155">
        <v>115103533</v>
      </c>
      <c r="B79" s="114" t="s">
        <v>1515</v>
      </c>
      <c r="C79" s="114" t="s">
        <v>1516</v>
      </c>
      <c r="D79" s="114" t="s">
        <v>1517</v>
      </c>
      <c r="E79" s="114">
        <v>7</v>
      </c>
      <c r="F79" s="156">
        <v>3189</v>
      </c>
      <c r="G79" s="114" t="s">
        <v>1339</v>
      </c>
      <c r="H79" s="157"/>
      <c r="I79" s="158">
        <v>27320</v>
      </c>
      <c r="J79" s="159">
        <f t="shared" si="1"/>
        <v>41</v>
      </c>
      <c r="K79" s="114" t="s">
        <v>1340</v>
      </c>
      <c r="L79" s="114"/>
      <c r="M79" s="114" t="s">
        <v>1518</v>
      </c>
    </row>
    <row r="80" spans="1:13" x14ac:dyDescent="0.3">
      <c r="A80" s="155">
        <v>115103533</v>
      </c>
      <c r="B80" s="114" t="s">
        <v>1519</v>
      </c>
      <c r="C80" s="114" t="s">
        <v>1520</v>
      </c>
      <c r="D80" s="114" t="s">
        <v>1521</v>
      </c>
      <c r="E80" s="114">
        <v>6</v>
      </c>
      <c r="F80" s="156">
        <v>4065</v>
      </c>
      <c r="G80" s="114" t="s">
        <v>1339</v>
      </c>
      <c r="H80" s="157"/>
      <c r="I80" s="158">
        <v>22842</v>
      </c>
      <c r="J80" s="159">
        <f t="shared" si="1"/>
        <v>53</v>
      </c>
      <c r="K80" s="114" t="s">
        <v>1340</v>
      </c>
      <c r="L80" s="114"/>
      <c r="M80" s="114" t="s">
        <v>1361</v>
      </c>
    </row>
    <row r="81" spans="1:13" x14ac:dyDescent="0.3">
      <c r="A81" s="155">
        <v>115103533</v>
      </c>
      <c r="B81" s="114" t="s">
        <v>1522</v>
      </c>
      <c r="C81" s="114" t="s">
        <v>1523</v>
      </c>
      <c r="D81" s="114" t="s">
        <v>1524</v>
      </c>
      <c r="E81" s="114">
        <v>5</v>
      </c>
      <c r="F81" s="156">
        <v>4065</v>
      </c>
      <c r="G81" s="114" t="s">
        <v>1339</v>
      </c>
      <c r="H81" s="157"/>
      <c r="I81" s="158">
        <v>27891</v>
      </c>
      <c r="J81" s="159">
        <f t="shared" si="1"/>
        <v>39</v>
      </c>
      <c r="K81" s="114" t="s">
        <v>1340</v>
      </c>
      <c r="L81" s="114"/>
      <c r="M81" s="114" t="s">
        <v>1361</v>
      </c>
    </row>
    <row r="82" spans="1:13" x14ac:dyDescent="0.3">
      <c r="A82" s="155">
        <v>115103533</v>
      </c>
      <c r="B82" s="114" t="s">
        <v>1525</v>
      </c>
      <c r="C82" s="114" t="s">
        <v>1526</v>
      </c>
      <c r="D82" s="114" t="s">
        <v>1524</v>
      </c>
      <c r="E82" s="114">
        <v>5</v>
      </c>
      <c r="F82" s="156">
        <v>5065</v>
      </c>
      <c r="G82" s="114" t="s">
        <v>1344</v>
      </c>
      <c r="H82" s="157"/>
      <c r="I82" s="158">
        <v>29722</v>
      </c>
      <c r="J82" s="159">
        <f t="shared" si="1"/>
        <v>34</v>
      </c>
      <c r="K82" s="114" t="s">
        <v>1340</v>
      </c>
      <c r="L82" s="114"/>
      <c r="M82" s="114" t="s">
        <v>1361</v>
      </c>
    </row>
    <row r="83" spans="1:13" x14ac:dyDescent="0.3">
      <c r="A83" s="155">
        <v>115103533</v>
      </c>
      <c r="B83" s="114" t="s">
        <v>1527</v>
      </c>
      <c r="C83" s="114" t="s">
        <v>1528</v>
      </c>
      <c r="D83" s="114" t="s">
        <v>1524</v>
      </c>
      <c r="E83" s="114">
        <v>5</v>
      </c>
      <c r="F83" s="156">
        <v>4065</v>
      </c>
      <c r="G83" s="114" t="s">
        <v>1349</v>
      </c>
      <c r="H83" s="157"/>
      <c r="I83" s="158">
        <v>38168</v>
      </c>
      <c r="J83" s="159">
        <f t="shared" si="1"/>
        <v>11</v>
      </c>
      <c r="K83" s="114" t="s">
        <v>1340</v>
      </c>
      <c r="L83" s="114"/>
      <c r="M83" s="114" t="s">
        <v>1361</v>
      </c>
    </row>
    <row r="84" spans="1:13" x14ac:dyDescent="0.3">
      <c r="A84" s="155">
        <v>115103533</v>
      </c>
      <c r="B84" s="114" t="s">
        <v>1529</v>
      </c>
      <c r="C84" s="114" t="s">
        <v>1530</v>
      </c>
      <c r="D84" s="114" t="s">
        <v>1524</v>
      </c>
      <c r="E84" s="114">
        <v>5</v>
      </c>
      <c r="F84" s="156">
        <v>4065</v>
      </c>
      <c r="G84" s="114" t="s">
        <v>1349</v>
      </c>
      <c r="H84" s="157"/>
      <c r="I84" s="158">
        <v>40723</v>
      </c>
      <c r="J84" s="159">
        <f t="shared" si="1"/>
        <v>4</v>
      </c>
      <c r="K84" s="114" t="s">
        <v>1340</v>
      </c>
      <c r="L84" s="114"/>
      <c r="M84" s="114" t="s">
        <v>1361</v>
      </c>
    </row>
    <row r="85" spans="1:13" x14ac:dyDescent="0.3">
      <c r="A85" s="155">
        <v>115103533</v>
      </c>
      <c r="B85" s="114" t="s">
        <v>1531</v>
      </c>
      <c r="C85" s="114" t="s">
        <v>1532</v>
      </c>
      <c r="D85" s="114" t="s">
        <v>1533</v>
      </c>
      <c r="E85" s="114">
        <v>6</v>
      </c>
      <c r="F85" s="156">
        <v>4065</v>
      </c>
      <c r="G85" s="114" t="s">
        <v>1339</v>
      </c>
      <c r="H85" s="157"/>
      <c r="I85" s="158">
        <v>28522</v>
      </c>
      <c r="J85" s="159">
        <f t="shared" si="1"/>
        <v>37</v>
      </c>
      <c r="K85" s="114" t="s">
        <v>1340</v>
      </c>
      <c r="L85" s="114"/>
      <c r="M85" s="114" t="s">
        <v>1361</v>
      </c>
    </row>
    <row r="86" spans="1:13" x14ac:dyDescent="0.3">
      <c r="A86" s="155">
        <v>115103533</v>
      </c>
      <c r="B86" s="114" t="s">
        <v>1534</v>
      </c>
      <c r="C86" s="114" t="s">
        <v>1535</v>
      </c>
      <c r="D86" s="114" t="s">
        <v>1533</v>
      </c>
      <c r="E86" s="114">
        <v>6</v>
      </c>
      <c r="F86" s="156">
        <v>5065</v>
      </c>
      <c r="G86" s="114" t="s">
        <v>1344</v>
      </c>
      <c r="H86" s="157"/>
      <c r="I86" s="158">
        <v>31006</v>
      </c>
      <c r="J86" s="159">
        <f t="shared" si="1"/>
        <v>31</v>
      </c>
      <c r="K86" s="114" t="s">
        <v>1340</v>
      </c>
      <c r="L86" s="114"/>
      <c r="M86" s="114" t="s">
        <v>1361</v>
      </c>
    </row>
    <row r="87" spans="1:13" x14ac:dyDescent="0.3">
      <c r="A87" s="155">
        <v>115103533</v>
      </c>
      <c r="B87" s="160" t="s">
        <v>1536</v>
      </c>
      <c r="C87" s="114" t="s">
        <v>1537</v>
      </c>
      <c r="D87" s="114" t="s">
        <v>1533</v>
      </c>
      <c r="E87" s="114">
        <v>6</v>
      </c>
      <c r="F87" s="156">
        <v>4065</v>
      </c>
      <c r="G87" s="114" t="s">
        <v>1349</v>
      </c>
      <c r="H87" s="157"/>
      <c r="I87" s="158">
        <v>40882</v>
      </c>
      <c r="J87" s="159">
        <f t="shared" si="1"/>
        <v>4</v>
      </c>
      <c r="K87" s="114" t="s">
        <v>1340</v>
      </c>
      <c r="L87" s="114"/>
      <c r="M87" s="114" t="s">
        <v>1361</v>
      </c>
    </row>
    <row r="88" spans="1:13" x14ac:dyDescent="0.3">
      <c r="A88" s="155">
        <v>115103533</v>
      </c>
      <c r="B88" s="114" t="s">
        <v>1538</v>
      </c>
      <c r="C88" s="114" t="s">
        <v>1539</v>
      </c>
      <c r="D88" s="114" t="s">
        <v>1533</v>
      </c>
      <c r="E88" s="114">
        <v>6</v>
      </c>
      <c r="F88" s="156">
        <v>4065</v>
      </c>
      <c r="G88" s="114" t="s">
        <v>1349</v>
      </c>
      <c r="H88" s="157"/>
      <c r="I88" s="158">
        <v>37268</v>
      </c>
      <c r="J88" s="159">
        <f t="shared" si="1"/>
        <v>13</v>
      </c>
      <c r="K88" s="114" t="s">
        <v>1340</v>
      </c>
      <c r="L88" s="114"/>
      <c r="M88" s="114" t="s">
        <v>1361</v>
      </c>
    </row>
    <row r="89" spans="1:13" x14ac:dyDescent="0.3">
      <c r="A89" s="155">
        <v>115103533</v>
      </c>
      <c r="B89" s="114" t="s">
        <v>1540</v>
      </c>
      <c r="C89" s="114" t="s">
        <v>1541</v>
      </c>
      <c r="D89" s="114" t="s">
        <v>1533</v>
      </c>
      <c r="E89" s="114">
        <v>6</v>
      </c>
      <c r="F89" s="156">
        <v>4065</v>
      </c>
      <c r="G89" s="114" t="s">
        <v>1349</v>
      </c>
      <c r="H89" s="157"/>
      <c r="I89" s="158">
        <v>36664</v>
      </c>
      <c r="J89" s="159">
        <f t="shared" si="1"/>
        <v>15</v>
      </c>
      <c r="K89" s="114" t="s">
        <v>1340</v>
      </c>
      <c r="L89" s="114"/>
      <c r="M89" s="114" t="s">
        <v>1361</v>
      </c>
    </row>
    <row r="90" spans="1:13" x14ac:dyDescent="0.3">
      <c r="A90" s="155">
        <v>115103533</v>
      </c>
      <c r="B90" s="114" t="s">
        <v>1542</v>
      </c>
      <c r="C90" s="114" t="s">
        <v>1543</v>
      </c>
      <c r="D90" s="114" t="s">
        <v>1533</v>
      </c>
      <c r="E90" s="114">
        <v>6</v>
      </c>
      <c r="F90" s="156">
        <v>4065</v>
      </c>
      <c r="G90" s="114" t="s">
        <v>1349</v>
      </c>
      <c r="H90" s="157"/>
      <c r="I90" s="158">
        <v>38559</v>
      </c>
      <c r="J90" s="159">
        <f t="shared" si="1"/>
        <v>10</v>
      </c>
      <c r="K90" s="114" t="s">
        <v>1340</v>
      </c>
      <c r="L90" s="114"/>
      <c r="M90" s="114" t="s">
        <v>1361</v>
      </c>
    </row>
    <row r="91" spans="1:13" x14ac:dyDescent="0.3">
      <c r="A91" s="155">
        <v>115103533</v>
      </c>
      <c r="B91" s="114" t="s">
        <v>1544</v>
      </c>
      <c r="C91" s="114" t="s">
        <v>1545</v>
      </c>
      <c r="D91" s="114" t="s">
        <v>1533</v>
      </c>
      <c r="E91" s="114">
        <v>6</v>
      </c>
      <c r="F91" s="156">
        <v>4065</v>
      </c>
      <c r="G91" s="114" t="s">
        <v>1349</v>
      </c>
      <c r="H91" s="157"/>
      <c r="I91" s="158">
        <v>37864</v>
      </c>
      <c r="J91" s="159">
        <f t="shared" si="1"/>
        <v>12</v>
      </c>
      <c r="K91" s="114" t="s">
        <v>1340</v>
      </c>
      <c r="L91" s="114"/>
      <c r="M91" s="114" t="s">
        <v>1361</v>
      </c>
    </row>
    <row r="92" spans="1:13" x14ac:dyDescent="0.3">
      <c r="A92" s="155">
        <v>115103533</v>
      </c>
      <c r="B92" s="114" t="s">
        <v>1546</v>
      </c>
      <c r="C92" s="114" t="s">
        <v>1547</v>
      </c>
      <c r="D92" s="114" t="s">
        <v>1548</v>
      </c>
      <c r="E92" s="114">
        <v>2</v>
      </c>
      <c r="F92" s="156">
        <v>9220</v>
      </c>
      <c r="G92" s="114" t="s">
        <v>1339</v>
      </c>
      <c r="H92" s="157"/>
      <c r="I92" s="158">
        <v>30336</v>
      </c>
      <c r="J92" s="159">
        <f t="shared" si="1"/>
        <v>32</v>
      </c>
      <c r="K92" s="114" t="s">
        <v>1340</v>
      </c>
      <c r="L92" s="114"/>
      <c r="M92" s="114" t="s">
        <v>1416</v>
      </c>
    </row>
    <row r="93" spans="1:13" x14ac:dyDescent="0.3">
      <c r="A93" s="155">
        <v>115103533</v>
      </c>
      <c r="B93" s="114" t="s">
        <v>1549</v>
      </c>
      <c r="C93" s="114" t="s">
        <v>1550</v>
      </c>
      <c r="D93" s="114" t="s">
        <v>1548</v>
      </c>
      <c r="E93" s="114">
        <v>2</v>
      </c>
      <c r="F93" s="156">
        <v>8220</v>
      </c>
      <c r="G93" s="114" t="s">
        <v>1349</v>
      </c>
      <c r="H93" s="157"/>
      <c r="I93" s="158">
        <v>40083</v>
      </c>
      <c r="J93" s="159">
        <f t="shared" si="1"/>
        <v>6</v>
      </c>
      <c r="K93" s="114" t="s">
        <v>1340</v>
      </c>
      <c r="L93" s="114"/>
      <c r="M93" s="114" t="s">
        <v>1416</v>
      </c>
    </row>
    <row r="94" spans="1:13" x14ac:dyDescent="0.3">
      <c r="A94" s="155">
        <v>115103533</v>
      </c>
      <c r="B94" s="114" t="s">
        <v>1551</v>
      </c>
      <c r="C94" s="114" t="s">
        <v>1552</v>
      </c>
      <c r="D94" s="114" t="s">
        <v>1548</v>
      </c>
      <c r="E94" s="114">
        <v>2</v>
      </c>
      <c r="F94" s="156">
        <v>8220</v>
      </c>
      <c r="G94" s="114" t="s">
        <v>1349</v>
      </c>
      <c r="H94" s="157"/>
      <c r="I94" s="158">
        <v>40553</v>
      </c>
      <c r="J94" s="159">
        <f t="shared" si="1"/>
        <v>4</v>
      </c>
      <c r="K94" s="114" t="s">
        <v>1340</v>
      </c>
      <c r="L94" s="114"/>
      <c r="M94" s="114" t="s">
        <v>1416</v>
      </c>
    </row>
    <row r="95" spans="1:13" x14ac:dyDescent="0.3">
      <c r="A95" s="155">
        <v>115103533</v>
      </c>
      <c r="B95" s="114" t="s">
        <v>1553</v>
      </c>
      <c r="C95" s="114" t="s">
        <v>1554</v>
      </c>
      <c r="D95" s="114" t="s">
        <v>1555</v>
      </c>
      <c r="E95" s="114">
        <v>8</v>
      </c>
      <c r="F95" s="156">
        <v>3189</v>
      </c>
      <c r="G95" s="114" t="s">
        <v>1339</v>
      </c>
      <c r="H95" s="157"/>
      <c r="I95" s="158">
        <v>28259</v>
      </c>
      <c r="J95" s="159">
        <f t="shared" si="1"/>
        <v>38</v>
      </c>
      <c r="K95" s="114" t="s">
        <v>1340</v>
      </c>
      <c r="L95" s="114"/>
      <c r="M95" s="114" t="s">
        <v>1518</v>
      </c>
    </row>
    <row r="96" spans="1:13" x14ac:dyDescent="0.3">
      <c r="A96" s="155">
        <v>115103533</v>
      </c>
      <c r="B96" s="114" t="s">
        <v>1556</v>
      </c>
      <c r="C96" s="114" t="s">
        <v>1557</v>
      </c>
      <c r="D96" s="114" t="s">
        <v>1558</v>
      </c>
      <c r="E96" s="114">
        <v>6</v>
      </c>
      <c r="F96" s="156">
        <v>4065</v>
      </c>
      <c r="G96" s="114" t="s">
        <v>1339</v>
      </c>
      <c r="H96" s="157"/>
      <c r="I96" s="158">
        <v>24263</v>
      </c>
      <c r="J96" s="159">
        <f t="shared" si="1"/>
        <v>49</v>
      </c>
      <c r="K96" s="114" t="s">
        <v>1340</v>
      </c>
      <c r="L96" s="114"/>
      <c r="M96" s="114" t="s">
        <v>1361</v>
      </c>
    </row>
    <row r="97" spans="1:13" x14ac:dyDescent="0.3">
      <c r="A97" s="155">
        <v>115103533</v>
      </c>
      <c r="B97" s="114" t="s">
        <v>1559</v>
      </c>
      <c r="C97" s="114" t="s">
        <v>1560</v>
      </c>
      <c r="D97" s="114" t="s">
        <v>1558</v>
      </c>
      <c r="E97" s="114">
        <v>6</v>
      </c>
      <c r="F97" s="156">
        <v>4065</v>
      </c>
      <c r="G97" s="114" t="s">
        <v>1344</v>
      </c>
      <c r="H97" s="157"/>
      <c r="I97" s="158">
        <v>25329</v>
      </c>
      <c r="J97" s="159">
        <f t="shared" si="1"/>
        <v>46</v>
      </c>
      <c r="K97" s="114" t="s">
        <v>1340</v>
      </c>
      <c r="L97" s="114"/>
      <c r="M97" s="114" t="s">
        <v>1361</v>
      </c>
    </row>
    <row r="98" spans="1:13" x14ac:dyDescent="0.3">
      <c r="A98" s="155">
        <v>115103533</v>
      </c>
      <c r="B98" s="114" t="s">
        <v>1561</v>
      </c>
      <c r="C98" s="114" t="s">
        <v>1557</v>
      </c>
      <c r="D98" s="114" t="s">
        <v>1558</v>
      </c>
      <c r="E98" s="114">
        <v>6</v>
      </c>
      <c r="F98" s="156">
        <v>4065</v>
      </c>
      <c r="G98" s="114" t="s">
        <v>1349</v>
      </c>
      <c r="H98" s="157"/>
      <c r="I98" s="158">
        <v>36787</v>
      </c>
      <c r="J98" s="159">
        <f t="shared" si="1"/>
        <v>15</v>
      </c>
      <c r="K98" s="114" t="s">
        <v>1340</v>
      </c>
      <c r="L98" s="114"/>
      <c r="M98" s="114" t="s">
        <v>1361</v>
      </c>
    </row>
    <row r="99" spans="1:13" x14ac:dyDescent="0.3">
      <c r="A99" s="155">
        <v>115103533</v>
      </c>
      <c r="B99" s="114" t="s">
        <v>1562</v>
      </c>
      <c r="C99" s="114" t="s">
        <v>1563</v>
      </c>
      <c r="D99" s="114" t="s">
        <v>1558</v>
      </c>
      <c r="E99" s="114">
        <v>6</v>
      </c>
      <c r="F99" s="156">
        <v>4065</v>
      </c>
      <c r="G99" s="114" t="s">
        <v>1349</v>
      </c>
      <c r="H99" s="157"/>
      <c r="I99" s="158">
        <v>37844</v>
      </c>
      <c r="J99" s="159">
        <f t="shared" si="1"/>
        <v>12</v>
      </c>
      <c r="K99" s="114" t="s">
        <v>1340</v>
      </c>
      <c r="L99" s="114"/>
      <c r="M99" s="114" t="s">
        <v>1361</v>
      </c>
    </row>
    <row r="100" spans="1:13" x14ac:dyDescent="0.3">
      <c r="A100" s="155">
        <v>115103533</v>
      </c>
      <c r="B100" s="114" t="s">
        <v>1564</v>
      </c>
      <c r="C100" s="114" t="s">
        <v>1565</v>
      </c>
      <c r="D100" s="114" t="s">
        <v>1566</v>
      </c>
      <c r="E100" s="114">
        <v>9</v>
      </c>
      <c r="F100" s="156">
        <v>2450</v>
      </c>
      <c r="G100" s="114" t="s">
        <v>1339</v>
      </c>
      <c r="H100" s="157"/>
      <c r="I100" s="158">
        <v>28641</v>
      </c>
      <c r="J100" s="159">
        <f t="shared" si="1"/>
        <v>37</v>
      </c>
      <c r="K100" s="114" t="s">
        <v>1340</v>
      </c>
      <c r="L100" s="114"/>
      <c r="M100" s="114" t="s">
        <v>1567</v>
      </c>
    </row>
    <row r="101" spans="1:13" x14ac:dyDescent="0.3">
      <c r="A101" s="155">
        <v>115103533</v>
      </c>
      <c r="B101" s="160" t="s">
        <v>1568</v>
      </c>
      <c r="C101" s="114" t="s">
        <v>1569</v>
      </c>
      <c r="D101" s="114" t="s">
        <v>1570</v>
      </c>
      <c r="E101" s="114">
        <v>6</v>
      </c>
      <c r="F101" s="156">
        <v>4065</v>
      </c>
      <c r="G101" s="114" t="s">
        <v>1339</v>
      </c>
      <c r="H101" s="157"/>
      <c r="I101" s="158">
        <v>29732</v>
      </c>
      <c r="J101" s="159">
        <f t="shared" si="1"/>
        <v>34</v>
      </c>
      <c r="K101" s="114" t="s">
        <v>1340</v>
      </c>
      <c r="L101" s="114"/>
      <c r="M101" s="114" t="s">
        <v>1361</v>
      </c>
    </row>
    <row r="102" spans="1:13" x14ac:dyDescent="0.3">
      <c r="A102" s="155">
        <v>115103533</v>
      </c>
      <c r="B102" s="114" t="s">
        <v>1571</v>
      </c>
      <c r="C102" s="114" t="s">
        <v>1572</v>
      </c>
      <c r="D102" s="114" t="s">
        <v>1570</v>
      </c>
      <c r="E102" s="114">
        <v>6</v>
      </c>
      <c r="F102" s="156">
        <v>5065</v>
      </c>
      <c r="G102" s="114" t="s">
        <v>1344</v>
      </c>
      <c r="H102" s="157"/>
      <c r="I102" s="158">
        <v>30219</v>
      </c>
      <c r="J102" s="159">
        <f t="shared" si="1"/>
        <v>33</v>
      </c>
      <c r="K102" s="114" t="s">
        <v>1340</v>
      </c>
      <c r="L102" s="114"/>
      <c r="M102" s="114" t="s">
        <v>1361</v>
      </c>
    </row>
    <row r="103" spans="1:13" x14ac:dyDescent="0.3">
      <c r="A103" s="155">
        <v>115103533</v>
      </c>
      <c r="B103" s="114" t="s">
        <v>1573</v>
      </c>
      <c r="C103" s="114" t="s">
        <v>1574</v>
      </c>
      <c r="D103" s="114" t="s">
        <v>1570</v>
      </c>
      <c r="E103" s="114">
        <v>6</v>
      </c>
      <c r="F103" s="156">
        <v>4065</v>
      </c>
      <c r="G103" s="114" t="s">
        <v>1349</v>
      </c>
      <c r="H103" s="157"/>
      <c r="I103" s="158">
        <v>39258</v>
      </c>
      <c r="J103" s="159">
        <f t="shared" si="1"/>
        <v>8</v>
      </c>
      <c r="K103" s="114" t="s">
        <v>1340</v>
      </c>
      <c r="L103" s="114"/>
      <c r="M103" s="114" t="s">
        <v>1361</v>
      </c>
    </row>
    <row r="104" spans="1:13" x14ac:dyDescent="0.3">
      <c r="A104" s="155">
        <v>115103533</v>
      </c>
      <c r="B104" s="114" t="s">
        <v>1575</v>
      </c>
      <c r="C104" s="114" t="s">
        <v>1576</v>
      </c>
      <c r="D104" s="114" t="s">
        <v>1570</v>
      </c>
      <c r="E104" s="114">
        <v>6</v>
      </c>
      <c r="F104" s="156">
        <v>4065</v>
      </c>
      <c r="G104" s="114" t="s">
        <v>1349</v>
      </c>
      <c r="H104" s="157"/>
      <c r="I104" s="158">
        <v>40670</v>
      </c>
      <c r="J104" s="159">
        <f t="shared" si="1"/>
        <v>4</v>
      </c>
      <c r="K104" s="114" t="s">
        <v>1340</v>
      </c>
      <c r="L104" s="114"/>
      <c r="M104" s="114" t="s">
        <v>1361</v>
      </c>
    </row>
    <row r="105" spans="1:13" x14ac:dyDescent="0.3">
      <c r="A105" s="155">
        <v>115103533</v>
      </c>
      <c r="B105" s="114" t="s">
        <v>1577</v>
      </c>
      <c r="C105" s="114" t="s">
        <v>1578</v>
      </c>
      <c r="D105" s="161" t="s">
        <v>1579</v>
      </c>
      <c r="E105" s="114">
        <v>9</v>
      </c>
      <c r="F105" s="156">
        <v>2450</v>
      </c>
      <c r="G105" s="114" t="s">
        <v>1339</v>
      </c>
      <c r="H105" s="157"/>
      <c r="I105" s="158">
        <v>23891</v>
      </c>
      <c r="J105" s="159">
        <f t="shared" si="1"/>
        <v>50</v>
      </c>
      <c r="K105" s="114" t="s">
        <v>1340</v>
      </c>
      <c r="L105" s="114"/>
      <c r="M105" s="114" t="s">
        <v>1567</v>
      </c>
    </row>
    <row r="106" spans="1:13" x14ac:dyDescent="0.3">
      <c r="A106" s="155">
        <v>115103533</v>
      </c>
      <c r="B106" s="114" t="s">
        <v>1580</v>
      </c>
      <c r="C106" s="114" t="s">
        <v>1581</v>
      </c>
      <c r="D106" s="114" t="s">
        <v>1582</v>
      </c>
      <c r="E106" s="114">
        <v>6</v>
      </c>
      <c r="F106" s="156">
        <v>4065</v>
      </c>
      <c r="G106" s="114" t="s">
        <v>1339</v>
      </c>
      <c r="H106" s="157"/>
      <c r="I106" s="158">
        <v>26383</v>
      </c>
      <c r="J106" s="159">
        <f t="shared" si="1"/>
        <v>43</v>
      </c>
      <c r="K106" s="114" t="s">
        <v>1340</v>
      </c>
      <c r="L106" s="114"/>
      <c r="M106" s="114" t="s">
        <v>1361</v>
      </c>
    </row>
    <row r="107" spans="1:13" x14ac:dyDescent="0.3">
      <c r="A107" s="155">
        <v>115103533</v>
      </c>
      <c r="B107" s="114" t="s">
        <v>1583</v>
      </c>
      <c r="C107" s="114" t="s">
        <v>1584</v>
      </c>
      <c r="D107" s="114" t="s">
        <v>1582</v>
      </c>
      <c r="E107" s="114">
        <v>6</v>
      </c>
      <c r="F107" s="156">
        <v>4065</v>
      </c>
      <c r="G107" s="114" t="s">
        <v>1344</v>
      </c>
      <c r="H107" s="157"/>
      <c r="I107" s="158">
        <v>27170</v>
      </c>
      <c r="J107" s="159">
        <f t="shared" si="1"/>
        <v>41</v>
      </c>
      <c r="K107" s="114" t="s">
        <v>1340</v>
      </c>
      <c r="L107" s="114"/>
      <c r="M107" s="114" t="s">
        <v>1361</v>
      </c>
    </row>
    <row r="108" spans="1:13" x14ac:dyDescent="0.3">
      <c r="A108" s="155">
        <v>115103533</v>
      </c>
      <c r="B108" s="114" t="s">
        <v>1585</v>
      </c>
      <c r="C108" s="114" t="s">
        <v>1586</v>
      </c>
      <c r="D108" s="114" t="s">
        <v>1582</v>
      </c>
      <c r="E108" s="114">
        <v>6</v>
      </c>
      <c r="F108" s="156">
        <v>4065</v>
      </c>
      <c r="G108" s="114" t="s">
        <v>1349</v>
      </c>
      <c r="H108" s="157"/>
      <c r="I108" s="158">
        <v>37899</v>
      </c>
      <c r="J108" s="159">
        <f t="shared" si="1"/>
        <v>12</v>
      </c>
      <c r="K108" s="114" t="s">
        <v>1340</v>
      </c>
      <c r="L108" s="114"/>
      <c r="M108" s="114" t="s">
        <v>1361</v>
      </c>
    </row>
    <row r="109" spans="1:13" x14ac:dyDescent="0.3">
      <c r="A109" s="155">
        <v>115103533</v>
      </c>
      <c r="B109" s="114" t="s">
        <v>1587</v>
      </c>
      <c r="C109" s="114" t="s">
        <v>1588</v>
      </c>
      <c r="D109" s="114" t="s">
        <v>1582</v>
      </c>
      <c r="E109" s="114">
        <v>6</v>
      </c>
      <c r="F109" s="156">
        <v>4065</v>
      </c>
      <c r="G109" s="114" t="s">
        <v>1349</v>
      </c>
      <c r="H109" s="157"/>
      <c r="I109" s="158">
        <v>41285</v>
      </c>
      <c r="J109" s="159">
        <f t="shared" si="1"/>
        <v>2</v>
      </c>
      <c r="K109" s="114" t="s">
        <v>1340</v>
      </c>
      <c r="L109" s="114"/>
      <c r="M109" s="114" t="s">
        <v>1361</v>
      </c>
    </row>
    <row r="110" spans="1:13" x14ac:dyDescent="0.3">
      <c r="A110" s="155">
        <v>115103533</v>
      </c>
      <c r="B110" s="114" t="s">
        <v>1589</v>
      </c>
      <c r="C110" s="114" t="s">
        <v>1590</v>
      </c>
      <c r="D110" s="114" t="s">
        <v>1591</v>
      </c>
      <c r="E110" s="114">
        <v>7</v>
      </c>
      <c r="F110" s="156">
        <v>3189</v>
      </c>
      <c r="G110" s="114" t="s">
        <v>1339</v>
      </c>
      <c r="H110" s="157"/>
      <c r="I110" s="158">
        <v>29887</v>
      </c>
      <c r="J110" s="159">
        <f t="shared" si="1"/>
        <v>34</v>
      </c>
      <c r="K110" s="114" t="s">
        <v>1340</v>
      </c>
      <c r="L110" s="114"/>
      <c r="M110" s="114" t="s">
        <v>1518</v>
      </c>
    </row>
    <row r="111" spans="1:13" x14ac:dyDescent="0.3">
      <c r="A111" s="155">
        <v>115103533</v>
      </c>
      <c r="B111" s="114" t="s">
        <v>1592</v>
      </c>
      <c r="C111" s="114" t="s">
        <v>1593</v>
      </c>
      <c r="D111" s="114" t="s">
        <v>1591</v>
      </c>
      <c r="E111" s="114">
        <v>7</v>
      </c>
      <c r="F111" s="156">
        <v>4189</v>
      </c>
      <c r="G111" s="114" t="s">
        <v>1344</v>
      </c>
      <c r="H111" s="157"/>
      <c r="I111" s="158">
        <v>30590</v>
      </c>
      <c r="J111" s="159">
        <f t="shared" si="1"/>
        <v>32</v>
      </c>
      <c r="K111" s="114" t="s">
        <v>1340</v>
      </c>
      <c r="L111" s="114"/>
      <c r="M111" s="114" t="s">
        <v>1518</v>
      </c>
    </row>
    <row r="112" spans="1:13" x14ac:dyDescent="0.3">
      <c r="A112" s="155">
        <v>115103533</v>
      </c>
      <c r="B112" s="114" t="s">
        <v>1594</v>
      </c>
      <c r="C112" s="114" t="s">
        <v>1595</v>
      </c>
      <c r="D112" s="114" t="s">
        <v>1591</v>
      </c>
      <c r="E112" s="114">
        <v>7</v>
      </c>
      <c r="F112" s="156">
        <v>3189</v>
      </c>
      <c r="G112" s="114" t="s">
        <v>1349</v>
      </c>
      <c r="H112" s="157"/>
      <c r="I112" s="158">
        <v>39777</v>
      </c>
      <c r="J112" s="159">
        <f t="shared" si="1"/>
        <v>7</v>
      </c>
      <c r="K112" s="114" t="s">
        <v>1340</v>
      </c>
      <c r="L112" s="114"/>
      <c r="M112" s="114" t="s">
        <v>1518</v>
      </c>
    </row>
    <row r="113" spans="1:13" x14ac:dyDescent="0.3">
      <c r="A113" s="155">
        <v>115103533</v>
      </c>
      <c r="B113" s="114" t="s">
        <v>1596</v>
      </c>
      <c r="C113" s="114" t="s">
        <v>1597</v>
      </c>
      <c r="D113" s="114" t="s">
        <v>1591</v>
      </c>
      <c r="E113" s="114">
        <v>7</v>
      </c>
      <c r="F113" s="156">
        <v>3189</v>
      </c>
      <c r="G113" s="114" t="s">
        <v>1349</v>
      </c>
      <c r="H113" s="157"/>
      <c r="I113" s="158">
        <v>41612</v>
      </c>
      <c r="J113" s="159">
        <f t="shared" si="1"/>
        <v>2</v>
      </c>
      <c r="K113" s="114" t="s">
        <v>1340</v>
      </c>
      <c r="L113" s="114"/>
      <c r="M113" s="114" t="s">
        <v>1518</v>
      </c>
    </row>
    <row r="114" spans="1:13" x14ac:dyDescent="0.3">
      <c r="A114" s="155">
        <v>115103533</v>
      </c>
      <c r="B114" s="114" t="s">
        <v>1598</v>
      </c>
      <c r="C114" s="114" t="s">
        <v>1599</v>
      </c>
      <c r="D114" s="114" t="s">
        <v>1600</v>
      </c>
      <c r="E114" s="114">
        <v>5</v>
      </c>
      <c r="F114" s="156">
        <v>4065</v>
      </c>
      <c r="G114" s="114" t="s">
        <v>1339</v>
      </c>
      <c r="H114" s="157"/>
      <c r="I114" s="158">
        <v>29500</v>
      </c>
      <c r="J114" s="159">
        <f t="shared" si="1"/>
        <v>35</v>
      </c>
      <c r="K114" s="114" t="s">
        <v>1340</v>
      </c>
      <c r="L114" s="114"/>
      <c r="M114" s="114" t="s">
        <v>1361</v>
      </c>
    </row>
    <row r="115" spans="1:13" x14ac:dyDescent="0.3">
      <c r="A115" s="155">
        <v>115103533</v>
      </c>
      <c r="B115" s="114" t="s">
        <v>1601</v>
      </c>
      <c r="C115" s="114" t="s">
        <v>1602</v>
      </c>
      <c r="D115" s="114" t="s">
        <v>1600</v>
      </c>
      <c r="E115" s="114">
        <v>5</v>
      </c>
      <c r="F115" s="156">
        <v>5065</v>
      </c>
      <c r="G115" s="114" t="s">
        <v>1344</v>
      </c>
      <c r="H115" s="157"/>
      <c r="I115" s="158">
        <v>29389</v>
      </c>
      <c r="J115" s="159">
        <f t="shared" si="1"/>
        <v>35</v>
      </c>
      <c r="K115" s="114" t="s">
        <v>1340</v>
      </c>
      <c r="L115" s="114"/>
      <c r="M115" s="114" t="s">
        <v>1361</v>
      </c>
    </row>
    <row r="116" spans="1:13" x14ac:dyDescent="0.3">
      <c r="A116" s="155">
        <v>115103533</v>
      </c>
      <c r="B116" s="114" t="s">
        <v>1603</v>
      </c>
      <c r="C116" s="114" t="s">
        <v>1604</v>
      </c>
      <c r="D116" s="114" t="s">
        <v>1600</v>
      </c>
      <c r="E116" s="114">
        <v>5</v>
      </c>
      <c r="F116" s="156">
        <v>4065</v>
      </c>
      <c r="G116" s="114" t="s">
        <v>1349</v>
      </c>
      <c r="H116" s="157"/>
      <c r="I116" s="158">
        <v>39280</v>
      </c>
      <c r="J116" s="159">
        <f t="shared" si="1"/>
        <v>8</v>
      </c>
      <c r="K116" s="114" t="s">
        <v>1340</v>
      </c>
      <c r="L116" s="114"/>
      <c r="M116" s="114" t="s">
        <v>1361</v>
      </c>
    </row>
    <row r="117" spans="1:13" x14ac:dyDescent="0.3">
      <c r="A117" s="155">
        <v>115103533</v>
      </c>
      <c r="B117" s="114" t="s">
        <v>1605</v>
      </c>
      <c r="C117" s="114" t="s">
        <v>1606</v>
      </c>
      <c r="D117" s="114" t="s">
        <v>1600</v>
      </c>
      <c r="E117" s="114">
        <v>5</v>
      </c>
      <c r="F117" s="156">
        <v>4065</v>
      </c>
      <c r="G117" s="114" t="s">
        <v>1349</v>
      </c>
      <c r="H117" s="157"/>
      <c r="I117" s="158">
        <v>40423</v>
      </c>
      <c r="J117" s="159">
        <f t="shared" si="1"/>
        <v>5</v>
      </c>
      <c r="K117" s="114" t="s">
        <v>1340</v>
      </c>
      <c r="L117" s="114"/>
      <c r="M117" s="114" t="s">
        <v>1361</v>
      </c>
    </row>
    <row r="118" spans="1:13" x14ac:dyDescent="0.3">
      <c r="A118" s="155">
        <v>115103533</v>
      </c>
      <c r="B118" s="114" t="s">
        <v>1607</v>
      </c>
      <c r="C118" s="114" t="s">
        <v>1608</v>
      </c>
      <c r="D118" s="114" t="s">
        <v>1609</v>
      </c>
      <c r="E118" s="114">
        <v>5</v>
      </c>
      <c r="F118" s="156">
        <v>4065</v>
      </c>
      <c r="G118" s="114" t="s">
        <v>1339</v>
      </c>
      <c r="H118" s="157"/>
      <c r="I118" s="158">
        <v>27735</v>
      </c>
      <c r="J118" s="159">
        <f t="shared" si="1"/>
        <v>40</v>
      </c>
      <c r="K118" s="114" t="s">
        <v>1340</v>
      </c>
      <c r="L118" s="114"/>
      <c r="M118" s="114" t="s">
        <v>1361</v>
      </c>
    </row>
    <row r="119" spans="1:13" x14ac:dyDescent="0.3">
      <c r="A119" s="155">
        <v>115103533</v>
      </c>
      <c r="B119" s="114" t="s">
        <v>1610</v>
      </c>
      <c r="C119" s="114" t="s">
        <v>1611</v>
      </c>
      <c r="D119" s="114" t="s">
        <v>1612</v>
      </c>
      <c r="E119" s="114">
        <v>6</v>
      </c>
      <c r="F119" s="156">
        <v>4065</v>
      </c>
      <c r="G119" s="114" t="s">
        <v>1339</v>
      </c>
      <c r="H119" s="157"/>
      <c r="I119" s="158">
        <v>26584</v>
      </c>
      <c r="J119" s="159">
        <f t="shared" si="1"/>
        <v>43</v>
      </c>
      <c r="K119" s="114" t="s">
        <v>1340</v>
      </c>
      <c r="L119" s="114"/>
      <c r="M119" s="114" t="s">
        <v>1361</v>
      </c>
    </row>
    <row r="120" spans="1:13" x14ac:dyDescent="0.3">
      <c r="A120" s="155">
        <v>115103533</v>
      </c>
      <c r="B120" s="114" t="s">
        <v>1613</v>
      </c>
      <c r="C120" s="114" t="s">
        <v>1614</v>
      </c>
      <c r="D120" s="114" t="s">
        <v>1612</v>
      </c>
      <c r="E120" s="114">
        <v>6</v>
      </c>
      <c r="F120" s="156">
        <v>5065</v>
      </c>
      <c r="G120" s="114" t="s">
        <v>1344</v>
      </c>
      <c r="H120" s="157"/>
      <c r="I120" s="158">
        <v>28994</v>
      </c>
      <c r="J120" s="159">
        <f t="shared" si="1"/>
        <v>36</v>
      </c>
      <c r="K120" s="114" t="s">
        <v>1340</v>
      </c>
      <c r="L120" s="114"/>
      <c r="M120" s="114" t="s">
        <v>1361</v>
      </c>
    </row>
    <row r="121" spans="1:13" x14ac:dyDescent="0.3">
      <c r="A121" s="155">
        <v>115103533</v>
      </c>
      <c r="B121" s="114" t="s">
        <v>1615</v>
      </c>
      <c r="C121" s="114" t="s">
        <v>1616</v>
      </c>
      <c r="D121" s="114" t="s">
        <v>1612</v>
      </c>
      <c r="E121" s="114">
        <v>6</v>
      </c>
      <c r="F121" s="156">
        <v>4065</v>
      </c>
      <c r="G121" s="114" t="s">
        <v>1349</v>
      </c>
      <c r="H121" s="157"/>
      <c r="I121" s="158">
        <v>38481</v>
      </c>
      <c r="J121" s="159">
        <f t="shared" si="1"/>
        <v>10</v>
      </c>
      <c r="K121" s="114" t="s">
        <v>1340</v>
      </c>
      <c r="L121" s="114"/>
      <c r="M121" s="114" t="s">
        <v>1361</v>
      </c>
    </row>
    <row r="122" spans="1:13" x14ac:dyDescent="0.3">
      <c r="A122" s="155">
        <v>115103533</v>
      </c>
      <c r="B122" s="114" t="s">
        <v>1617</v>
      </c>
      <c r="C122" s="114" t="s">
        <v>1618</v>
      </c>
      <c r="D122" s="114" t="s">
        <v>1612</v>
      </c>
      <c r="E122" s="114">
        <v>6</v>
      </c>
      <c r="F122" s="156">
        <v>4065</v>
      </c>
      <c r="G122" s="114" t="s">
        <v>1349</v>
      </c>
      <c r="H122" s="157"/>
      <c r="I122" s="158">
        <v>39596</v>
      </c>
      <c r="J122" s="159">
        <f t="shared" si="1"/>
        <v>7</v>
      </c>
      <c r="K122" s="114" t="s">
        <v>1340</v>
      </c>
      <c r="L122" s="114"/>
      <c r="M122" s="114" t="s">
        <v>1361</v>
      </c>
    </row>
    <row r="123" spans="1:13" x14ac:dyDescent="0.3">
      <c r="A123" s="155">
        <v>115103533</v>
      </c>
      <c r="B123" s="114" t="s">
        <v>1619</v>
      </c>
      <c r="C123" s="114" t="s">
        <v>1620</v>
      </c>
      <c r="D123" s="114" t="s">
        <v>1612</v>
      </c>
      <c r="E123" s="114">
        <v>6</v>
      </c>
      <c r="F123" s="156">
        <v>4065</v>
      </c>
      <c r="G123" s="114" t="s">
        <v>1349</v>
      </c>
      <c r="H123" s="157"/>
      <c r="I123" s="158">
        <v>41428</v>
      </c>
      <c r="J123" s="159">
        <f t="shared" si="1"/>
        <v>2</v>
      </c>
      <c r="K123" s="114" t="s">
        <v>1340</v>
      </c>
      <c r="L123" s="114"/>
      <c r="M123" s="114" t="s">
        <v>1361</v>
      </c>
    </row>
    <row r="124" spans="1:13" x14ac:dyDescent="0.3">
      <c r="A124" s="155">
        <v>115103533</v>
      </c>
      <c r="B124" s="114" t="s">
        <v>1621</v>
      </c>
      <c r="C124" s="114" t="s">
        <v>1622</v>
      </c>
      <c r="D124" s="114" t="s">
        <v>1623</v>
      </c>
      <c r="E124" s="114">
        <v>4</v>
      </c>
      <c r="F124" s="156">
        <v>4065</v>
      </c>
      <c r="G124" s="114" t="s">
        <v>1339</v>
      </c>
      <c r="H124" s="157"/>
      <c r="I124" s="158">
        <v>26818</v>
      </c>
      <c r="J124" s="159">
        <f t="shared" si="1"/>
        <v>42</v>
      </c>
      <c r="K124" s="114" t="s">
        <v>1340</v>
      </c>
      <c r="L124" s="114"/>
      <c r="M124" s="114" t="s">
        <v>1361</v>
      </c>
    </row>
    <row r="125" spans="1:13" x14ac:dyDescent="0.3">
      <c r="A125" s="155">
        <v>115103533</v>
      </c>
      <c r="B125" s="114" t="s">
        <v>1624</v>
      </c>
      <c r="C125" s="114" t="s">
        <v>1625</v>
      </c>
      <c r="D125" s="114" t="s">
        <v>1623</v>
      </c>
      <c r="E125" s="114">
        <v>4</v>
      </c>
      <c r="F125" s="156">
        <v>5065</v>
      </c>
      <c r="G125" s="114" t="s">
        <v>1344</v>
      </c>
      <c r="H125" s="157"/>
      <c r="I125" s="158">
        <v>28434</v>
      </c>
      <c r="J125" s="159">
        <f t="shared" si="1"/>
        <v>38</v>
      </c>
      <c r="K125" s="114" t="s">
        <v>1340</v>
      </c>
      <c r="L125" s="114"/>
      <c r="M125" s="114" t="s">
        <v>1361</v>
      </c>
    </row>
    <row r="126" spans="1:13" x14ac:dyDescent="0.3">
      <c r="A126" s="155">
        <v>115103533</v>
      </c>
      <c r="B126" s="114" t="s">
        <v>1626</v>
      </c>
      <c r="C126" s="114" t="s">
        <v>1627</v>
      </c>
      <c r="D126" s="114" t="s">
        <v>1623</v>
      </c>
      <c r="E126" s="114">
        <v>4</v>
      </c>
      <c r="F126" s="156">
        <v>4065</v>
      </c>
      <c r="G126" s="114" t="s">
        <v>1349</v>
      </c>
      <c r="H126" s="157"/>
      <c r="I126" s="158">
        <v>39821</v>
      </c>
      <c r="J126" s="159">
        <f t="shared" si="1"/>
        <v>6</v>
      </c>
      <c r="K126" s="114" t="s">
        <v>1340</v>
      </c>
      <c r="L126" s="114"/>
      <c r="M126" s="114" t="s">
        <v>1361</v>
      </c>
    </row>
    <row r="127" spans="1:13" x14ac:dyDescent="0.3">
      <c r="A127" s="155">
        <v>115103533</v>
      </c>
      <c r="B127" s="114" t="s">
        <v>1628</v>
      </c>
      <c r="C127" s="114" t="s">
        <v>1629</v>
      </c>
      <c r="D127" s="114" t="s">
        <v>1623</v>
      </c>
      <c r="E127" s="114">
        <v>4</v>
      </c>
      <c r="F127" s="156">
        <v>4065</v>
      </c>
      <c r="G127" s="114" t="s">
        <v>1349</v>
      </c>
      <c r="H127" s="157"/>
      <c r="I127" s="158">
        <v>39083</v>
      </c>
      <c r="J127" s="159">
        <f t="shared" si="1"/>
        <v>8</v>
      </c>
      <c r="K127" s="114" t="s">
        <v>1340</v>
      </c>
      <c r="L127" s="114"/>
      <c r="M127" s="114" t="s">
        <v>1361</v>
      </c>
    </row>
    <row r="128" spans="1:13" x14ac:dyDescent="0.3">
      <c r="A128" s="155">
        <v>115103533</v>
      </c>
      <c r="B128" s="114" t="s">
        <v>1630</v>
      </c>
      <c r="C128" s="114" t="s">
        <v>1631</v>
      </c>
      <c r="D128" s="114" t="s">
        <v>1632</v>
      </c>
      <c r="E128" s="114">
        <v>7</v>
      </c>
      <c r="F128" s="156">
        <v>3189</v>
      </c>
      <c r="G128" s="114" t="s">
        <v>1339</v>
      </c>
      <c r="H128" s="157"/>
      <c r="I128" s="158">
        <v>27806</v>
      </c>
      <c r="J128" s="159">
        <f t="shared" si="1"/>
        <v>39</v>
      </c>
      <c r="K128" s="114" t="s">
        <v>1340</v>
      </c>
      <c r="L128" s="114"/>
      <c r="M128" s="114" t="s">
        <v>1518</v>
      </c>
    </row>
    <row r="129" spans="1:13" x14ac:dyDescent="0.3">
      <c r="A129" s="155">
        <v>115103533</v>
      </c>
      <c r="B129" s="114" t="s">
        <v>1633</v>
      </c>
      <c r="C129" s="114" t="s">
        <v>1634</v>
      </c>
      <c r="D129" s="114" t="s">
        <v>1632</v>
      </c>
      <c r="E129" s="114">
        <v>7</v>
      </c>
      <c r="F129" s="156">
        <v>4189</v>
      </c>
      <c r="G129" s="114" t="s">
        <v>1344</v>
      </c>
      <c r="H129" s="157"/>
      <c r="I129" s="158">
        <v>33560</v>
      </c>
      <c r="J129" s="159">
        <f t="shared" si="1"/>
        <v>24</v>
      </c>
      <c r="K129" s="114" t="s">
        <v>1340</v>
      </c>
      <c r="L129" s="114"/>
      <c r="M129" s="114" t="s">
        <v>1518</v>
      </c>
    </row>
    <row r="130" spans="1:13" x14ac:dyDescent="0.3">
      <c r="A130" s="155">
        <v>115103533</v>
      </c>
      <c r="B130" s="114" t="s">
        <v>1635</v>
      </c>
      <c r="C130" s="114" t="s">
        <v>1636</v>
      </c>
      <c r="D130" s="161" t="s">
        <v>1637</v>
      </c>
      <c r="E130" s="114">
        <v>5</v>
      </c>
      <c r="F130" s="156">
        <v>4065</v>
      </c>
      <c r="G130" s="114" t="s">
        <v>1339</v>
      </c>
      <c r="H130" s="157"/>
      <c r="I130" s="158">
        <v>29197</v>
      </c>
      <c r="J130" s="159">
        <f t="shared" si="1"/>
        <v>36</v>
      </c>
      <c r="K130" s="114" t="s">
        <v>1340</v>
      </c>
      <c r="L130" s="114"/>
      <c r="M130" s="114" t="s">
        <v>1361</v>
      </c>
    </row>
    <row r="131" spans="1:13" x14ac:dyDescent="0.3">
      <c r="A131" s="155">
        <v>115103533</v>
      </c>
      <c r="B131" s="114" t="s">
        <v>1638</v>
      </c>
      <c r="C131" s="114" t="s">
        <v>1639</v>
      </c>
      <c r="D131" s="161" t="s">
        <v>1637</v>
      </c>
      <c r="E131" s="114">
        <v>5</v>
      </c>
      <c r="F131" s="156">
        <v>5065</v>
      </c>
      <c r="G131" s="114" t="s">
        <v>1344</v>
      </c>
      <c r="H131" s="157"/>
      <c r="I131" s="158">
        <v>29606</v>
      </c>
      <c r="J131" s="159">
        <f t="shared" ref="J131:J194" si="2">2015-YEAR(I131)</f>
        <v>34</v>
      </c>
      <c r="K131" s="114" t="s">
        <v>1340</v>
      </c>
      <c r="L131" s="114"/>
      <c r="M131" s="114" t="s">
        <v>1361</v>
      </c>
    </row>
    <row r="132" spans="1:13" x14ac:dyDescent="0.3">
      <c r="A132" s="155">
        <v>115103533</v>
      </c>
      <c r="B132" s="114" t="s">
        <v>1640</v>
      </c>
      <c r="C132" s="114" t="s">
        <v>1641</v>
      </c>
      <c r="D132" s="161" t="s">
        <v>1637</v>
      </c>
      <c r="E132" s="114">
        <v>5</v>
      </c>
      <c r="F132" s="156">
        <v>4065</v>
      </c>
      <c r="G132" s="114" t="s">
        <v>1349</v>
      </c>
      <c r="H132" s="157"/>
      <c r="I132" s="158">
        <v>38123</v>
      </c>
      <c r="J132" s="159">
        <f t="shared" si="2"/>
        <v>11</v>
      </c>
      <c r="K132" s="114" t="s">
        <v>1340</v>
      </c>
      <c r="L132" s="114"/>
      <c r="M132" s="114" t="s">
        <v>1361</v>
      </c>
    </row>
    <row r="133" spans="1:13" x14ac:dyDescent="0.3">
      <c r="A133" s="155">
        <v>115103533</v>
      </c>
      <c r="B133" s="114" t="s">
        <v>1642</v>
      </c>
      <c r="C133" s="114" t="s">
        <v>1643</v>
      </c>
      <c r="D133" s="161" t="s">
        <v>1637</v>
      </c>
      <c r="E133" s="114">
        <v>5</v>
      </c>
      <c r="F133" s="156">
        <v>4065</v>
      </c>
      <c r="G133" s="114" t="s">
        <v>1349</v>
      </c>
      <c r="H133" s="157"/>
      <c r="I133" s="158">
        <v>39759</v>
      </c>
      <c r="J133" s="159">
        <f t="shared" si="2"/>
        <v>7</v>
      </c>
      <c r="K133" s="114" t="s">
        <v>1340</v>
      </c>
      <c r="L133" s="114"/>
      <c r="M133" s="114" t="s">
        <v>1361</v>
      </c>
    </row>
    <row r="134" spans="1:13" x14ac:dyDescent="0.3">
      <c r="A134" s="155">
        <v>115103533</v>
      </c>
      <c r="B134" s="114" t="s">
        <v>1644</v>
      </c>
      <c r="C134" s="114" t="s">
        <v>1645</v>
      </c>
      <c r="D134" s="161" t="s">
        <v>1637</v>
      </c>
      <c r="E134" s="114">
        <v>5</v>
      </c>
      <c r="F134" s="156">
        <v>4065</v>
      </c>
      <c r="G134" s="114" t="s">
        <v>1349</v>
      </c>
      <c r="H134" s="157"/>
      <c r="I134" s="158">
        <v>39435</v>
      </c>
      <c r="J134" s="159">
        <f t="shared" si="2"/>
        <v>8</v>
      </c>
      <c r="K134" s="114" t="s">
        <v>1340</v>
      </c>
      <c r="L134" s="114"/>
      <c r="M134" s="114" t="s">
        <v>1361</v>
      </c>
    </row>
    <row r="135" spans="1:13" x14ac:dyDescent="0.3">
      <c r="A135" s="155">
        <v>115103533</v>
      </c>
      <c r="B135" s="114" t="s">
        <v>1646</v>
      </c>
      <c r="C135" s="114" t="s">
        <v>1647</v>
      </c>
      <c r="D135" s="114" t="s">
        <v>1648</v>
      </c>
      <c r="E135" s="114">
        <v>4</v>
      </c>
      <c r="F135" s="156">
        <v>4065</v>
      </c>
      <c r="G135" s="114" t="s">
        <v>1339</v>
      </c>
      <c r="H135" s="157"/>
      <c r="I135" s="158">
        <v>25462</v>
      </c>
      <c r="J135" s="159">
        <f t="shared" si="2"/>
        <v>46</v>
      </c>
      <c r="K135" s="114" t="s">
        <v>1340</v>
      </c>
      <c r="L135" s="114"/>
      <c r="M135" s="114" t="s">
        <v>1361</v>
      </c>
    </row>
    <row r="136" spans="1:13" x14ac:dyDescent="0.3">
      <c r="A136" s="155">
        <v>115103533</v>
      </c>
      <c r="B136" s="114" t="s">
        <v>1649</v>
      </c>
      <c r="C136" s="114" t="s">
        <v>1650</v>
      </c>
      <c r="D136" s="114" t="s">
        <v>1648</v>
      </c>
      <c r="E136" s="114">
        <v>4</v>
      </c>
      <c r="F136" s="156">
        <v>4065</v>
      </c>
      <c r="G136" s="114" t="s">
        <v>1344</v>
      </c>
      <c r="H136" s="157"/>
      <c r="I136" s="158">
        <v>26177</v>
      </c>
      <c r="J136" s="159">
        <f t="shared" si="2"/>
        <v>44</v>
      </c>
      <c r="K136" s="114" t="s">
        <v>1340</v>
      </c>
      <c r="L136" s="114"/>
      <c r="M136" s="114" t="s">
        <v>1361</v>
      </c>
    </row>
    <row r="137" spans="1:13" x14ac:dyDescent="0.3">
      <c r="A137" s="155">
        <v>115103533</v>
      </c>
      <c r="B137" s="114" t="s">
        <v>1651</v>
      </c>
      <c r="C137" s="114" t="s">
        <v>1652</v>
      </c>
      <c r="D137" s="114" t="s">
        <v>1648</v>
      </c>
      <c r="E137" s="114">
        <v>4</v>
      </c>
      <c r="F137" s="156">
        <v>4065</v>
      </c>
      <c r="G137" s="114" t="s">
        <v>1349</v>
      </c>
      <c r="H137" s="157"/>
      <c r="I137" s="158">
        <v>36999</v>
      </c>
      <c r="J137" s="159">
        <f t="shared" si="2"/>
        <v>14</v>
      </c>
      <c r="K137" s="114" t="s">
        <v>1340</v>
      </c>
      <c r="L137" s="114"/>
      <c r="M137" s="114" t="s">
        <v>1361</v>
      </c>
    </row>
    <row r="138" spans="1:13" x14ac:dyDescent="0.3">
      <c r="A138" s="155">
        <v>115103533</v>
      </c>
      <c r="B138" s="114" t="s">
        <v>1653</v>
      </c>
      <c r="C138" s="114" t="s">
        <v>1654</v>
      </c>
      <c r="D138" s="114" t="s">
        <v>1648</v>
      </c>
      <c r="E138" s="114">
        <v>4</v>
      </c>
      <c r="F138" s="156">
        <v>4065</v>
      </c>
      <c r="G138" s="114" t="s">
        <v>1349</v>
      </c>
      <c r="H138" s="157"/>
      <c r="I138" s="158">
        <v>37868</v>
      </c>
      <c r="J138" s="159">
        <f t="shared" si="2"/>
        <v>12</v>
      </c>
      <c r="K138" s="114" t="s">
        <v>1340</v>
      </c>
      <c r="L138" s="114"/>
      <c r="M138" s="114" t="s">
        <v>1361</v>
      </c>
    </row>
    <row r="139" spans="1:13" x14ac:dyDescent="0.3">
      <c r="A139" s="155">
        <v>115103533</v>
      </c>
      <c r="B139" s="114" t="s">
        <v>1655</v>
      </c>
      <c r="C139" s="114" t="s">
        <v>1656</v>
      </c>
      <c r="D139" s="114" t="s">
        <v>1648</v>
      </c>
      <c r="E139" s="114">
        <v>4</v>
      </c>
      <c r="F139" s="156">
        <v>4065</v>
      </c>
      <c r="G139" s="114" t="s">
        <v>1349</v>
      </c>
      <c r="H139" s="157"/>
      <c r="I139" s="158">
        <v>40403</v>
      </c>
      <c r="J139" s="159">
        <f t="shared" si="2"/>
        <v>5</v>
      </c>
      <c r="K139" s="114" t="s">
        <v>1340</v>
      </c>
      <c r="L139" s="114"/>
      <c r="M139" s="114" t="s">
        <v>1361</v>
      </c>
    </row>
    <row r="140" spans="1:13" x14ac:dyDescent="0.3">
      <c r="A140" s="155">
        <v>115103533</v>
      </c>
      <c r="B140" s="114" t="s">
        <v>1657</v>
      </c>
      <c r="C140" s="114" t="s">
        <v>1658</v>
      </c>
      <c r="D140" s="114" t="s">
        <v>1659</v>
      </c>
      <c r="E140" s="114">
        <v>9</v>
      </c>
      <c r="F140" s="156">
        <v>2450</v>
      </c>
      <c r="G140" s="114" t="s">
        <v>1339</v>
      </c>
      <c r="H140" s="157"/>
      <c r="I140" s="158">
        <v>24212</v>
      </c>
      <c r="J140" s="159">
        <f t="shared" si="2"/>
        <v>49</v>
      </c>
      <c r="K140" s="114" t="s">
        <v>1340</v>
      </c>
      <c r="L140" s="114"/>
      <c r="M140" s="114" t="s">
        <v>1567</v>
      </c>
    </row>
    <row r="141" spans="1:13" x14ac:dyDescent="0.3">
      <c r="A141" s="155">
        <v>115103533</v>
      </c>
      <c r="B141" s="114" t="s">
        <v>1660</v>
      </c>
      <c r="C141" s="114" t="s">
        <v>1661</v>
      </c>
      <c r="D141" s="114" t="s">
        <v>1662</v>
      </c>
      <c r="E141" s="114">
        <v>8</v>
      </c>
      <c r="F141" s="156">
        <v>3189</v>
      </c>
      <c r="G141" s="114" t="s">
        <v>1339</v>
      </c>
      <c r="H141" s="157"/>
      <c r="I141" s="158">
        <v>25313</v>
      </c>
      <c r="J141" s="159">
        <f t="shared" si="2"/>
        <v>46</v>
      </c>
      <c r="K141" s="114" t="s">
        <v>1340</v>
      </c>
      <c r="L141" s="114"/>
      <c r="M141" s="114" t="s">
        <v>1518</v>
      </c>
    </row>
    <row r="142" spans="1:13" x14ac:dyDescent="0.3">
      <c r="A142" s="155">
        <v>115103533</v>
      </c>
      <c r="B142" s="114" t="s">
        <v>1663</v>
      </c>
      <c r="C142" s="114" t="s">
        <v>1664</v>
      </c>
      <c r="D142" s="114" t="s">
        <v>1665</v>
      </c>
      <c r="E142" s="114">
        <v>5</v>
      </c>
      <c r="F142" s="156">
        <v>4065</v>
      </c>
      <c r="G142" s="114" t="s">
        <v>1339</v>
      </c>
      <c r="H142" s="157"/>
      <c r="I142" s="158">
        <v>26692</v>
      </c>
      <c r="J142" s="159">
        <f t="shared" si="2"/>
        <v>42</v>
      </c>
      <c r="K142" s="114" t="s">
        <v>1340</v>
      </c>
      <c r="L142" s="114"/>
      <c r="M142" s="114" t="s">
        <v>1361</v>
      </c>
    </row>
    <row r="143" spans="1:13" x14ac:dyDescent="0.3">
      <c r="A143" s="155">
        <v>115103533</v>
      </c>
      <c r="B143" s="114" t="s">
        <v>1666</v>
      </c>
      <c r="C143" s="114" t="s">
        <v>1667</v>
      </c>
      <c r="D143" s="114" t="s">
        <v>1665</v>
      </c>
      <c r="E143" s="114">
        <v>5</v>
      </c>
      <c r="F143" s="156">
        <v>5065</v>
      </c>
      <c r="G143" s="114" t="s">
        <v>1344</v>
      </c>
      <c r="H143" s="157"/>
      <c r="I143" s="158">
        <v>30565</v>
      </c>
      <c r="J143" s="159">
        <f t="shared" si="2"/>
        <v>32</v>
      </c>
      <c r="K143" s="114" t="s">
        <v>1340</v>
      </c>
      <c r="L143" s="114"/>
      <c r="M143" s="114" t="s">
        <v>1361</v>
      </c>
    </row>
    <row r="144" spans="1:13" x14ac:dyDescent="0.3">
      <c r="A144" s="155">
        <v>115103533</v>
      </c>
      <c r="B144" s="114" t="s">
        <v>1668</v>
      </c>
      <c r="C144" s="114" t="s">
        <v>1669</v>
      </c>
      <c r="D144" s="114" t="s">
        <v>1665</v>
      </c>
      <c r="E144" s="114">
        <v>5</v>
      </c>
      <c r="F144" s="156">
        <v>4065</v>
      </c>
      <c r="G144" s="114" t="s">
        <v>1349</v>
      </c>
      <c r="H144" s="157"/>
      <c r="I144" s="158">
        <v>40047</v>
      </c>
      <c r="J144" s="159">
        <f t="shared" si="2"/>
        <v>6</v>
      </c>
      <c r="K144" s="114" t="s">
        <v>1340</v>
      </c>
      <c r="L144" s="114"/>
      <c r="M144" s="114" t="s">
        <v>1361</v>
      </c>
    </row>
    <row r="145" spans="1:13" x14ac:dyDescent="0.3">
      <c r="A145" s="155">
        <v>115103533</v>
      </c>
      <c r="B145" s="114" t="s">
        <v>1670</v>
      </c>
      <c r="C145" s="114" t="s">
        <v>1608</v>
      </c>
      <c r="D145" s="114" t="s">
        <v>1665</v>
      </c>
      <c r="E145" s="114">
        <v>5</v>
      </c>
      <c r="F145" s="156">
        <v>4065</v>
      </c>
      <c r="G145" s="114" t="s">
        <v>1349</v>
      </c>
      <c r="H145" s="157"/>
      <c r="I145" s="158">
        <v>40820</v>
      </c>
      <c r="J145" s="159">
        <f t="shared" si="2"/>
        <v>4</v>
      </c>
      <c r="K145" s="114" t="s">
        <v>1340</v>
      </c>
      <c r="L145" s="114"/>
      <c r="M145" s="114" t="s">
        <v>1361</v>
      </c>
    </row>
    <row r="146" spans="1:13" x14ac:dyDescent="0.3">
      <c r="A146" s="155">
        <v>115103533</v>
      </c>
      <c r="B146" s="114" t="s">
        <v>1671</v>
      </c>
      <c r="C146" s="114" t="s">
        <v>1672</v>
      </c>
      <c r="D146" s="161" t="s">
        <v>1673</v>
      </c>
      <c r="E146" s="114">
        <v>9</v>
      </c>
      <c r="F146" s="156">
        <v>2450</v>
      </c>
      <c r="G146" s="114" t="s">
        <v>1339</v>
      </c>
      <c r="H146" s="157"/>
      <c r="I146" s="158">
        <v>29739</v>
      </c>
      <c r="J146" s="159">
        <f t="shared" si="2"/>
        <v>34</v>
      </c>
      <c r="K146" s="114" t="s">
        <v>1340</v>
      </c>
      <c r="L146" s="114"/>
      <c r="M146" s="114" t="s">
        <v>1567</v>
      </c>
    </row>
    <row r="147" spans="1:13" x14ac:dyDescent="0.3">
      <c r="A147" s="155">
        <v>115103533</v>
      </c>
      <c r="B147" s="114" t="s">
        <v>1674</v>
      </c>
      <c r="C147" s="114" t="s">
        <v>1675</v>
      </c>
      <c r="D147" s="161" t="s">
        <v>1673</v>
      </c>
      <c r="E147" s="114">
        <v>9</v>
      </c>
      <c r="F147" s="156">
        <v>2450</v>
      </c>
      <c r="G147" s="114" t="s">
        <v>1349</v>
      </c>
      <c r="H147" s="157"/>
      <c r="I147" s="158">
        <v>41082</v>
      </c>
      <c r="J147" s="159">
        <f t="shared" si="2"/>
        <v>3</v>
      </c>
      <c r="K147" s="114" t="s">
        <v>1340</v>
      </c>
      <c r="L147" s="114"/>
      <c r="M147" s="114" t="s">
        <v>1567</v>
      </c>
    </row>
    <row r="148" spans="1:13" x14ac:dyDescent="0.3">
      <c r="A148" s="155">
        <v>115103533</v>
      </c>
      <c r="B148" s="114" t="s">
        <v>1676</v>
      </c>
      <c r="C148" s="114" t="s">
        <v>1677</v>
      </c>
      <c r="D148" s="114" t="s">
        <v>1678</v>
      </c>
      <c r="E148" s="114">
        <v>5</v>
      </c>
      <c r="F148" s="156">
        <v>4065</v>
      </c>
      <c r="G148" s="114" t="s">
        <v>1339</v>
      </c>
      <c r="H148" s="157"/>
      <c r="I148" s="158">
        <v>29035</v>
      </c>
      <c r="J148" s="159">
        <f t="shared" si="2"/>
        <v>36</v>
      </c>
      <c r="K148" s="114" t="s">
        <v>1340</v>
      </c>
      <c r="L148" s="114"/>
      <c r="M148" s="114" t="s">
        <v>1361</v>
      </c>
    </row>
    <row r="149" spans="1:13" x14ac:dyDescent="0.3">
      <c r="A149" s="155">
        <v>115103533</v>
      </c>
      <c r="B149" s="114" t="s">
        <v>1679</v>
      </c>
      <c r="C149" s="114" t="s">
        <v>1680</v>
      </c>
      <c r="D149" s="114" t="s">
        <v>1678</v>
      </c>
      <c r="E149" s="114">
        <v>5</v>
      </c>
      <c r="F149" s="156">
        <v>5065</v>
      </c>
      <c r="G149" s="114" t="s">
        <v>1344</v>
      </c>
      <c r="H149" s="157"/>
      <c r="I149" s="158">
        <v>30124</v>
      </c>
      <c r="J149" s="159">
        <f t="shared" si="2"/>
        <v>33</v>
      </c>
      <c r="K149" s="114" t="s">
        <v>1340</v>
      </c>
      <c r="L149" s="114"/>
      <c r="M149" s="114" t="s">
        <v>1361</v>
      </c>
    </row>
    <row r="150" spans="1:13" x14ac:dyDescent="0.3">
      <c r="A150" s="155">
        <v>115103533</v>
      </c>
      <c r="B150" s="114" t="s">
        <v>1681</v>
      </c>
      <c r="C150" s="114" t="s">
        <v>1682</v>
      </c>
      <c r="D150" s="114" t="s">
        <v>1678</v>
      </c>
      <c r="E150" s="114">
        <v>5</v>
      </c>
      <c r="F150" s="156">
        <v>4065</v>
      </c>
      <c r="G150" s="114" t="s">
        <v>1349</v>
      </c>
      <c r="H150" s="157"/>
      <c r="I150" s="158">
        <v>40036</v>
      </c>
      <c r="J150" s="159">
        <f t="shared" si="2"/>
        <v>6</v>
      </c>
      <c r="K150" s="114" t="s">
        <v>1340</v>
      </c>
      <c r="L150" s="114"/>
      <c r="M150" s="114" t="s">
        <v>1361</v>
      </c>
    </row>
    <row r="151" spans="1:13" x14ac:dyDescent="0.3">
      <c r="A151" s="155">
        <v>115103533</v>
      </c>
      <c r="B151" s="114" t="s">
        <v>1683</v>
      </c>
      <c r="C151" s="114" t="s">
        <v>1684</v>
      </c>
      <c r="D151" s="114" t="s">
        <v>1678</v>
      </c>
      <c r="E151" s="114">
        <v>5</v>
      </c>
      <c r="F151" s="156">
        <v>4065</v>
      </c>
      <c r="G151" s="114" t="s">
        <v>1349</v>
      </c>
      <c r="H151" s="157"/>
      <c r="I151" s="158">
        <v>41452</v>
      </c>
      <c r="J151" s="159">
        <f t="shared" si="2"/>
        <v>2</v>
      </c>
      <c r="K151" s="114" t="s">
        <v>1340</v>
      </c>
      <c r="L151" s="114"/>
      <c r="M151" s="114" t="s">
        <v>1361</v>
      </c>
    </row>
    <row r="152" spans="1:13" x14ac:dyDescent="0.3">
      <c r="A152" s="155">
        <v>115103533</v>
      </c>
      <c r="B152" s="114" t="s">
        <v>1685</v>
      </c>
      <c r="C152" s="114" t="s">
        <v>1686</v>
      </c>
      <c r="D152" s="114" t="s">
        <v>1687</v>
      </c>
      <c r="E152" s="114">
        <v>7</v>
      </c>
      <c r="F152" s="156">
        <v>3189</v>
      </c>
      <c r="G152" s="114" t="s">
        <v>1339</v>
      </c>
      <c r="H152" s="157"/>
      <c r="I152" s="158">
        <v>25588</v>
      </c>
      <c r="J152" s="159">
        <f t="shared" si="2"/>
        <v>45</v>
      </c>
      <c r="K152" s="114" t="s">
        <v>1340</v>
      </c>
      <c r="L152" s="114"/>
      <c r="M152" s="114" t="s">
        <v>1518</v>
      </c>
    </row>
    <row r="153" spans="1:13" x14ac:dyDescent="0.3">
      <c r="A153" s="155">
        <v>115103533</v>
      </c>
      <c r="B153" s="114" t="s">
        <v>1688</v>
      </c>
      <c r="C153" s="114" t="s">
        <v>1689</v>
      </c>
      <c r="D153" s="114" t="s">
        <v>1690</v>
      </c>
      <c r="E153" s="114">
        <v>7</v>
      </c>
      <c r="F153" s="156">
        <v>3189</v>
      </c>
      <c r="G153" s="114" t="s">
        <v>1339</v>
      </c>
      <c r="H153" s="157"/>
      <c r="I153" s="158">
        <v>29596</v>
      </c>
      <c r="J153" s="159">
        <f t="shared" si="2"/>
        <v>34</v>
      </c>
      <c r="K153" s="114" t="s">
        <v>1340</v>
      </c>
      <c r="L153" s="114"/>
      <c r="M153" s="114" t="s">
        <v>1518</v>
      </c>
    </row>
    <row r="154" spans="1:13" x14ac:dyDescent="0.3">
      <c r="A154" s="155">
        <v>115103533</v>
      </c>
      <c r="B154" s="114" t="s">
        <v>1691</v>
      </c>
      <c r="C154" s="114" t="s">
        <v>1692</v>
      </c>
      <c r="D154" s="114" t="s">
        <v>1690</v>
      </c>
      <c r="E154" s="114">
        <v>7</v>
      </c>
      <c r="F154" s="156">
        <v>4189</v>
      </c>
      <c r="G154" s="114" t="s">
        <v>1344</v>
      </c>
      <c r="H154" s="157"/>
      <c r="I154" s="158">
        <v>31084</v>
      </c>
      <c r="J154" s="159">
        <f t="shared" si="2"/>
        <v>30</v>
      </c>
      <c r="K154" s="114" t="s">
        <v>1340</v>
      </c>
      <c r="L154" s="114"/>
      <c r="M154" s="114" t="s">
        <v>1518</v>
      </c>
    </row>
    <row r="155" spans="1:13" x14ac:dyDescent="0.3">
      <c r="A155" s="155">
        <v>115103533</v>
      </c>
      <c r="B155" s="114" t="s">
        <v>1693</v>
      </c>
      <c r="C155" s="114" t="s">
        <v>1694</v>
      </c>
      <c r="D155" s="114" t="s">
        <v>1690</v>
      </c>
      <c r="E155" s="114">
        <v>7</v>
      </c>
      <c r="F155" s="156">
        <v>3189</v>
      </c>
      <c r="G155" s="114" t="s">
        <v>1349</v>
      </c>
      <c r="H155" s="157"/>
      <c r="I155" s="158">
        <v>40691</v>
      </c>
      <c r="J155" s="159">
        <f t="shared" si="2"/>
        <v>4</v>
      </c>
      <c r="K155" s="114" t="s">
        <v>1340</v>
      </c>
      <c r="L155" s="114"/>
      <c r="M155" s="114" t="s">
        <v>1518</v>
      </c>
    </row>
    <row r="156" spans="1:13" x14ac:dyDescent="0.3">
      <c r="A156" s="155">
        <v>115103533</v>
      </c>
      <c r="B156" s="114" t="s">
        <v>1695</v>
      </c>
      <c r="C156" s="114" t="s">
        <v>1696</v>
      </c>
      <c r="D156" s="114" t="s">
        <v>1697</v>
      </c>
      <c r="E156" s="114">
        <v>8</v>
      </c>
      <c r="F156" s="156">
        <v>3189</v>
      </c>
      <c r="G156" s="114" t="s">
        <v>1339</v>
      </c>
      <c r="H156" s="157"/>
      <c r="I156" s="158">
        <v>28126</v>
      </c>
      <c r="J156" s="159">
        <f t="shared" si="2"/>
        <v>38</v>
      </c>
      <c r="K156" s="114" t="s">
        <v>1340</v>
      </c>
      <c r="L156" s="114"/>
      <c r="M156" s="114" t="s">
        <v>1518</v>
      </c>
    </row>
    <row r="157" spans="1:13" x14ac:dyDescent="0.3">
      <c r="A157" s="155">
        <v>115103533</v>
      </c>
      <c r="B157" s="114" t="s">
        <v>1698</v>
      </c>
      <c r="C157" s="114" t="s">
        <v>1699</v>
      </c>
      <c r="D157" s="114" t="s">
        <v>1697</v>
      </c>
      <c r="E157" s="114">
        <v>8</v>
      </c>
      <c r="F157" s="156">
        <v>4189</v>
      </c>
      <c r="G157" s="114" t="s">
        <v>1344</v>
      </c>
      <c r="H157" s="157"/>
      <c r="I157" s="158">
        <v>29530</v>
      </c>
      <c r="J157" s="159">
        <f t="shared" si="2"/>
        <v>35</v>
      </c>
      <c r="K157" s="114" t="s">
        <v>1340</v>
      </c>
      <c r="L157" s="114"/>
      <c r="M157" s="114" t="s">
        <v>1518</v>
      </c>
    </row>
    <row r="158" spans="1:13" x14ac:dyDescent="0.3">
      <c r="A158" s="155">
        <v>115103533</v>
      </c>
      <c r="B158" s="114" t="s">
        <v>1700</v>
      </c>
      <c r="C158" s="114" t="s">
        <v>1701</v>
      </c>
      <c r="D158" s="114" t="s">
        <v>1697</v>
      </c>
      <c r="E158" s="114">
        <v>8</v>
      </c>
      <c r="F158" s="156">
        <v>3189</v>
      </c>
      <c r="G158" s="114" t="s">
        <v>1349</v>
      </c>
      <c r="H158" s="157"/>
      <c r="I158" s="158">
        <v>38124</v>
      </c>
      <c r="J158" s="159">
        <f t="shared" si="2"/>
        <v>11</v>
      </c>
      <c r="K158" s="114" t="s">
        <v>1340</v>
      </c>
      <c r="L158" s="114"/>
      <c r="M158" s="114" t="s">
        <v>1518</v>
      </c>
    </row>
    <row r="159" spans="1:13" x14ac:dyDescent="0.3">
      <c r="A159" s="155">
        <v>115103533</v>
      </c>
      <c r="B159" s="114" t="s">
        <v>1702</v>
      </c>
      <c r="C159" s="114" t="s">
        <v>1703</v>
      </c>
      <c r="D159" s="114" t="s">
        <v>1697</v>
      </c>
      <c r="E159" s="114">
        <v>8</v>
      </c>
      <c r="F159" s="156">
        <v>3189</v>
      </c>
      <c r="G159" s="114" t="s">
        <v>1349</v>
      </c>
      <c r="H159" s="157"/>
      <c r="I159" s="158">
        <v>39843</v>
      </c>
      <c r="J159" s="159">
        <f t="shared" si="2"/>
        <v>6</v>
      </c>
      <c r="K159" s="114" t="s">
        <v>1340</v>
      </c>
      <c r="L159" s="114"/>
      <c r="M159" s="114" t="s">
        <v>1518</v>
      </c>
    </row>
    <row r="160" spans="1:13" x14ac:dyDescent="0.3">
      <c r="A160" s="155">
        <v>115103533</v>
      </c>
      <c r="B160" s="114" t="s">
        <v>1704</v>
      </c>
      <c r="C160" s="114" t="s">
        <v>1705</v>
      </c>
      <c r="D160" s="114" t="s">
        <v>1697</v>
      </c>
      <c r="E160" s="114">
        <v>8</v>
      </c>
      <c r="F160" s="156">
        <v>3189</v>
      </c>
      <c r="G160" s="114" t="s">
        <v>1349</v>
      </c>
      <c r="H160" s="157"/>
      <c r="I160" s="158">
        <v>41818</v>
      </c>
      <c r="J160" s="159">
        <f t="shared" si="2"/>
        <v>1</v>
      </c>
      <c r="K160" s="114" t="s">
        <v>1340</v>
      </c>
      <c r="L160" s="114"/>
      <c r="M160" s="114" t="s">
        <v>1518</v>
      </c>
    </row>
    <row r="161" spans="1:13" x14ac:dyDescent="0.3">
      <c r="A161" s="155">
        <v>115103533</v>
      </c>
      <c r="B161" s="114" t="s">
        <v>1706</v>
      </c>
      <c r="C161" s="114" t="s">
        <v>1707</v>
      </c>
      <c r="D161" s="114" t="s">
        <v>1708</v>
      </c>
      <c r="E161" s="114">
        <v>9</v>
      </c>
      <c r="F161" s="156">
        <v>2450</v>
      </c>
      <c r="G161" s="114" t="s">
        <v>1339</v>
      </c>
      <c r="H161" s="157"/>
      <c r="I161" s="158">
        <v>24069</v>
      </c>
      <c r="J161" s="159">
        <f t="shared" si="2"/>
        <v>50</v>
      </c>
      <c r="K161" s="114" t="s">
        <v>1340</v>
      </c>
      <c r="L161" s="114"/>
      <c r="M161" s="114" t="s">
        <v>1567</v>
      </c>
    </row>
    <row r="162" spans="1:13" x14ac:dyDescent="0.3">
      <c r="A162" s="155">
        <v>115103533</v>
      </c>
      <c r="B162" s="114" t="s">
        <v>1709</v>
      </c>
      <c r="C162" s="114" t="s">
        <v>1710</v>
      </c>
      <c r="D162" s="114" t="s">
        <v>1711</v>
      </c>
      <c r="E162" s="114">
        <v>8</v>
      </c>
      <c r="F162" s="156">
        <v>3189</v>
      </c>
      <c r="G162" s="114" t="s">
        <v>1339</v>
      </c>
      <c r="H162" s="157"/>
      <c r="I162" s="158">
        <v>27550</v>
      </c>
      <c r="J162" s="159">
        <f t="shared" si="2"/>
        <v>40</v>
      </c>
      <c r="K162" s="114" t="s">
        <v>1340</v>
      </c>
      <c r="L162" s="114"/>
      <c r="M162" s="114" t="s">
        <v>1518</v>
      </c>
    </row>
    <row r="163" spans="1:13" x14ac:dyDescent="0.3">
      <c r="A163" s="155">
        <v>115103533</v>
      </c>
      <c r="B163" s="114" t="s">
        <v>1712</v>
      </c>
      <c r="C163" s="114" t="s">
        <v>1713</v>
      </c>
      <c r="D163" s="114" t="s">
        <v>1711</v>
      </c>
      <c r="E163" s="114">
        <v>8</v>
      </c>
      <c r="F163" s="156">
        <v>3189</v>
      </c>
      <c r="G163" s="114" t="s">
        <v>1349</v>
      </c>
      <c r="H163" s="157"/>
      <c r="I163" s="158">
        <v>41514</v>
      </c>
      <c r="J163" s="159">
        <f t="shared" si="2"/>
        <v>2</v>
      </c>
      <c r="K163" s="114" t="s">
        <v>1340</v>
      </c>
      <c r="L163" s="114"/>
      <c r="M163" s="114" t="s">
        <v>1518</v>
      </c>
    </row>
    <row r="164" spans="1:13" x14ac:dyDescent="0.3">
      <c r="A164" s="155">
        <v>115103533</v>
      </c>
      <c r="B164" s="114" t="s">
        <v>1714</v>
      </c>
      <c r="C164" s="114" t="s">
        <v>1715</v>
      </c>
      <c r="D164" s="114" t="s">
        <v>1716</v>
      </c>
      <c r="E164" s="114">
        <v>8</v>
      </c>
      <c r="F164" s="156">
        <v>3189</v>
      </c>
      <c r="G164" s="114" t="s">
        <v>1339</v>
      </c>
      <c r="H164" s="157"/>
      <c r="I164" s="158">
        <v>28631</v>
      </c>
      <c r="J164" s="159">
        <f t="shared" si="2"/>
        <v>37</v>
      </c>
      <c r="K164" s="114" t="s">
        <v>1340</v>
      </c>
      <c r="L164" s="114"/>
      <c r="M164" s="114" t="s">
        <v>1518</v>
      </c>
    </row>
    <row r="165" spans="1:13" x14ac:dyDescent="0.3">
      <c r="A165" s="155">
        <v>115103533</v>
      </c>
      <c r="B165" s="114" t="s">
        <v>1717</v>
      </c>
      <c r="C165" s="114" t="s">
        <v>1718</v>
      </c>
      <c r="D165" s="114" t="s">
        <v>1719</v>
      </c>
      <c r="E165" s="114">
        <v>8</v>
      </c>
      <c r="F165" s="156">
        <v>2450</v>
      </c>
      <c r="G165" s="114" t="s">
        <v>1339</v>
      </c>
      <c r="H165" s="157"/>
      <c r="I165" s="158">
        <v>27412</v>
      </c>
      <c r="J165" s="159">
        <f t="shared" si="2"/>
        <v>40</v>
      </c>
      <c r="K165" s="114" t="s">
        <v>1340</v>
      </c>
      <c r="L165" s="114"/>
      <c r="M165" s="114" t="s">
        <v>1567</v>
      </c>
    </row>
    <row r="166" spans="1:13" x14ac:dyDescent="0.3">
      <c r="A166" s="155">
        <v>115103533</v>
      </c>
      <c r="B166" s="114" t="s">
        <v>1720</v>
      </c>
      <c r="C166" s="114" t="s">
        <v>1721</v>
      </c>
      <c r="D166" s="114" t="s">
        <v>1722</v>
      </c>
      <c r="E166" s="114">
        <v>5</v>
      </c>
      <c r="F166" s="156">
        <v>4065</v>
      </c>
      <c r="G166" s="114" t="s">
        <v>1339</v>
      </c>
      <c r="H166" s="157"/>
      <c r="I166" s="158">
        <v>28438</v>
      </c>
      <c r="J166" s="159">
        <f t="shared" si="2"/>
        <v>38</v>
      </c>
      <c r="K166" s="114" t="s">
        <v>1340</v>
      </c>
      <c r="L166" s="114"/>
      <c r="M166" s="114" t="s">
        <v>1361</v>
      </c>
    </row>
    <row r="167" spans="1:13" x14ac:dyDescent="0.3">
      <c r="A167" s="155">
        <v>115103533</v>
      </c>
      <c r="B167" s="114" t="s">
        <v>1723</v>
      </c>
      <c r="C167" s="114" t="s">
        <v>1724</v>
      </c>
      <c r="D167" s="114" t="s">
        <v>1722</v>
      </c>
      <c r="E167" s="114">
        <v>5</v>
      </c>
      <c r="F167" s="156">
        <v>5065</v>
      </c>
      <c r="G167" s="114" t="s">
        <v>1344</v>
      </c>
      <c r="H167" s="157"/>
      <c r="I167" s="158">
        <v>28782</v>
      </c>
      <c r="J167" s="159">
        <f t="shared" si="2"/>
        <v>37</v>
      </c>
      <c r="K167" s="114" t="s">
        <v>1340</v>
      </c>
      <c r="L167" s="114"/>
      <c r="M167" s="114" t="s">
        <v>1361</v>
      </c>
    </row>
    <row r="168" spans="1:13" x14ac:dyDescent="0.3">
      <c r="A168" s="155">
        <v>115103533</v>
      </c>
      <c r="B168" s="114" t="s">
        <v>1725</v>
      </c>
      <c r="C168" s="114" t="s">
        <v>1726</v>
      </c>
      <c r="D168" s="114" t="s">
        <v>1722</v>
      </c>
      <c r="E168" s="114">
        <v>5</v>
      </c>
      <c r="F168" s="156">
        <v>4065</v>
      </c>
      <c r="G168" s="114" t="s">
        <v>1349</v>
      </c>
      <c r="H168" s="157"/>
      <c r="I168" s="158">
        <v>41472</v>
      </c>
      <c r="J168" s="159">
        <f t="shared" si="2"/>
        <v>2</v>
      </c>
      <c r="K168" s="114" t="s">
        <v>1340</v>
      </c>
      <c r="L168" s="114"/>
      <c r="M168" s="114" t="s">
        <v>1361</v>
      </c>
    </row>
    <row r="169" spans="1:13" x14ac:dyDescent="0.3">
      <c r="A169" s="155">
        <v>115103533</v>
      </c>
      <c r="B169" s="114" t="s">
        <v>1727</v>
      </c>
      <c r="C169" s="114" t="s">
        <v>1728</v>
      </c>
      <c r="D169" s="114" t="s">
        <v>1729</v>
      </c>
      <c r="E169" s="114">
        <v>6</v>
      </c>
      <c r="F169" s="156">
        <v>4065</v>
      </c>
      <c r="G169" s="114" t="s">
        <v>1339</v>
      </c>
      <c r="H169" s="157"/>
      <c r="I169" s="158">
        <v>26825</v>
      </c>
      <c r="J169" s="159">
        <f t="shared" si="2"/>
        <v>42</v>
      </c>
      <c r="K169" s="114" t="s">
        <v>1340</v>
      </c>
      <c r="L169" s="114"/>
      <c r="M169" s="114" t="s">
        <v>1361</v>
      </c>
    </row>
    <row r="170" spans="1:13" x14ac:dyDescent="0.3">
      <c r="A170" s="155">
        <v>115103533</v>
      </c>
      <c r="B170" s="114" t="s">
        <v>1730</v>
      </c>
      <c r="C170" s="114" t="s">
        <v>1728</v>
      </c>
      <c r="D170" s="114" t="s">
        <v>1729</v>
      </c>
      <c r="E170" s="114">
        <v>6</v>
      </c>
      <c r="F170" s="156">
        <v>4065</v>
      </c>
      <c r="G170" s="114" t="s">
        <v>1344</v>
      </c>
      <c r="H170" s="157"/>
      <c r="I170" s="158">
        <v>26047</v>
      </c>
      <c r="J170" s="159">
        <f t="shared" si="2"/>
        <v>44</v>
      </c>
      <c r="K170" s="114" t="s">
        <v>1340</v>
      </c>
      <c r="L170" s="114"/>
      <c r="M170" s="114" t="s">
        <v>1361</v>
      </c>
    </row>
    <row r="171" spans="1:13" x14ac:dyDescent="0.3">
      <c r="A171" s="155">
        <v>115103533</v>
      </c>
      <c r="B171" s="114" t="s">
        <v>1731</v>
      </c>
      <c r="C171" s="114" t="s">
        <v>1732</v>
      </c>
      <c r="D171" s="114" t="s">
        <v>1729</v>
      </c>
      <c r="E171" s="114">
        <v>6</v>
      </c>
      <c r="F171" s="156">
        <v>4065</v>
      </c>
      <c r="G171" s="114" t="s">
        <v>1349</v>
      </c>
      <c r="H171" s="157"/>
      <c r="I171" s="158">
        <v>37880</v>
      </c>
      <c r="J171" s="159">
        <f t="shared" si="2"/>
        <v>12</v>
      </c>
      <c r="K171" s="114" t="s">
        <v>1340</v>
      </c>
      <c r="L171" s="114"/>
      <c r="M171" s="114" t="s">
        <v>1361</v>
      </c>
    </row>
    <row r="172" spans="1:13" x14ac:dyDescent="0.3">
      <c r="A172" s="155">
        <v>115103533</v>
      </c>
      <c r="B172" s="114" t="s">
        <v>1733</v>
      </c>
      <c r="C172" s="114" t="s">
        <v>1734</v>
      </c>
      <c r="D172" s="114" t="s">
        <v>1729</v>
      </c>
      <c r="E172" s="114">
        <v>6</v>
      </c>
      <c r="F172" s="156">
        <v>4065</v>
      </c>
      <c r="G172" s="114" t="s">
        <v>1349</v>
      </c>
      <c r="H172" s="157"/>
      <c r="I172" s="158">
        <v>38526</v>
      </c>
      <c r="J172" s="159">
        <f t="shared" si="2"/>
        <v>10</v>
      </c>
      <c r="K172" s="114" t="s">
        <v>1340</v>
      </c>
      <c r="L172" s="114"/>
      <c r="M172" s="114" t="s">
        <v>1361</v>
      </c>
    </row>
    <row r="173" spans="1:13" x14ac:dyDescent="0.3">
      <c r="A173" s="155">
        <v>115103533</v>
      </c>
      <c r="B173" s="114" t="s">
        <v>1735</v>
      </c>
      <c r="C173" s="114" t="s">
        <v>1736</v>
      </c>
      <c r="D173" s="114" t="s">
        <v>1729</v>
      </c>
      <c r="E173" s="114">
        <v>6</v>
      </c>
      <c r="F173" s="156">
        <v>4065</v>
      </c>
      <c r="G173" s="114" t="s">
        <v>1349</v>
      </c>
      <c r="H173" s="157"/>
      <c r="I173" s="158">
        <v>40198</v>
      </c>
      <c r="J173" s="159">
        <f t="shared" si="2"/>
        <v>5</v>
      </c>
      <c r="K173" s="114" t="s">
        <v>1340</v>
      </c>
      <c r="L173" s="114"/>
      <c r="M173" s="114" t="s">
        <v>1361</v>
      </c>
    </row>
    <row r="174" spans="1:13" x14ac:dyDescent="0.3">
      <c r="A174" s="155">
        <v>115103533</v>
      </c>
      <c r="B174" s="114" t="s">
        <v>1737</v>
      </c>
      <c r="C174" s="114" t="s">
        <v>1738</v>
      </c>
      <c r="D174" s="114" t="s">
        <v>1739</v>
      </c>
      <c r="E174" s="114">
        <v>6</v>
      </c>
      <c r="F174" s="156">
        <v>4065</v>
      </c>
      <c r="G174" s="114" t="s">
        <v>1339</v>
      </c>
      <c r="H174" s="157"/>
      <c r="I174" s="158">
        <v>27391</v>
      </c>
      <c r="J174" s="159">
        <f t="shared" si="2"/>
        <v>41</v>
      </c>
      <c r="K174" s="114" t="s">
        <v>1340</v>
      </c>
      <c r="L174" s="114"/>
      <c r="M174" s="114" t="s">
        <v>1361</v>
      </c>
    </row>
    <row r="175" spans="1:13" x14ac:dyDescent="0.3">
      <c r="A175" s="155">
        <v>115103533</v>
      </c>
      <c r="B175" s="114" t="s">
        <v>1740</v>
      </c>
      <c r="C175" s="114" t="s">
        <v>1741</v>
      </c>
      <c r="D175" s="114" t="s">
        <v>1739</v>
      </c>
      <c r="E175" s="114">
        <v>6</v>
      </c>
      <c r="F175" s="156">
        <v>5065</v>
      </c>
      <c r="G175" s="114" t="s">
        <v>1344</v>
      </c>
      <c r="H175" s="157"/>
      <c r="I175" s="158">
        <v>27693</v>
      </c>
      <c r="J175" s="159">
        <f t="shared" si="2"/>
        <v>40</v>
      </c>
      <c r="K175" s="114" t="s">
        <v>1340</v>
      </c>
      <c r="L175" s="114"/>
      <c r="M175" s="114" t="s">
        <v>1361</v>
      </c>
    </row>
    <row r="176" spans="1:13" x14ac:dyDescent="0.3">
      <c r="A176" s="155">
        <v>115103533</v>
      </c>
      <c r="B176" s="114" t="s">
        <v>1742</v>
      </c>
      <c r="C176" s="114" t="s">
        <v>1743</v>
      </c>
      <c r="D176" s="114" t="s">
        <v>1739</v>
      </c>
      <c r="E176" s="114">
        <v>6</v>
      </c>
      <c r="F176" s="156">
        <v>4065</v>
      </c>
      <c r="G176" s="114" t="s">
        <v>1349</v>
      </c>
      <c r="H176" s="157"/>
      <c r="I176" s="158">
        <v>38041</v>
      </c>
      <c r="J176" s="159">
        <f t="shared" si="2"/>
        <v>11</v>
      </c>
      <c r="K176" s="114" t="s">
        <v>1340</v>
      </c>
      <c r="L176" s="114"/>
      <c r="M176" s="114" t="s">
        <v>1361</v>
      </c>
    </row>
    <row r="177" spans="1:13" x14ac:dyDescent="0.3">
      <c r="A177" s="155">
        <v>115103533</v>
      </c>
      <c r="B177" s="114" t="s">
        <v>1744</v>
      </c>
      <c r="C177" s="114" t="s">
        <v>1745</v>
      </c>
      <c r="D177" s="114" t="s">
        <v>1739</v>
      </c>
      <c r="E177" s="114">
        <v>6</v>
      </c>
      <c r="F177" s="156">
        <v>4065</v>
      </c>
      <c r="G177" s="114" t="s">
        <v>1349</v>
      </c>
      <c r="H177" s="157"/>
      <c r="I177" s="158">
        <v>40034</v>
      </c>
      <c r="J177" s="159">
        <f t="shared" si="2"/>
        <v>6</v>
      </c>
      <c r="K177" s="114" t="s">
        <v>1340</v>
      </c>
      <c r="L177" s="114"/>
      <c r="M177" s="114" t="s">
        <v>1361</v>
      </c>
    </row>
    <row r="178" spans="1:13" x14ac:dyDescent="0.3">
      <c r="A178" s="155">
        <v>115103533</v>
      </c>
      <c r="B178" s="114" t="s">
        <v>1746</v>
      </c>
      <c r="C178" s="114" t="s">
        <v>1747</v>
      </c>
      <c r="D178" s="114" t="s">
        <v>1748</v>
      </c>
      <c r="E178" s="114">
        <v>7</v>
      </c>
      <c r="F178" s="156">
        <v>3189</v>
      </c>
      <c r="G178" s="114" t="s">
        <v>1339</v>
      </c>
      <c r="H178" s="157"/>
      <c r="I178" s="158">
        <v>29242</v>
      </c>
      <c r="J178" s="159">
        <f t="shared" si="2"/>
        <v>35</v>
      </c>
      <c r="K178" s="114" t="s">
        <v>1340</v>
      </c>
      <c r="L178" s="114"/>
      <c r="M178" s="114" t="s">
        <v>1518</v>
      </c>
    </row>
    <row r="179" spans="1:13" x14ac:dyDescent="0.3">
      <c r="A179" s="155">
        <v>115103533</v>
      </c>
      <c r="B179" s="114" t="s">
        <v>1749</v>
      </c>
      <c r="C179" s="114" t="s">
        <v>1750</v>
      </c>
      <c r="D179" s="114" t="s">
        <v>1748</v>
      </c>
      <c r="E179" s="114">
        <v>7</v>
      </c>
      <c r="F179" s="156">
        <v>4189</v>
      </c>
      <c r="G179" s="114" t="s">
        <v>1344</v>
      </c>
      <c r="H179" s="157"/>
      <c r="I179" s="158">
        <v>28819</v>
      </c>
      <c r="J179" s="159">
        <f t="shared" si="2"/>
        <v>37</v>
      </c>
      <c r="K179" s="114" t="s">
        <v>1340</v>
      </c>
      <c r="L179" s="114"/>
      <c r="M179" s="114" t="s">
        <v>1518</v>
      </c>
    </row>
    <row r="180" spans="1:13" x14ac:dyDescent="0.3">
      <c r="A180" s="155">
        <v>115103533</v>
      </c>
      <c r="B180" s="114" t="s">
        <v>1751</v>
      </c>
      <c r="C180" s="114" t="s">
        <v>1752</v>
      </c>
      <c r="D180" s="114" t="s">
        <v>1748</v>
      </c>
      <c r="E180" s="114">
        <v>7</v>
      </c>
      <c r="F180" s="156">
        <v>3189</v>
      </c>
      <c r="G180" s="114" t="s">
        <v>1349</v>
      </c>
      <c r="H180" s="157"/>
      <c r="I180" s="158">
        <v>39539</v>
      </c>
      <c r="J180" s="159">
        <f t="shared" si="2"/>
        <v>7</v>
      </c>
      <c r="K180" s="114" t="s">
        <v>1340</v>
      </c>
      <c r="L180" s="114"/>
      <c r="M180" s="114" t="s">
        <v>1518</v>
      </c>
    </row>
    <row r="181" spans="1:13" x14ac:dyDescent="0.3">
      <c r="A181" s="155">
        <v>115103533</v>
      </c>
      <c r="B181" s="114" t="s">
        <v>1753</v>
      </c>
      <c r="C181" s="114" t="s">
        <v>1754</v>
      </c>
      <c r="D181" s="114" t="s">
        <v>1748</v>
      </c>
      <c r="E181" s="114">
        <v>7</v>
      </c>
      <c r="F181" s="156">
        <v>3189</v>
      </c>
      <c r="G181" s="114" t="s">
        <v>1349</v>
      </c>
      <c r="H181" s="157"/>
      <c r="I181" s="158">
        <v>39885</v>
      </c>
      <c r="J181" s="159">
        <f t="shared" si="2"/>
        <v>6</v>
      </c>
      <c r="K181" s="114" t="s">
        <v>1340</v>
      </c>
      <c r="L181" s="114"/>
      <c r="M181" s="114" t="s">
        <v>1518</v>
      </c>
    </row>
    <row r="182" spans="1:13" x14ac:dyDescent="0.3">
      <c r="A182" s="155">
        <v>115103533</v>
      </c>
      <c r="B182" s="114" t="s">
        <v>1755</v>
      </c>
      <c r="C182" s="114" t="s">
        <v>1756</v>
      </c>
      <c r="D182" s="114" t="s">
        <v>1757</v>
      </c>
      <c r="E182" s="114">
        <v>8</v>
      </c>
      <c r="F182" s="156">
        <v>3189</v>
      </c>
      <c r="G182" s="114" t="s">
        <v>1339</v>
      </c>
      <c r="H182" s="157"/>
      <c r="I182" s="158">
        <v>29667</v>
      </c>
      <c r="J182" s="159">
        <f t="shared" si="2"/>
        <v>34</v>
      </c>
      <c r="K182" s="114" t="s">
        <v>1340</v>
      </c>
      <c r="L182" s="114"/>
      <c r="M182" s="114" t="s">
        <v>1518</v>
      </c>
    </row>
    <row r="183" spans="1:13" x14ac:dyDescent="0.3">
      <c r="A183" s="155">
        <v>115103533</v>
      </c>
      <c r="B183" s="114" t="s">
        <v>1758</v>
      </c>
      <c r="C183" s="114" t="s">
        <v>1759</v>
      </c>
      <c r="D183" s="114" t="s">
        <v>1757</v>
      </c>
      <c r="E183" s="114">
        <v>8</v>
      </c>
      <c r="F183" s="156">
        <v>4189</v>
      </c>
      <c r="G183" s="114" t="s">
        <v>1344</v>
      </c>
      <c r="H183" s="157"/>
      <c r="I183" s="158">
        <v>30569</v>
      </c>
      <c r="J183" s="159">
        <f t="shared" si="2"/>
        <v>32</v>
      </c>
      <c r="K183" s="114" t="s">
        <v>1340</v>
      </c>
      <c r="L183" s="114"/>
      <c r="M183" s="114" t="s">
        <v>1518</v>
      </c>
    </row>
    <row r="184" spans="1:13" x14ac:dyDescent="0.3">
      <c r="A184" s="155">
        <v>115103533</v>
      </c>
      <c r="B184" s="114" t="s">
        <v>1760</v>
      </c>
      <c r="C184" s="114" t="s">
        <v>1761</v>
      </c>
      <c r="D184" s="114" t="s">
        <v>1757</v>
      </c>
      <c r="E184" s="114">
        <v>8</v>
      </c>
      <c r="F184" s="156">
        <v>3189</v>
      </c>
      <c r="G184" s="114" t="s">
        <v>1349</v>
      </c>
      <c r="H184" s="157"/>
      <c r="I184" s="158">
        <v>40273</v>
      </c>
      <c r="J184" s="159">
        <f t="shared" si="2"/>
        <v>5</v>
      </c>
      <c r="K184" s="114" t="s">
        <v>1340</v>
      </c>
      <c r="L184" s="114"/>
      <c r="M184" s="114" t="s">
        <v>1518</v>
      </c>
    </row>
    <row r="185" spans="1:13" x14ac:dyDescent="0.3">
      <c r="A185" s="155">
        <v>115103533</v>
      </c>
      <c r="B185" s="114" t="s">
        <v>1762</v>
      </c>
      <c r="C185" s="114" t="s">
        <v>1763</v>
      </c>
      <c r="D185" s="114" t="s">
        <v>1757</v>
      </c>
      <c r="E185" s="114">
        <v>8</v>
      </c>
      <c r="F185" s="156">
        <v>3189</v>
      </c>
      <c r="G185" s="114" t="s">
        <v>1349</v>
      </c>
      <c r="H185" s="157"/>
      <c r="I185" s="158">
        <v>41637</v>
      </c>
      <c r="J185" s="159">
        <f t="shared" si="2"/>
        <v>2</v>
      </c>
      <c r="K185" s="114" t="s">
        <v>1340</v>
      </c>
      <c r="L185" s="114"/>
      <c r="M185" s="114" t="s">
        <v>1518</v>
      </c>
    </row>
    <row r="186" spans="1:13" x14ac:dyDescent="0.3">
      <c r="A186" s="155">
        <v>115103533</v>
      </c>
      <c r="B186" s="114" t="s">
        <v>1764</v>
      </c>
      <c r="C186" s="114" t="s">
        <v>1765</v>
      </c>
      <c r="D186" s="114" t="s">
        <v>1766</v>
      </c>
      <c r="E186" s="114">
        <v>4</v>
      </c>
      <c r="F186" s="156">
        <v>4065</v>
      </c>
      <c r="G186" s="114" t="s">
        <v>1339</v>
      </c>
      <c r="H186" s="157"/>
      <c r="I186" s="158">
        <v>27429</v>
      </c>
      <c r="J186" s="159">
        <f t="shared" si="2"/>
        <v>40</v>
      </c>
      <c r="K186" s="114" t="s">
        <v>1340</v>
      </c>
      <c r="L186" s="114"/>
      <c r="M186" s="114" t="s">
        <v>1361</v>
      </c>
    </row>
    <row r="187" spans="1:13" x14ac:dyDescent="0.3">
      <c r="A187" s="155">
        <v>115103533</v>
      </c>
      <c r="B187" s="114" t="s">
        <v>1767</v>
      </c>
      <c r="C187" s="114" t="s">
        <v>1768</v>
      </c>
      <c r="D187" s="114" t="s">
        <v>1766</v>
      </c>
      <c r="E187" s="114">
        <v>4</v>
      </c>
      <c r="F187" s="156">
        <v>5065</v>
      </c>
      <c r="G187" s="114" t="s">
        <v>1344</v>
      </c>
      <c r="H187" s="157"/>
      <c r="I187" s="158">
        <v>29751</v>
      </c>
      <c r="J187" s="159">
        <f t="shared" si="2"/>
        <v>34</v>
      </c>
      <c r="K187" s="114" t="s">
        <v>1340</v>
      </c>
      <c r="L187" s="114"/>
      <c r="M187" s="114" t="s">
        <v>1361</v>
      </c>
    </row>
    <row r="188" spans="1:13" x14ac:dyDescent="0.3">
      <c r="A188" s="155">
        <v>115103533</v>
      </c>
      <c r="B188" s="114" t="s">
        <v>1769</v>
      </c>
      <c r="C188" s="114" t="s">
        <v>1770</v>
      </c>
      <c r="D188" s="114" t="s">
        <v>1766</v>
      </c>
      <c r="E188" s="114">
        <v>4</v>
      </c>
      <c r="F188" s="156">
        <v>4065</v>
      </c>
      <c r="G188" s="114" t="s">
        <v>1349</v>
      </c>
      <c r="H188" s="157"/>
      <c r="I188" s="158">
        <v>39002</v>
      </c>
      <c r="J188" s="159">
        <f t="shared" si="2"/>
        <v>9</v>
      </c>
      <c r="K188" s="114" t="s">
        <v>1340</v>
      </c>
      <c r="L188" s="114"/>
      <c r="M188" s="114" t="s">
        <v>1361</v>
      </c>
    </row>
    <row r="189" spans="1:13" x14ac:dyDescent="0.3">
      <c r="A189" s="155">
        <v>115103533</v>
      </c>
      <c r="B189" s="114" t="s">
        <v>1771</v>
      </c>
      <c r="C189" s="114" t="s">
        <v>1772</v>
      </c>
      <c r="D189" s="114" t="s">
        <v>1766</v>
      </c>
      <c r="E189" s="114">
        <v>4</v>
      </c>
      <c r="F189" s="156">
        <v>4065</v>
      </c>
      <c r="G189" s="114" t="s">
        <v>1349</v>
      </c>
      <c r="H189" s="157"/>
      <c r="I189" s="158">
        <v>39385</v>
      </c>
      <c r="J189" s="159">
        <f t="shared" si="2"/>
        <v>8</v>
      </c>
      <c r="K189" s="114" t="s">
        <v>1340</v>
      </c>
      <c r="L189" s="114"/>
      <c r="M189" s="114" t="s">
        <v>1361</v>
      </c>
    </row>
    <row r="190" spans="1:13" x14ac:dyDescent="0.3">
      <c r="A190" s="155">
        <v>115103533</v>
      </c>
      <c r="B190" s="114" t="s">
        <v>1773</v>
      </c>
      <c r="C190" s="114" t="s">
        <v>1774</v>
      </c>
      <c r="D190" s="114" t="s">
        <v>1766</v>
      </c>
      <c r="E190" s="114">
        <v>4</v>
      </c>
      <c r="F190" s="156">
        <v>4065</v>
      </c>
      <c r="G190" s="114" t="s">
        <v>1349</v>
      </c>
      <c r="H190" s="157"/>
      <c r="I190" s="158">
        <v>42099</v>
      </c>
      <c r="J190" s="159">
        <f t="shared" si="2"/>
        <v>0</v>
      </c>
      <c r="K190" s="114" t="s">
        <v>1340</v>
      </c>
      <c r="L190" s="114"/>
      <c r="M190" s="114" t="s">
        <v>1361</v>
      </c>
    </row>
    <row r="191" spans="1:13" x14ac:dyDescent="0.3">
      <c r="A191" s="155">
        <v>115103533</v>
      </c>
      <c r="B191" s="114" t="s">
        <v>1775</v>
      </c>
      <c r="C191" s="114" t="s">
        <v>1776</v>
      </c>
      <c r="D191" s="114" t="s">
        <v>1777</v>
      </c>
      <c r="E191" s="114">
        <v>8</v>
      </c>
      <c r="F191" s="156">
        <v>3189</v>
      </c>
      <c r="G191" s="114" t="s">
        <v>1339</v>
      </c>
      <c r="H191" s="157"/>
      <c r="I191" s="158">
        <v>31301</v>
      </c>
      <c r="J191" s="159">
        <f t="shared" si="2"/>
        <v>30</v>
      </c>
      <c r="K191" s="114" t="s">
        <v>1340</v>
      </c>
      <c r="L191" s="114"/>
      <c r="M191" s="114" t="s">
        <v>1518</v>
      </c>
    </row>
    <row r="192" spans="1:13" x14ac:dyDescent="0.3">
      <c r="A192" s="155">
        <v>115103533</v>
      </c>
      <c r="B192" s="114" t="s">
        <v>1778</v>
      </c>
      <c r="C192" s="114" t="s">
        <v>1779</v>
      </c>
      <c r="D192" s="114" t="s">
        <v>1780</v>
      </c>
      <c r="E192" s="114">
        <v>8</v>
      </c>
      <c r="F192" s="156">
        <v>3189</v>
      </c>
      <c r="G192" s="114" t="s">
        <v>1339</v>
      </c>
      <c r="H192" s="157"/>
      <c r="I192" s="158">
        <v>27181</v>
      </c>
      <c r="J192" s="159">
        <f t="shared" si="2"/>
        <v>41</v>
      </c>
      <c r="K192" s="114" t="s">
        <v>1340</v>
      </c>
      <c r="L192" s="114"/>
      <c r="M192" s="114" t="s">
        <v>1518</v>
      </c>
    </row>
    <row r="193" spans="1:13" x14ac:dyDescent="0.3">
      <c r="A193" s="155">
        <v>115103533</v>
      </c>
      <c r="B193" s="114" t="s">
        <v>1781</v>
      </c>
      <c r="C193" s="114" t="s">
        <v>1782</v>
      </c>
      <c r="D193" s="114" t="s">
        <v>1780</v>
      </c>
      <c r="E193" s="114">
        <v>8</v>
      </c>
      <c r="F193" s="156">
        <v>3189</v>
      </c>
      <c r="G193" s="114" t="s">
        <v>1344</v>
      </c>
      <c r="H193" s="157"/>
      <c r="I193" s="158">
        <v>26814</v>
      </c>
      <c r="J193" s="159">
        <f t="shared" si="2"/>
        <v>42</v>
      </c>
      <c r="K193" s="114" t="s">
        <v>1340</v>
      </c>
      <c r="L193" s="114"/>
      <c r="M193" s="114" t="s">
        <v>1518</v>
      </c>
    </row>
    <row r="194" spans="1:13" x14ac:dyDescent="0.3">
      <c r="A194" s="155">
        <v>115103533</v>
      </c>
      <c r="B194" s="114" t="s">
        <v>1783</v>
      </c>
      <c r="C194" s="114" t="s">
        <v>1784</v>
      </c>
      <c r="D194" s="114" t="s">
        <v>1780</v>
      </c>
      <c r="E194" s="114">
        <v>8</v>
      </c>
      <c r="F194" s="156">
        <v>3189</v>
      </c>
      <c r="G194" s="114" t="s">
        <v>1349</v>
      </c>
      <c r="H194" s="157"/>
      <c r="I194" s="158">
        <v>39084</v>
      </c>
      <c r="J194" s="159">
        <f t="shared" si="2"/>
        <v>8</v>
      </c>
      <c r="K194" s="114" t="s">
        <v>1340</v>
      </c>
      <c r="L194" s="114"/>
      <c r="M194" s="114" t="s">
        <v>1518</v>
      </c>
    </row>
    <row r="195" spans="1:13" x14ac:dyDescent="0.3">
      <c r="A195" s="155">
        <v>115103533</v>
      </c>
      <c r="B195" s="114" t="s">
        <v>1785</v>
      </c>
      <c r="C195" s="114" t="s">
        <v>1786</v>
      </c>
      <c r="D195" s="114" t="s">
        <v>1787</v>
      </c>
      <c r="E195" s="114">
        <v>4</v>
      </c>
      <c r="F195" s="156">
        <v>4065</v>
      </c>
      <c r="G195" s="114" t="s">
        <v>1339</v>
      </c>
      <c r="H195" s="157"/>
      <c r="I195" s="158">
        <v>25736</v>
      </c>
      <c r="J195" s="159">
        <f t="shared" ref="J195:J258" si="3">2015-YEAR(I195)</f>
        <v>45</v>
      </c>
      <c r="K195" s="114" t="s">
        <v>1340</v>
      </c>
      <c r="L195" s="114"/>
      <c r="M195" s="114" t="s">
        <v>1361</v>
      </c>
    </row>
    <row r="196" spans="1:13" x14ac:dyDescent="0.3">
      <c r="A196" s="155">
        <v>115103533</v>
      </c>
      <c r="B196" s="114" t="s">
        <v>1788</v>
      </c>
      <c r="C196" s="114" t="s">
        <v>1789</v>
      </c>
      <c r="D196" s="114" t="s">
        <v>1787</v>
      </c>
      <c r="E196" s="114">
        <v>4</v>
      </c>
      <c r="F196" s="156">
        <v>5065</v>
      </c>
      <c r="G196" s="114" t="s">
        <v>1344</v>
      </c>
      <c r="H196" s="157"/>
      <c r="I196" s="158">
        <v>30451</v>
      </c>
      <c r="J196" s="159">
        <f t="shared" si="3"/>
        <v>32</v>
      </c>
      <c r="K196" s="114" t="s">
        <v>1340</v>
      </c>
      <c r="L196" s="114"/>
      <c r="M196" s="114" t="s">
        <v>1361</v>
      </c>
    </row>
    <row r="197" spans="1:13" x14ac:dyDescent="0.3">
      <c r="A197" s="155">
        <v>115103533</v>
      </c>
      <c r="B197" s="114" t="s">
        <v>1790</v>
      </c>
      <c r="C197" s="114" t="s">
        <v>1791</v>
      </c>
      <c r="D197" s="114" t="s">
        <v>1787</v>
      </c>
      <c r="E197" s="114">
        <v>4</v>
      </c>
      <c r="F197" s="156">
        <v>4065</v>
      </c>
      <c r="G197" s="114" t="s">
        <v>1349</v>
      </c>
      <c r="H197" s="157"/>
      <c r="I197" s="158">
        <v>41275</v>
      </c>
      <c r="J197" s="159">
        <f t="shared" si="3"/>
        <v>2</v>
      </c>
      <c r="K197" s="114" t="s">
        <v>1340</v>
      </c>
      <c r="L197" s="114"/>
      <c r="M197" s="114" t="s">
        <v>1361</v>
      </c>
    </row>
    <row r="198" spans="1:13" x14ac:dyDescent="0.3">
      <c r="A198" s="155">
        <v>115103533</v>
      </c>
      <c r="B198" s="114" t="s">
        <v>1792</v>
      </c>
      <c r="C198" s="114" t="s">
        <v>1793</v>
      </c>
      <c r="D198" s="114" t="s">
        <v>1787</v>
      </c>
      <c r="E198" s="114">
        <v>4</v>
      </c>
      <c r="F198" s="156">
        <v>4065</v>
      </c>
      <c r="G198" s="114" t="s">
        <v>1349</v>
      </c>
      <c r="H198" s="157"/>
      <c r="I198" s="158">
        <v>41795</v>
      </c>
      <c r="J198" s="159">
        <f t="shared" si="3"/>
        <v>1</v>
      </c>
      <c r="K198" s="114" t="s">
        <v>1340</v>
      </c>
      <c r="L198" s="114"/>
      <c r="M198" s="114" t="s">
        <v>1361</v>
      </c>
    </row>
    <row r="199" spans="1:13" x14ac:dyDescent="0.3">
      <c r="A199" s="155">
        <v>115103533</v>
      </c>
      <c r="B199" s="114" t="s">
        <v>1794</v>
      </c>
      <c r="C199" s="114" t="s">
        <v>1795</v>
      </c>
      <c r="D199" s="114" t="s">
        <v>1796</v>
      </c>
      <c r="E199" s="114">
        <v>6</v>
      </c>
      <c r="F199" s="156">
        <v>4065</v>
      </c>
      <c r="G199" s="114" t="s">
        <v>1339</v>
      </c>
      <c r="H199" s="157"/>
      <c r="I199" s="158">
        <v>26137</v>
      </c>
      <c r="J199" s="159">
        <f t="shared" si="3"/>
        <v>44</v>
      </c>
      <c r="K199" s="114" t="s">
        <v>1340</v>
      </c>
      <c r="L199" s="114"/>
      <c r="M199" s="114" t="s">
        <v>1361</v>
      </c>
    </row>
    <row r="200" spans="1:13" x14ac:dyDescent="0.3">
      <c r="A200" s="155">
        <v>115103533</v>
      </c>
      <c r="B200" s="114" t="s">
        <v>1797</v>
      </c>
      <c r="C200" s="114" t="s">
        <v>1798</v>
      </c>
      <c r="D200" s="114" t="s">
        <v>1796</v>
      </c>
      <c r="E200" s="114">
        <v>6</v>
      </c>
      <c r="F200" s="156">
        <v>5065</v>
      </c>
      <c r="G200" s="114" t="s">
        <v>1344</v>
      </c>
      <c r="H200" s="157"/>
      <c r="I200" s="158">
        <v>28742</v>
      </c>
      <c r="J200" s="159">
        <f t="shared" si="3"/>
        <v>37</v>
      </c>
      <c r="K200" s="114" t="s">
        <v>1340</v>
      </c>
      <c r="L200" s="114"/>
      <c r="M200" s="114" t="s">
        <v>1361</v>
      </c>
    </row>
    <row r="201" spans="1:13" x14ac:dyDescent="0.3">
      <c r="A201" s="155">
        <v>115103533</v>
      </c>
      <c r="B201" s="114" t="s">
        <v>1799</v>
      </c>
      <c r="C201" s="114" t="s">
        <v>1800</v>
      </c>
      <c r="D201" s="114" t="s">
        <v>1796</v>
      </c>
      <c r="E201" s="114">
        <v>6</v>
      </c>
      <c r="F201" s="156">
        <v>4065</v>
      </c>
      <c r="G201" s="114" t="s">
        <v>1349</v>
      </c>
      <c r="H201" s="157"/>
      <c r="I201" s="158">
        <v>38706</v>
      </c>
      <c r="J201" s="159">
        <f t="shared" si="3"/>
        <v>10</v>
      </c>
      <c r="K201" s="114" t="s">
        <v>1340</v>
      </c>
      <c r="L201" s="114"/>
      <c r="M201" s="114" t="s">
        <v>1361</v>
      </c>
    </row>
    <row r="202" spans="1:13" x14ac:dyDescent="0.3">
      <c r="A202" s="155">
        <v>115103533</v>
      </c>
      <c r="B202" s="114" t="s">
        <v>1801</v>
      </c>
      <c r="C202" s="114" t="s">
        <v>1802</v>
      </c>
      <c r="D202" s="114" t="s">
        <v>1796</v>
      </c>
      <c r="E202" s="114">
        <v>6</v>
      </c>
      <c r="F202" s="156">
        <v>4065</v>
      </c>
      <c r="G202" s="114" t="s">
        <v>1349</v>
      </c>
      <c r="H202" s="157"/>
      <c r="I202" s="158">
        <v>37588</v>
      </c>
      <c r="J202" s="159">
        <f t="shared" si="3"/>
        <v>13</v>
      </c>
      <c r="K202" s="114" t="s">
        <v>1340</v>
      </c>
      <c r="L202" s="114"/>
      <c r="M202" s="114" t="s">
        <v>1361</v>
      </c>
    </row>
    <row r="203" spans="1:13" x14ac:dyDescent="0.3">
      <c r="A203" s="155">
        <v>115103533</v>
      </c>
      <c r="B203" s="114" t="s">
        <v>1803</v>
      </c>
      <c r="C203" s="114" t="s">
        <v>1804</v>
      </c>
      <c r="D203" s="114" t="s">
        <v>1805</v>
      </c>
      <c r="E203" s="114">
        <v>4</v>
      </c>
      <c r="F203" s="156">
        <v>4065</v>
      </c>
      <c r="G203" s="114" t="s">
        <v>1339</v>
      </c>
      <c r="H203" s="157"/>
      <c r="I203" s="158">
        <v>27753</v>
      </c>
      <c r="J203" s="159">
        <f t="shared" si="3"/>
        <v>40</v>
      </c>
      <c r="K203" s="114" t="s">
        <v>1340</v>
      </c>
      <c r="L203" s="114"/>
      <c r="M203" s="114" t="s">
        <v>1361</v>
      </c>
    </row>
    <row r="204" spans="1:13" x14ac:dyDescent="0.3">
      <c r="A204" s="155">
        <v>115103533</v>
      </c>
      <c r="B204" s="114" t="s">
        <v>1806</v>
      </c>
      <c r="C204" s="114" t="s">
        <v>1807</v>
      </c>
      <c r="D204" s="114" t="s">
        <v>1805</v>
      </c>
      <c r="E204" s="114">
        <v>4</v>
      </c>
      <c r="F204" s="156">
        <v>5065</v>
      </c>
      <c r="G204" s="114" t="s">
        <v>1344</v>
      </c>
      <c r="H204" s="157"/>
      <c r="I204" s="158">
        <v>28805</v>
      </c>
      <c r="J204" s="159">
        <f t="shared" si="3"/>
        <v>37</v>
      </c>
      <c r="K204" s="114" t="s">
        <v>1340</v>
      </c>
      <c r="L204" s="114"/>
      <c r="M204" s="114" t="s">
        <v>1361</v>
      </c>
    </row>
    <row r="205" spans="1:13" x14ac:dyDescent="0.3">
      <c r="A205" s="155">
        <v>115103533</v>
      </c>
      <c r="B205" s="114" t="s">
        <v>1808</v>
      </c>
      <c r="C205" s="114" t="s">
        <v>1809</v>
      </c>
      <c r="D205" s="114" t="s">
        <v>1805</v>
      </c>
      <c r="E205" s="114">
        <v>4</v>
      </c>
      <c r="F205" s="156">
        <v>4065</v>
      </c>
      <c r="G205" s="114" t="s">
        <v>1349</v>
      </c>
      <c r="H205" s="157"/>
      <c r="I205" s="158">
        <v>37904</v>
      </c>
      <c r="J205" s="159">
        <f t="shared" si="3"/>
        <v>12</v>
      </c>
      <c r="K205" s="114" t="s">
        <v>1340</v>
      </c>
      <c r="L205" s="114"/>
      <c r="M205" s="114" t="s">
        <v>1361</v>
      </c>
    </row>
    <row r="206" spans="1:13" x14ac:dyDescent="0.3">
      <c r="A206" s="155">
        <v>115103533</v>
      </c>
      <c r="B206" s="114" t="s">
        <v>1810</v>
      </c>
      <c r="C206" s="114" t="s">
        <v>1811</v>
      </c>
      <c r="D206" s="114" t="s">
        <v>1805</v>
      </c>
      <c r="E206" s="114">
        <v>4</v>
      </c>
      <c r="F206" s="156">
        <v>4065</v>
      </c>
      <c r="G206" s="114" t="s">
        <v>1349</v>
      </c>
      <c r="H206" s="157"/>
      <c r="I206" s="158">
        <v>38791</v>
      </c>
      <c r="J206" s="159">
        <f t="shared" si="3"/>
        <v>9</v>
      </c>
      <c r="K206" s="114" t="s">
        <v>1340</v>
      </c>
      <c r="L206" s="114"/>
      <c r="M206" s="114" t="s">
        <v>1361</v>
      </c>
    </row>
    <row r="207" spans="1:13" x14ac:dyDescent="0.3">
      <c r="A207" s="155">
        <v>115103533</v>
      </c>
      <c r="B207" s="114" t="s">
        <v>1812</v>
      </c>
      <c r="C207" s="114" t="s">
        <v>1813</v>
      </c>
      <c r="D207" s="114" t="s">
        <v>1805</v>
      </c>
      <c r="E207" s="114">
        <v>4</v>
      </c>
      <c r="F207" s="156">
        <v>4065</v>
      </c>
      <c r="G207" s="114" t="s">
        <v>1349</v>
      </c>
      <c r="H207" s="157"/>
      <c r="I207" s="158">
        <v>41268</v>
      </c>
      <c r="J207" s="159">
        <f t="shared" si="3"/>
        <v>3</v>
      </c>
      <c r="K207" s="114" t="s">
        <v>1340</v>
      </c>
      <c r="L207" s="114"/>
      <c r="M207" s="114" t="s">
        <v>1361</v>
      </c>
    </row>
    <row r="208" spans="1:13" x14ac:dyDescent="0.3">
      <c r="A208" s="155">
        <v>115103533</v>
      </c>
      <c r="B208" s="160" t="s">
        <v>1814</v>
      </c>
      <c r="C208" s="114" t="s">
        <v>1815</v>
      </c>
      <c r="D208" s="114" t="s">
        <v>1816</v>
      </c>
      <c r="E208" s="114">
        <v>5</v>
      </c>
      <c r="F208" s="156">
        <v>4065</v>
      </c>
      <c r="G208" s="114" t="s">
        <v>1339</v>
      </c>
      <c r="H208" s="157"/>
      <c r="I208" s="158">
        <v>25504</v>
      </c>
      <c r="J208" s="159">
        <f t="shared" si="3"/>
        <v>46</v>
      </c>
      <c r="K208" s="114" t="s">
        <v>1340</v>
      </c>
      <c r="L208" s="114"/>
      <c r="M208" s="114" t="s">
        <v>1361</v>
      </c>
    </row>
    <row r="209" spans="1:13" x14ac:dyDescent="0.3">
      <c r="A209" s="155">
        <v>115103533</v>
      </c>
      <c r="B209" s="114" t="s">
        <v>1817</v>
      </c>
      <c r="C209" s="114" t="s">
        <v>1818</v>
      </c>
      <c r="D209" s="114" t="s">
        <v>1816</v>
      </c>
      <c r="E209" s="114">
        <v>5</v>
      </c>
      <c r="F209" s="156">
        <v>5065</v>
      </c>
      <c r="G209" s="114" t="s">
        <v>1344</v>
      </c>
      <c r="H209" s="157"/>
      <c r="I209" s="158">
        <v>28525</v>
      </c>
      <c r="J209" s="159">
        <f t="shared" si="3"/>
        <v>37</v>
      </c>
      <c r="K209" s="114" t="s">
        <v>1340</v>
      </c>
      <c r="L209" s="114"/>
      <c r="M209" s="114" t="s">
        <v>1361</v>
      </c>
    </row>
    <row r="210" spans="1:13" x14ac:dyDescent="0.3">
      <c r="A210" s="155">
        <v>115103533</v>
      </c>
      <c r="B210" s="114" t="s">
        <v>1819</v>
      </c>
      <c r="C210" s="114" t="s">
        <v>1820</v>
      </c>
      <c r="D210" s="114" t="s">
        <v>1816</v>
      </c>
      <c r="E210" s="114">
        <v>5</v>
      </c>
      <c r="F210" s="156">
        <v>4065</v>
      </c>
      <c r="G210" s="114" t="s">
        <v>1349</v>
      </c>
      <c r="H210" s="157"/>
      <c r="I210" s="158">
        <v>38499</v>
      </c>
      <c r="J210" s="159">
        <f t="shared" si="3"/>
        <v>10</v>
      </c>
      <c r="K210" s="114" t="s">
        <v>1340</v>
      </c>
      <c r="L210" s="114"/>
      <c r="M210" s="114" t="s">
        <v>1361</v>
      </c>
    </row>
    <row r="211" spans="1:13" x14ac:dyDescent="0.3">
      <c r="A211" s="155">
        <v>115103533</v>
      </c>
      <c r="B211" s="114" t="s">
        <v>1821</v>
      </c>
      <c r="C211" s="114" t="s">
        <v>1822</v>
      </c>
      <c r="D211" s="114" t="s">
        <v>1816</v>
      </c>
      <c r="E211" s="114">
        <v>5</v>
      </c>
      <c r="F211" s="156">
        <v>4065</v>
      </c>
      <c r="G211" s="114" t="s">
        <v>1349</v>
      </c>
      <c r="H211" s="157"/>
      <c r="I211" s="158">
        <v>39598</v>
      </c>
      <c r="J211" s="159">
        <f t="shared" si="3"/>
        <v>7</v>
      </c>
      <c r="K211" s="114" t="s">
        <v>1340</v>
      </c>
      <c r="L211" s="114"/>
      <c r="M211" s="114" t="s">
        <v>1361</v>
      </c>
    </row>
    <row r="212" spans="1:13" x14ac:dyDescent="0.3">
      <c r="A212" s="155">
        <v>115103533</v>
      </c>
      <c r="B212" s="114" t="s">
        <v>1823</v>
      </c>
      <c r="C212" s="114" t="s">
        <v>1824</v>
      </c>
      <c r="D212" s="114" t="s">
        <v>1825</v>
      </c>
      <c r="E212" s="114">
        <v>9</v>
      </c>
      <c r="F212" s="156">
        <v>2450</v>
      </c>
      <c r="G212" s="114" t="s">
        <v>1339</v>
      </c>
      <c r="H212" s="157"/>
      <c r="I212" s="158">
        <v>24230</v>
      </c>
      <c r="J212" s="159">
        <f t="shared" si="3"/>
        <v>49</v>
      </c>
      <c r="K212" s="114" t="s">
        <v>1340</v>
      </c>
      <c r="L212" s="114"/>
      <c r="M212" s="114" t="s">
        <v>1567</v>
      </c>
    </row>
    <row r="213" spans="1:13" x14ac:dyDescent="0.3">
      <c r="A213" s="155">
        <v>115103533</v>
      </c>
      <c r="B213" s="114" t="s">
        <v>1826</v>
      </c>
      <c r="C213" s="114" t="s">
        <v>1827</v>
      </c>
      <c r="D213" s="114" t="s">
        <v>1828</v>
      </c>
      <c r="E213" s="114">
        <v>9</v>
      </c>
      <c r="F213" s="156">
        <v>3450</v>
      </c>
      <c r="G213" s="114" t="s">
        <v>1339</v>
      </c>
      <c r="H213" s="157"/>
      <c r="I213" s="158">
        <v>29396</v>
      </c>
      <c r="J213" s="159">
        <f t="shared" si="3"/>
        <v>35</v>
      </c>
      <c r="K213" s="114" t="s">
        <v>1340</v>
      </c>
      <c r="L213" s="114"/>
      <c r="M213" s="114" t="s">
        <v>1829</v>
      </c>
    </row>
    <row r="214" spans="1:13" x14ac:dyDescent="0.3">
      <c r="A214" s="155">
        <v>115103533</v>
      </c>
      <c r="B214" s="114" t="s">
        <v>1830</v>
      </c>
      <c r="C214" s="114" t="s">
        <v>1831</v>
      </c>
      <c r="D214" s="114" t="s">
        <v>1832</v>
      </c>
      <c r="E214" s="114">
        <v>8</v>
      </c>
      <c r="F214" s="156">
        <v>3189</v>
      </c>
      <c r="G214" s="114" t="s">
        <v>1339</v>
      </c>
      <c r="H214" s="157"/>
      <c r="I214" s="158">
        <v>27885</v>
      </c>
      <c r="J214" s="159">
        <f t="shared" si="3"/>
        <v>39</v>
      </c>
      <c r="K214" s="114" t="s">
        <v>1340</v>
      </c>
      <c r="L214" s="114"/>
      <c r="M214" s="114" t="s">
        <v>1518</v>
      </c>
    </row>
    <row r="215" spans="1:13" x14ac:dyDescent="0.3">
      <c r="A215" s="155">
        <v>115103533</v>
      </c>
      <c r="B215" s="114" t="s">
        <v>1833</v>
      </c>
      <c r="C215" s="114" t="s">
        <v>1834</v>
      </c>
      <c r="D215" s="114" t="s">
        <v>1835</v>
      </c>
      <c r="E215" s="114">
        <v>9</v>
      </c>
      <c r="F215" s="156">
        <v>2450</v>
      </c>
      <c r="G215" s="114" t="s">
        <v>1339</v>
      </c>
      <c r="H215" s="157"/>
      <c r="I215" s="158">
        <v>23811</v>
      </c>
      <c r="J215" s="159">
        <f t="shared" si="3"/>
        <v>50</v>
      </c>
      <c r="K215" s="114" t="s">
        <v>1340</v>
      </c>
      <c r="L215" s="114"/>
      <c r="M215" s="114" t="s">
        <v>1567</v>
      </c>
    </row>
    <row r="216" spans="1:13" x14ac:dyDescent="0.3">
      <c r="A216" s="155">
        <v>115103533</v>
      </c>
      <c r="B216" s="114" t="s">
        <v>1836</v>
      </c>
      <c r="C216" s="114" t="s">
        <v>1837</v>
      </c>
      <c r="D216" s="114" t="s">
        <v>1838</v>
      </c>
      <c r="E216" s="114">
        <v>9</v>
      </c>
      <c r="F216" s="156">
        <v>2450</v>
      </c>
      <c r="G216" s="114" t="s">
        <v>1339</v>
      </c>
      <c r="H216" s="157"/>
      <c r="I216" s="158">
        <v>26099</v>
      </c>
      <c r="J216" s="159">
        <f t="shared" si="3"/>
        <v>44</v>
      </c>
      <c r="K216" s="114" t="s">
        <v>1340</v>
      </c>
      <c r="L216" s="114"/>
      <c r="M216" s="114" t="s">
        <v>1567</v>
      </c>
    </row>
    <row r="217" spans="1:13" x14ac:dyDescent="0.3">
      <c r="A217" s="155">
        <v>115103533</v>
      </c>
      <c r="B217" s="114" t="s">
        <v>1839</v>
      </c>
      <c r="C217" s="114" t="s">
        <v>1840</v>
      </c>
      <c r="D217" s="114" t="s">
        <v>1841</v>
      </c>
      <c r="E217" s="114">
        <v>8</v>
      </c>
      <c r="F217" s="156">
        <v>3189</v>
      </c>
      <c r="G217" s="114" t="s">
        <v>1339</v>
      </c>
      <c r="H217" s="157"/>
      <c r="I217" s="158">
        <v>28741</v>
      </c>
      <c r="J217" s="159">
        <f t="shared" si="3"/>
        <v>37</v>
      </c>
      <c r="K217" s="114" t="s">
        <v>1340</v>
      </c>
      <c r="L217" s="114"/>
      <c r="M217" s="114" t="s">
        <v>1518</v>
      </c>
    </row>
    <row r="218" spans="1:13" x14ac:dyDescent="0.3">
      <c r="A218" s="155">
        <v>115103533</v>
      </c>
      <c r="B218" s="114" t="s">
        <v>1842</v>
      </c>
      <c r="C218" s="114" t="s">
        <v>1843</v>
      </c>
      <c r="D218" s="161" t="s">
        <v>1844</v>
      </c>
      <c r="E218" s="114">
        <v>6</v>
      </c>
      <c r="F218" s="156">
        <v>4065</v>
      </c>
      <c r="G218" s="114" t="s">
        <v>1339</v>
      </c>
      <c r="H218" s="157"/>
      <c r="I218" s="158">
        <v>25101</v>
      </c>
      <c r="J218" s="159">
        <f t="shared" si="3"/>
        <v>47</v>
      </c>
      <c r="K218" s="114" t="s">
        <v>1340</v>
      </c>
      <c r="L218" s="114"/>
      <c r="M218" s="114" t="s">
        <v>1361</v>
      </c>
    </row>
    <row r="219" spans="1:13" x14ac:dyDescent="0.3">
      <c r="A219" s="155">
        <v>115103533</v>
      </c>
      <c r="B219" s="114" t="s">
        <v>1845</v>
      </c>
      <c r="C219" s="114" t="s">
        <v>1846</v>
      </c>
      <c r="D219" s="161" t="s">
        <v>1844</v>
      </c>
      <c r="E219" s="114">
        <v>6</v>
      </c>
      <c r="F219" s="156">
        <v>4065</v>
      </c>
      <c r="G219" s="114" t="s">
        <v>1344</v>
      </c>
      <c r="H219" s="157"/>
      <c r="I219" s="158">
        <v>25376</v>
      </c>
      <c r="J219" s="159">
        <f t="shared" si="3"/>
        <v>46</v>
      </c>
      <c r="K219" s="114" t="s">
        <v>1340</v>
      </c>
      <c r="L219" s="114"/>
      <c r="M219" s="114" t="s">
        <v>1361</v>
      </c>
    </row>
    <row r="220" spans="1:13" x14ac:dyDescent="0.3">
      <c r="A220" s="155">
        <v>115103533</v>
      </c>
      <c r="B220" s="114" t="s">
        <v>1847</v>
      </c>
      <c r="C220" s="114" t="s">
        <v>1848</v>
      </c>
      <c r="D220" s="114">
        <v>1187</v>
      </c>
      <c r="E220" s="114">
        <v>6</v>
      </c>
      <c r="F220" s="156">
        <v>4065</v>
      </c>
      <c r="G220" s="114" t="s">
        <v>1339</v>
      </c>
      <c r="H220" s="157"/>
      <c r="I220" s="158">
        <v>30772</v>
      </c>
      <c r="J220" s="159">
        <f t="shared" si="3"/>
        <v>31</v>
      </c>
      <c r="K220" s="114" t="s">
        <v>1340</v>
      </c>
      <c r="L220" s="114"/>
      <c r="M220" s="114" t="s">
        <v>1361</v>
      </c>
    </row>
    <row r="221" spans="1:13" x14ac:dyDescent="0.3">
      <c r="A221" s="155">
        <v>115103533</v>
      </c>
      <c r="B221" s="114" t="s">
        <v>1849</v>
      </c>
      <c r="C221" s="114" t="s">
        <v>1850</v>
      </c>
      <c r="D221" s="114" t="s">
        <v>1851</v>
      </c>
      <c r="E221" s="114">
        <v>8</v>
      </c>
      <c r="F221" s="156">
        <v>3189</v>
      </c>
      <c r="G221" s="114" t="s">
        <v>1339</v>
      </c>
      <c r="H221" s="157"/>
      <c r="I221" s="158">
        <v>24593</v>
      </c>
      <c r="J221" s="159">
        <f t="shared" si="3"/>
        <v>48</v>
      </c>
      <c r="K221" s="114" t="s">
        <v>1340</v>
      </c>
      <c r="L221" s="114"/>
      <c r="M221" s="114" t="s">
        <v>1518</v>
      </c>
    </row>
    <row r="222" spans="1:13" x14ac:dyDescent="0.3">
      <c r="A222" s="155">
        <v>115103533</v>
      </c>
      <c r="B222" s="114" t="s">
        <v>1852</v>
      </c>
      <c r="C222" s="114" t="s">
        <v>1853</v>
      </c>
      <c r="D222" s="114" t="s">
        <v>1854</v>
      </c>
      <c r="E222" s="114">
        <v>9</v>
      </c>
      <c r="F222" s="156">
        <v>2450</v>
      </c>
      <c r="G222" s="114" t="s">
        <v>1339</v>
      </c>
      <c r="H222" s="157"/>
      <c r="I222" s="158">
        <v>30451</v>
      </c>
      <c r="J222" s="159">
        <f t="shared" si="3"/>
        <v>32</v>
      </c>
      <c r="K222" s="114" t="s">
        <v>1340</v>
      </c>
      <c r="L222" s="114"/>
      <c r="M222" s="114" t="s">
        <v>1567</v>
      </c>
    </row>
    <row r="223" spans="1:13" x14ac:dyDescent="0.3">
      <c r="A223" s="155">
        <v>115103533</v>
      </c>
      <c r="B223" s="114" t="s">
        <v>1855</v>
      </c>
      <c r="C223" s="114" t="s">
        <v>1856</v>
      </c>
      <c r="D223" s="114" t="s">
        <v>1857</v>
      </c>
      <c r="E223" s="114">
        <v>7</v>
      </c>
      <c r="F223" s="156">
        <v>3189</v>
      </c>
      <c r="G223" s="114" t="s">
        <v>1339</v>
      </c>
      <c r="H223" s="157"/>
      <c r="I223" s="158">
        <v>21851</v>
      </c>
      <c r="J223" s="159">
        <f t="shared" si="3"/>
        <v>56</v>
      </c>
      <c r="K223" s="114" t="s">
        <v>1340</v>
      </c>
      <c r="L223" s="114"/>
      <c r="M223" s="114" t="s">
        <v>1518</v>
      </c>
    </row>
    <row r="224" spans="1:13" x14ac:dyDescent="0.3">
      <c r="A224" s="155">
        <v>115103533</v>
      </c>
      <c r="B224" s="114" t="s">
        <v>1858</v>
      </c>
      <c r="C224" s="114" t="s">
        <v>1859</v>
      </c>
      <c r="D224" s="114" t="s">
        <v>1860</v>
      </c>
      <c r="E224" s="114">
        <v>8</v>
      </c>
      <c r="F224" s="156">
        <v>3189</v>
      </c>
      <c r="G224" s="114" t="s">
        <v>1339</v>
      </c>
      <c r="H224" s="157"/>
      <c r="I224" s="158">
        <v>24983</v>
      </c>
      <c r="J224" s="159">
        <f t="shared" si="3"/>
        <v>47</v>
      </c>
      <c r="K224" s="114" t="s">
        <v>1340</v>
      </c>
      <c r="L224" s="114"/>
      <c r="M224" s="114" t="s">
        <v>1518</v>
      </c>
    </row>
    <row r="225" spans="1:13" x14ac:dyDescent="0.3">
      <c r="A225" s="155">
        <v>115103533</v>
      </c>
      <c r="B225" s="114" t="s">
        <v>1861</v>
      </c>
      <c r="C225" s="114" t="s">
        <v>1862</v>
      </c>
      <c r="D225" s="114" t="s">
        <v>1860</v>
      </c>
      <c r="E225" s="114">
        <v>8</v>
      </c>
      <c r="F225" s="156">
        <v>3189</v>
      </c>
      <c r="G225" s="114" t="s">
        <v>1344</v>
      </c>
      <c r="H225" s="157"/>
      <c r="I225" s="158">
        <v>25719</v>
      </c>
      <c r="J225" s="159">
        <f t="shared" si="3"/>
        <v>45</v>
      </c>
      <c r="K225" s="114" t="s">
        <v>1340</v>
      </c>
      <c r="L225" s="114"/>
      <c r="M225" s="114" t="s">
        <v>1518</v>
      </c>
    </row>
    <row r="226" spans="1:13" x14ac:dyDescent="0.3">
      <c r="A226" s="155">
        <v>115103533</v>
      </c>
      <c r="B226" s="114" t="s">
        <v>1863</v>
      </c>
      <c r="C226" s="114" t="s">
        <v>1864</v>
      </c>
      <c r="D226" s="114" t="s">
        <v>1860</v>
      </c>
      <c r="E226" s="114">
        <v>8</v>
      </c>
      <c r="F226" s="156">
        <v>3189</v>
      </c>
      <c r="G226" s="114" t="s">
        <v>1349</v>
      </c>
      <c r="H226" s="157"/>
      <c r="I226" s="158">
        <v>39408</v>
      </c>
      <c r="J226" s="159">
        <f t="shared" si="3"/>
        <v>8</v>
      </c>
      <c r="K226" s="114" t="s">
        <v>1340</v>
      </c>
      <c r="L226" s="114"/>
      <c r="M226" s="114" t="s">
        <v>1518</v>
      </c>
    </row>
    <row r="227" spans="1:13" x14ac:dyDescent="0.3">
      <c r="A227" s="155">
        <v>115103533</v>
      </c>
      <c r="B227" s="114" t="s">
        <v>1865</v>
      </c>
      <c r="C227" s="114" t="s">
        <v>1866</v>
      </c>
      <c r="D227" s="114" t="s">
        <v>1867</v>
      </c>
      <c r="E227" s="114">
        <v>7</v>
      </c>
      <c r="F227" s="156">
        <v>3189</v>
      </c>
      <c r="G227" s="114" t="s">
        <v>1339</v>
      </c>
      <c r="H227" s="157"/>
      <c r="I227" s="158">
        <v>31533</v>
      </c>
      <c r="J227" s="159">
        <f t="shared" si="3"/>
        <v>29</v>
      </c>
      <c r="K227" s="114" t="s">
        <v>1340</v>
      </c>
      <c r="L227" s="114"/>
      <c r="M227" s="114" t="s">
        <v>1518</v>
      </c>
    </row>
    <row r="228" spans="1:13" x14ac:dyDescent="0.3">
      <c r="A228" s="155">
        <v>115103533</v>
      </c>
      <c r="B228" s="114" t="s">
        <v>1868</v>
      </c>
      <c r="C228" s="114" t="s">
        <v>1869</v>
      </c>
      <c r="D228" s="114" t="s">
        <v>1867</v>
      </c>
      <c r="E228" s="114">
        <v>7</v>
      </c>
      <c r="F228" s="156">
        <v>3189</v>
      </c>
      <c r="G228" s="114" t="s">
        <v>1349</v>
      </c>
      <c r="H228" s="157"/>
      <c r="I228" s="158">
        <v>41120</v>
      </c>
      <c r="J228" s="159">
        <f t="shared" si="3"/>
        <v>3</v>
      </c>
      <c r="K228" s="114" t="s">
        <v>1340</v>
      </c>
      <c r="L228" s="114"/>
      <c r="M228" s="114" t="s">
        <v>1518</v>
      </c>
    </row>
    <row r="229" spans="1:13" x14ac:dyDescent="0.3">
      <c r="A229" s="155">
        <v>115103533</v>
      </c>
      <c r="B229" s="114" t="s">
        <v>1870</v>
      </c>
      <c r="C229" s="114" t="s">
        <v>1871</v>
      </c>
      <c r="D229" s="114" t="s">
        <v>1872</v>
      </c>
      <c r="E229" s="114">
        <v>6</v>
      </c>
      <c r="F229" s="156">
        <v>4065</v>
      </c>
      <c r="G229" s="114" t="s">
        <v>1339</v>
      </c>
      <c r="H229" s="157"/>
      <c r="I229" s="158">
        <v>29211</v>
      </c>
      <c r="J229" s="159">
        <f t="shared" si="3"/>
        <v>36</v>
      </c>
      <c r="K229" s="114" t="s">
        <v>1340</v>
      </c>
      <c r="L229" s="114"/>
      <c r="M229" s="114" t="s">
        <v>1361</v>
      </c>
    </row>
    <row r="230" spans="1:13" x14ac:dyDescent="0.3">
      <c r="A230" s="155">
        <v>115103533</v>
      </c>
      <c r="B230" s="114" t="s">
        <v>1873</v>
      </c>
      <c r="C230" s="114" t="s">
        <v>1874</v>
      </c>
      <c r="D230" s="114" t="s">
        <v>1872</v>
      </c>
      <c r="E230" s="114">
        <v>6</v>
      </c>
      <c r="F230" s="156">
        <v>5065</v>
      </c>
      <c r="G230" s="114" t="s">
        <v>1344</v>
      </c>
      <c r="H230" s="157"/>
      <c r="I230" s="158">
        <v>31767</v>
      </c>
      <c r="J230" s="159">
        <f t="shared" si="3"/>
        <v>29</v>
      </c>
      <c r="K230" s="114" t="s">
        <v>1340</v>
      </c>
      <c r="L230" s="114"/>
      <c r="M230" s="114" t="s">
        <v>1361</v>
      </c>
    </row>
    <row r="231" spans="1:13" x14ac:dyDescent="0.3">
      <c r="A231" s="155">
        <v>115103533</v>
      </c>
      <c r="B231" s="114" t="s">
        <v>1875</v>
      </c>
      <c r="C231" s="114" t="s">
        <v>1876</v>
      </c>
      <c r="D231" s="114" t="s">
        <v>1872</v>
      </c>
      <c r="E231" s="114">
        <v>6</v>
      </c>
      <c r="F231" s="156">
        <v>4065</v>
      </c>
      <c r="G231" s="114" t="s">
        <v>1349</v>
      </c>
      <c r="H231" s="157"/>
      <c r="I231" s="158">
        <v>40981</v>
      </c>
      <c r="J231" s="159">
        <f t="shared" si="3"/>
        <v>3</v>
      </c>
      <c r="K231" s="114" t="s">
        <v>1340</v>
      </c>
      <c r="L231" s="114"/>
      <c r="M231" s="114" t="s">
        <v>1361</v>
      </c>
    </row>
    <row r="232" spans="1:13" x14ac:dyDescent="0.3">
      <c r="A232" s="155">
        <v>115103533</v>
      </c>
      <c r="B232" s="114" t="s">
        <v>1877</v>
      </c>
      <c r="C232" s="114" t="s">
        <v>1878</v>
      </c>
      <c r="D232" s="114" t="s">
        <v>1879</v>
      </c>
      <c r="E232" s="114">
        <v>8</v>
      </c>
      <c r="F232" s="156">
        <v>3189</v>
      </c>
      <c r="G232" s="114" t="s">
        <v>1339</v>
      </c>
      <c r="H232" s="157"/>
      <c r="I232" s="158">
        <v>30151</v>
      </c>
      <c r="J232" s="159">
        <f t="shared" si="3"/>
        <v>33</v>
      </c>
      <c r="K232" s="114" t="s">
        <v>1340</v>
      </c>
      <c r="L232" s="114"/>
      <c r="M232" s="114" t="s">
        <v>1518</v>
      </c>
    </row>
    <row r="233" spans="1:13" x14ac:dyDescent="0.3">
      <c r="A233" s="155">
        <v>115103533</v>
      </c>
      <c r="B233" s="114" t="s">
        <v>1880</v>
      </c>
      <c r="C233" s="114" t="s">
        <v>1881</v>
      </c>
      <c r="D233" s="114" t="s">
        <v>1879</v>
      </c>
      <c r="E233" s="114">
        <v>8</v>
      </c>
      <c r="F233" s="156">
        <v>4189</v>
      </c>
      <c r="G233" s="114" t="s">
        <v>1344</v>
      </c>
      <c r="H233" s="157"/>
      <c r="I233" s="158">
        <v>31255</v>
      </c>
      <c r="J233" s="159">
        <f t="shared" si="3"/>
        <v>30</v>
      </c>
      <c r="K233" s="114" t="s">
        <v>1340</v>
      </c>
      <c r="L233" s="114"/>
      <c r="M233" s="114" t="s">
        <v>1518</v>
      </c>
    </row>
    <row r="234" spans="1:13" x14ac:dyDescent="0.3">
      <c r="A234" s="155">
        <v>115103533</v>
      </c>
      <c r="B234" s="114" t="s">
        <v>1882</v>
      </c>
      <c r="C234" s="114" t="s">
        <v>1883</v>
      </c>
      <c r="D234" s="114" t="s">
        <v>1879</v>
      </c>
      <c r="E234" s="114">
        <v>8</v>
      </c>
      <c r="F234" s="156">
        <v>3189</v>
      </c>
      <c r="G234" s="114" t="s">
        <v>1349</v>
      </c>
      <c r="H234" s="157"/>
      <c r="I234" s="158">
        <v>41064</v>
      </c>
      <c r="J234" s="159">
        <f t="shared" si="3"/>
        <v>3</v>
      </c>
      <c r="K234" s="114" t="s">
        <v>1340</v>
      </c>
      <c r="L234" s="114"/>
      <c r="M234" s="114" t="s">
        <v>1518</v>
      </c>
    </row>
    <row r="235" spans="1:13" x14ac:dyDescent="0.3">
      <c r="A235" s="155">
        <v>115103533</v>
      </c>
      <c r="B235" s="114" t="s">
        <v>1884</v>
      </c>
      <c r="C235" s="114" t="s">
        <v>1885</v>
      </c>
      <c r="D235" s="161" t="s">
        <v>1886</v>
      </c>
      <c r="E235" s="114">
        <v>5</v>
      </c>
      <c r="F235" s="156">
        <v>4065</v>
      </c>
      <c r="G235" s="114" t="s">
        <v>1339</v>
      </c>
      <c r="H235" s="157"/>
      <c r="I235" s="158">
        <v>29556</v>
      </c>
      <c r="J235" s="159">
        <f t="shared" si="3"/>
        <v>35</v>
      </c>
      <c r="K235" s="114" t="s">
        <v>1340</v>
      </c>
      <c r="L235" s="114"/>
      <c r="M235" s="114" t="s">
        <v>1361</v>
      </c>
    </row>
    <row r="236" spans="1:13" x14ac:dyDescent="0.3">
      <c r="A236" s="155">
        <v>115103533</v>
      </c>
      <c r="B236" s="114" t="s">
        <v>1887</v>
      </c>
      <c r="C236" s="114" t="s">
        <v>1888</v>
      </c>
      <c r="D236" s="161" t="s">
        <v>1886</v>
      </c>
      <c r="E236" s="114">
        <v>5</v>
      </c>
      <c r="F236" s="156">
        <v>5065</v>
      </c>
      <c r="G236" s="114" t="s">
        <v>1344</v>
      </c>
      <c r="H236" s="157"/>
      <c r="I236" s="158">
        <v>33749</v>
      </c>
      <c r="J236" s="159">
        <f t="shared" si="3"/>
        <v>23</v>
      </c>
      <c r="K236" s="114" t="s">
        <v>1340</v>
      </c>
      <c r="L236" s="114"/>
      <c r="M236" s="114" t="s">
        <v>1361</v>
      </c>
    </row>
    <row r="237" spans="1:13" x14ac:dyDescent="0.3">
      <c r="A237" s="155">
        <v>115103533</v>
      </c>
      <c r="B237" s="114" t="s">
        <v>1889</v>
      </c>
      <c r="C237" s="114" t="s">
        <v>1890</v>
      </c>
      <c r="D237" s="161" t="s">
        <v>1886</v>
      </c>
      <c r="E237" s="114">
        <v>5</v>
      </c>
      <c r="F237" s="156">
        <v>4065</v>
      </c>
      <c r="G237" s="114" t="s">
        <v>1349</v>
      </c>
      <c r="H237" s="157"/>
      <c r="I237" s="158">
        <v>40672</v>
      </c>
      <c r="J237" s="159">
        <f t="shared" si="3"/>
        <v>4</v>
      </c>
      <c r="K237" s="114" t="s">
        <v>1340</v>
      </c>
      <c r="L237" s="114"/>
      <c r="M237" s="114" t="s">
        <v>1361</v>
      </c>
    </row>
    <row r="238" spans="1:13" x14ac:dyDescent="0.3">
      <c r="A238" s="155">
        <v>115103533</v>
      </c>
      <c r="B238" s="114" t="s">
        <v>1891</v>
      </c>
      <c r="C238" s="114" t="s">
        <v>1892</v>
      </c>
      <c r="D238" s="161" t="s">
        <v>1886</v>
      </c>
      <c r="E238" s="114">
        <v>5</v>
      </c>
      <c r="F238" s="156">
        <v>4065</v>
      </c>
      <c r="G238" s="114" t="s">
        <v>1349</v>
      </c>
      <c r="H238" s="157"/>
      <c r="I238" s="158">
        <v>41040</v>
      </c>
      <c r="J238" s="159">
        <f t="shared" si="3"/>
        <v>3</v>
      </c>
      <c r="K238" s="114" t="s">
        <v>1340</v>
      </c>
      <c r="L238" s="114"/>
      <c r="M238" s="114" t="s">
        <v>1361</v>
      </c>
    </row>
    <row r="239" spans="1:13" x14ac:dyDescent="0.3">
      <c r="A239" s="155">
        <v>115103533</v>
      </c>
      <c r="B239" s="114" t="s">
        <v>1893</v>
      </c>
      <c r="C239" s="114" t="s">
        <v>1894</v>
      </c>
      <c r="D239" s="114" t="s">
        <v>1895</v>
      </c>
      <c r="E239" s="114">
        <v>6</v>
      </c>
      <c r="F239" s="156">
        <v>4065</v>
      </c>
      <c r="G239" s="114" t="s">
        <v>1339</v>
      </c>
      <c r="H239" s="157"/>
      <c r="I239" s="158">
        <v>29235</v>
      </c>
      <c r="J239" s="159">
        <f t="shared" si="3"/>
        <v>35</v>
      </c>
      <c r="K239" s="114" t="s">
        <v>1340</v>
      </c>
      <c r="L239" s="114"/>
      <c r="M239" s="114" t="s">
        <v>1361</v>
      </c>
    </row>
    <row r="240" spans="1:13" x14ac:dyDescent="0.3">
      <c r="A240" s="155">
        <v>115103533</v>
      </c>
      <c r="B240" s="114" t="s">
        <v>1896</v>
      </c>
      <c r="C240" s="114" t="s">
        <v>1897</v>
      </c>
      <c r="D240" s="114" t="s">
        <v>1898</v>
      </c>
      <c r="E240" s="114">
        <v>8</v>
      </c>
      <c r="F240" s="156">
        <v>3189</v>
      </c>
      <c r="G240" s="114" t="s">
        <v>1339</v>
      </c>
      <c r="H240" s="157"/>
      <c r="I240" s="158">
        <v>30458</v>
      </c>
      <c r="J240" s="159">
        <f t="shared" si="3"/>
        <v>32</v>
      </c>
      <c r="K240" s="114" t="s">
        <v>1340</v>
      </c>
      <c r="L240" s="114"/>
      <c r="M240" s="114" t="s">
        <v>1518</v>
      </c>
    </row>
    <row r="241" spans="1:13" x14ac:dyDescent="0.3">
      <c r="A241" s="155">
        <v>115103533</v>
      </c>
      <c r="B241" s="114" t="s">
        <v>1899</v>
      </c>
      <c r="C241" s="114" t="s">
        <v>1900</v>
      </c>
      <c r="D241" s="114" t="s">
        <v>1901</v>
      </c>
      <c r="E241" s="114">
        <v>6</v>
      </c>
      <c r="F241" s="156">
        <v>4065</v>
      </c>
      <c r="G241" s="114" t="s">
        <v>1339</v>
      </c>
      <c r="H241" s="157"/>
      <c r="I241" s="158">
        <v>28187</v>
      </c>
      <c r="J241" s="159">
        <f t="shared" si="3"/>
        <v>38</v>
      </c>
      <c r="K241" s="114" t="s">
        <v>1340</v>
      </c>
      <c r="L241" s="114"/>
      <c r="M241" s="114" t="s">
        <v>1361</v>
      </c>
    </row>
    <row r="242" spans="1:13" x14ac:dyDescent="0.3">
      <c r="A242" s="155">
        <v>115103533</v>
      </c>
      <c r="B242" s="114" t="s">
        <v>1902</v>
      </c>
      <c r="C242" s="114" t="s">
        <v>1903</v>
      </c>
      <c r="D242" s="114" t="s">
        <v>1901</v>
      </c>
      <c r="E242" s="114">
        <v>6</v>
      </c>
      <c r="F242" s="156">
        <v>5065</v>
      </c>
      <c r="G242" s="114" t="s">
        <v>1344</v>
      </c>
      <c r="H242" s="157"/>
      <c r="I242" s="158">
        <v>31817</v>
      </c>
      <c r="J242" s="159">
        <f t="shared" si="3"/>
        <v>28</v>
      </c>
      <c r="K242" s="114" t="s">
        <v>1340</v>
      </c>
      <c r="L242" s="114"/>
      <c r="M242" s="114" t="s">
        <v>1361</v>
      </c>
    </row>
    <row r="243" spans="1:13" x14ac:dyDescent="0.3">
      <c r="A243" s="155">
        <v>115103533</v>
      </c>
      <c r="B243" s="114" t="s">
        <v>1904</v>
      </c>
      <c r="C243" s="114" t="s">
        <v>1905</v>
      </c>
      <c r="D243" s="114" t="s">
        <v>1901</v>
      </c>
      <c r="E243" s="114">
        <v>6</v>
      </c>
      <c r="F243" s="156">
        <v>4065</v>
      </c>
      <c r="G243" s="114" t="s">
        <v>1349</v>
      </c>
      <c r="H243" s="157"/>
      <c r="I243" s="158">
        <v>40014</v>
      </c>
      <c r="J243" s="159">
        <f t="shared" si="3"/>
        <v>6</v>
      </c>
      <c r="K243" s="114" t="s">
        <v>1340</v>
      </c>
      <c r="L243" s="114"/>
      <c r="M243" s="114" t="s">
        <v>1361</v>
      </c>
    </row>
    <row r="244" spans="1:13" x14ac:dyDescent="0.3">
      <c r="A244" s="155">
        <v>115103533</v>
      </c>
      <c r="B244" s="114" t="s">
        <v>1906</v>
      </c>
      <c r="C244" s="114" t="s">
        <v>1907</v>
      </c>
      <c r="D244" s="114" t="s">
        <v>1901</v>
      </c>
      <c r="E244" s="114">
        <v>6</v>
      </c>
      <c r="F244" s="156">
        <v>4065</v>
      </c>
      <c r="G244" s="114" t="s">
        <v>1349</v>
      </c>
      <c r="H244" s="157"/>
      <c r="I244" s="158">
        <v>40763</v>
      </c>
      <c r="J244" s="159">
        <f t="shared" si="3"/>
        <v>4</v>
      </c>
      <c r="K244" s="114" t="s">
        <v>1340</v>
      </c>
      <c r="L244" s="114"/>
      <c r="M244" s="114" t="s">
        <v>1361</v>
      </c>
    </row>
    <row r="245" spans="1:13" x14ac:dyDescent="0.3">
      <c r="A245" s="155">
        <v>115103533</v>
      </c>
      <c r="B245" s="114" t="s">
        <v>1908</v>
      </c>
      <c r="C245" s="114" t="s">
        <v>1909</v>
      </c>
      <c r="D245" s="114" t="s">
        <v>1910</v>
      </c>
      <c r="E245" s="114">
        <v>8</v>
      </c>
      <c r="F245" s="156">
        <v>3189</v>
      </c>
      <c r="G245" s="114" t="s">
        <v>1339</v>
      </c>
      <c r="H245" s="157"/>
      <c r="I245" s="158">
        <v>28641</v>
      </c>
      <c r="J245" s="159">
        <f t="shared" si="3"/>
        <v>37</v>
      </c>
      <c r="K245" s="114" t="s">
        <v>1340</v>
      </c>
      <c r="L245" s="114"/>
      <c r="M245" s="114" t="s">
        <v>1518</v>
      </c>
    </row>
    <row r="246" spans="1:13" x14ac:dyDescent="0.3">
      <c r="A246" s="155">
        <v>115103533</v>
      </c>
      <c r="B246" s="114" t="s">
        <v>1911</v>
      </c>
      <c r="C246" s="114" t="s">
        <v>1912</v>
      </c>
      <c r="D246" s="114" t="s">
        <v>1913</v>
      </c>
      <c r="E246" s="114">
        <v>5</v>
      </c>
      <c r="F246" s="156">
        <v>4065</v>
      </c>
      <c r="G246" s="114" t="s">
        <v>1339</v>
      </c>
      <c r="H246" s="157"/>
      <c r="I246" s="158">
        <v>26526</v>
      </c>
      <c r="J246" s="159">
        <f t="shared" si="3"/>
        <v>43</v>
      </c>
      <c r="K246" s="114" t="s">
        <v>1340</v>
      </c>
      <c r="L246" s="114"/>
      <c r="M246" s="114" t="s">
        <v>1361</v>
      </c>
    </row>
    <row r="247" spans="1:13" x14ac:dyDescent="0.3">
      <c r="A247" s="155">
        <v>115103533</v>
      </c>
      <c r="B247" s="114" t="s">
        <v>1914</v>
      </c>
      <c r="C247" s="114" t="s">
        <v>1915</v>
      </c>
      <c r="D247" s="114" t="s">
        <v>1913</v>
      </c>
      <c r="E247" s="114">
        <v>5</v>
      </c>
      <c r="F247" s="156">
        <v>5065</v>
      </c>
      <c r="G247" s="114" t="s">
        <v>1344</v>
      </c>
      <c r="H247" s="157"/>
      <c r="I247" s="158">
        <v>28541</v>
      </c>
      <c r="J247" s="159">
        <f t="shared" si="3"/>
        <v>37</v>
      </c>
      <c r="K247" s="114" t="s">
        <v>1340</v>
      </c>
      <c r="L247" s="114"/>
      <c r="M247" s="114" t="s">
        <v>1361</v>
      </c>
    </row>
    <row r="248" spans="1:13" x14ac:dyDescent="0.3">
      <c r="A248" s="155">
        <v>115103533</v>
      </c>
      <c r="B248" s="114" t="s">
        <v>1916</v>
      </c>
      <c r="C248" s="114" t="s">
        <v>1917</v>
      </c>
      <c r="D248" s="114" t="s">
        <v>1913</v>
      </c>
      <c r="E248" s="114">
        <v>5</v>
      </c>
      <c r="F248" s="156">
        <v>4065</v>
      </c>
      <c r="G248" s="114" t="s">
        <v>1349</v>
      </c>
      <c r="H248" s="157"/>
      <c r="I248" s="158">
        <v>37894</v>
      </c>
      <c r="J248" s="159">
        <f t="shared" si="3"/>
        <v>12</v>
      </c>
      <c r="K248" s="114" t="s">
        <v>1340</v>
      </c>
      <c r="L248" s="114"/>
      <c r="M248" s="114" t="s">
        <v>1361</v>
      </c>
    </row>
    <row r="249" spans="1:13" x14ac:dyDescent="0.3">
      <c r="A249" s="155">
        <v>115103533</v>
      </c>
      <c r="B249" s="114" t="s">
        <v>1918</v>
      </c>
      <c r="C249" s="114" t="s">
        <v>1919</v>
      </c>
      <c r="D249" s="114" t="s">
        <v>1913</v>
      </c>
      <c r="E249" s="114">
        <v>5</v>
      </c>
      <c r="F249" s="156">
        <v>4065</v>
      </c>
      <c r="G249" s="114" t="s">
        <v>1349</v>
      </c>
      <c r="H249" s="157"/>
      <c r="I249" s="158">
        <v>37126</v>
      </c>
      <c r="J249" s="159">
        <f t="shared" si="3"/>
        <v>14</v>
      </c>
      <c r="K249" s="114" t="s">
        <v>1340</v>
      </c>
      <c r="L249" s="114"/>
      <c r="M249" s="114" t="s">
        <v>1361</v>
      </c>
    </row>
    <row r="250" spans="1:13" x14ac:dyDescent="0.3">
      <c r="A250" s="155">
        <v>115103533</v>
      </c>
      <c r="B250" s="114" t="s">
        <v>1920</v>
      </c>
      <c r="C250" s="114" t="s">
        <v>1921</v>
      </c>
      <c r="D250" s="114" t="s">
        <v>1922</v>
      </c>
      <c r="E250" s="114">
        <v>9</v>
      </c>
      <c r="F250" s="156">
        <v>2450</v>
      </c>
      <c r="G250" s="114" t="s">
        <v>1339</v>
      </c>
      <c r="H250" s="157"/>
      <c r="I250" s="158">
        <v>30039</v>
      </c>
      <c r="J250" s="159">
        <f t="shared" si="3"/>
        <v>33</v>
      </c>
      <c r="K250" s="114" t="s">
        <v>1340</v>
      </c>
      <c r="L250" s="114"/>
      <c r="M250" s="114" t="s">
        <v>1567</v>
      </c>
    </row>
    <row r="251" spans="1:13" x14ac:dyDescent="0.3">
      <c r="A251" s="155">
        <v>115103533</v>
      </c>
      <c r="B251" s="114" t="s">
        <v>1923</v>
      </c>
      <c r="C251" s="114" t="s">
        <v>1924</v>
      </c>
      <c r="D251" s="114" t="s">
        <v>1922</v>
      </c>
      <c r="E251" s="114">
        <v>9</v>
      </c>
      <c r="F251" s="156">
        <v>3450</v>
      </c>
      <c r="G251" s="114" t="s">
        <v>1344</v>
      </c>
      <c r="H251" s="157"/>
      <c r="I251" s="158">
        <v>32027</v>
      </c>
      <c r="J251" s="159">
        <f t="shared" si="3"/>
        <v>28</v>
      </c>
      <c r="K251" s="114" t="s">
        <v>1340</v>
      </c>
      <c r="L251" s="114"/>
      <c r="M251" s="114" t="s">
        <v>1567</v>
      </c>
    </row>
    <row r="252" spans="1:13" x14ac:dyDescent="0.3">
      <c r="A252" s="155">
        <v>115103533</v>
      </c>
      <c r="B252" s="114" t="s">
        <v>1925</v>
      </c>
      <c r="C252" s="114" t="s">
        <v>1926</v>
      </c>
      <c r="D252" s="114" t="s">
        <v>1927</v>
      </c>
      <c r="E252" s="114">
        <v>8</v>
      </c>
      <c r="F252" s="156">
        <v>3189</v>
      </c>
      <c r="G252" s="114" t="s">
        <v>1339</v>
      </c>
      <c r="H252" s="157"/>
      <c r="I252" s="158">
        <v>30404</v>
      </c>
      <c r="J252" s="159">
        <f t="shared" si="3"/>
        <v>32</v>
      </c>
      <c r="K252" s="114" t="s">
        <v>1340</v>
      </c>
      <c r="L252" s="114"/>
      <c r="M252" s="114" t="s">
        <v>1518</v>
      </c>
    </row>
    <row r="253" spans="1:13" x14ac:dyDescent="0.3">
      <c r="A253" s="155">
        <v>115103533</v>
      </c>
      <c r="B253" s="114" t="s">
        <v>1928</v>
      </c>
      <c r="C253" s="114" t="s">
        <v>1929</v>
      </c>
      <c r="D253" s="114" t="s">
        <v>1930</v>
      </c>
      <c r="E253" s="114">
        <v>7</v>
      </c>
      <c r="F253" s="156">
        <v>3189</v>
      </c>
      <c r="G253" s="114" t="s">
        <v>1339</v>
      </c>
      <c r="H253" s="157"/>
      <c r="I253" s="158">
        <v>26572</v>
      </c>
      <c r="J253" s="159">
        <f t="shared" si="3"/>
        <v>43</v>
      </c>
      <c r="K253" s="114" t="s">
        <v>1340</v>
      </c>
      <c r="L253" s="114"/>
      <c r="M253" s="114" t="s">
        <v>1518</v>
      </c>
    </row>
    <row r="254" spans="1:13" x14ac:dyDescent="0.3">
      <c r="A254" s="155">
        <v>115103533</v>
      </c>
      <c r="B254" s="114" t="s">
        <v>1931</v>
      </c>
      <c r="C254" s="114" t="s">
        <v>1932</v>
      </c>
      <c r="D254" s="114" t="s">
        <v>1933</v>
      </c>
      <c r="E254" s="114">
        <v>8</v>
      </c>
      <c r="F254" s="156">
        <v>3189</v>
      </c>
      <c r="G254" s="114" t="s">
        <v>1339</v>
      </c>
      <c r="H254" s="157"/>
      <c r="I254" s="158">
        <v>27920</v>
      </c>
      <c r="J254" s="159">
        <f t="shared" si="3"/>
        <v>39</v>
      </c>
      <c r="K254" s="114" t="s">
        <v>1340</v>
      </c>
      <c r="L254" s="114"/>
      <c r="M254" s="114" t="s">
        <v>1518</v>
      </c>
    </row>
    <row r="255" spans="1:13" x14ac:dyDescent="0.3">
      <c r="A255" s="155">
        <v>115103533</v>
      </c>
      <c r="B255" s="114" t="s">
        <v>1934</v>
      </c>
      <c r="C255" s="114" t="s">
        <v>1935</v>
      </c>
      <c r="D255" s="114" t="s">
        <v>1936</v>
      </c>
      <c r="E255" s="114">
        <v>9</v>
      </c>
      <c r="F255" s="156">
        <v>2450</v>
      </c>
      <c r="G255" s="114" t="s">
        <v>1339</v>
      </c>
      <c r="H255" s="157"/>
      <c r="I255" s="158">
        <v>24172</v>
      </c>
      <c r="J255" s="159">
        <f t="shared" si="3"/>
        <v>49</v>
      </c>
      <c r="K255" s="114" t="s">
        <v>1340</v>
      </c>
      <c r="L255" s="114"/>
      <c r="M255" s="114" t="s">
        <v>1567</v>
      </c>
    </row>
    <row r="256" spans="1:13" x14ac:dyDescent="0.3">
      <c r="A256" s="155">
        <v>115103533</v>
      </c>
      <c r="B256" s="114" t="s">
        <v>1937</v>
      </c>
      <c r="C256" s="114" t="s">
        <v>1938</v>
      </c>
      <c r="D256" s="114" t="s">
        <v>1939</v>
      </c>
      <c r="E256" s="114">
        <v>8</v>
      </c>
      <c r="F256" s="156">
        <v>3189</v>
      </c>
      <c r="G256" s="114" t="s">
        <v>1339</v>
      </c>
      <c r="H256" s="157"/>
      <c r="I256" s="158">
        <v>26373</v>
      </c>
      <c r="J256" s="159">
        <f t="shared" si="3"/>
        <v>43</v>
      </c>
      <c r="K256" s="114" t="s">
        <v>1340</v>
      </c>
      <c r="L256" s="114"/>
      <c r="M256" s="114" t="s">
        <v>1518</v>
      </c>
    </row>
    <row r="257" spans="1:13" x14ac:dyDescent="0.3">
      <c r="A257" s="155">
        <v>115103533</v>
      </c>
      <c r="B257" s="114" t="s">
        <v>1940</v>
      </c>
      <c r="C257" s="114" t="s">
        <v>1941</v>
      </c>
      <c r="D257" s="114" t="s">
        <v>1939</v>
      </c>
      <c r="E257" s="114">
        <v>8</v>
      </c>
      <c r="F257" s="156">
        <v>4189</v>
      </c>
      <c r="G257" s="114" t="s">
        <v>1344</v>
      </c>
      <c r="H257" s="157"/>
      <c r="I257" s="158">
        <v>29332</v>
      </c>
      <c r="J257" s="159">
        <f t="shared" si="3"/>
        <v>35</v>
      </c>
      <c r="K257" s="114" t="s">
        <v>1340</v>
      </c>
      <c r="L257" s="114"/>
      <c r="M257" s="114" t="s">
        <v>1518</v>
      </c>
    </row>
    <row r="258" spans="1:13" x14ac:dyDescent="0.3">
      <c r="A258" s="155">
        <v>115103533</v>
      </c>
      <c r="B258" s="114" t="s">
        <v>1942</v>
      </c>
      <c r="C258" s="114" t="s">
        <v>1943</v>
      </c>
      <c r="D258" s="114" t="s">
        <v>1939</v>
      </c>
      <c r="E258" s="114">
        <v>8</v>
      </c>
      <c r="F258" s="156">
        <v>3189</v>
      </c>
      <c r="G258" s="114" t="s">
        <v>1349</v>
      </c>
      <c r="H258" s="157"/>
      <c r="I258" s="158">
        <v>37419</v>
      </c>
      <c r="J258" s="159">
        <f t="shared" si="3"/>
        <v>13</v>
      </c>
      <c r="K258" s="114" t="s">
        <v>1340</v>
      </c>
      <c r="L258" s="114"/>
      <c r="M258" s="114" t="s">
        <v>1518</v>
      </c>
    </row>
    <row r="259" spans="1:13" x14ac:dyDescent="0.3">
      <c r="A259" s="155">
        <v>115103533</v>
      </c>
      <c r="B259" s="114" t="s">
        <v>1944</v>
      </c>
      <c r="C259" s="114" t="s">
        <v>1945</v>
      </c>
      <c r="D259" s="114" t="s">
        <v>1939</v>
      </c>
      <c r="E259" s="114">
        <v>8</v>
      </c>
      <c r="F259" s="156">
        <v>3189</v>
      </c>
      <c r="G259" s="114" t="s">
        <v>1349</v>
      </c>
      <c r="H259" s="157"/>
      <c r="I259" s="158">
        <v>39126</v>
      </c>
      <c r="J259" s="159">
        <f t="shared" ref="J259:J322" si="4">2015-YEAR(I259)</f>
        <v>8</v>
      </c>
      <c r="K259" s="114" t="s">
        <v>1340</v>
      </c>
      <c r="L259" s="114"/>
      <c r="M259" s="114" t="s">
        <v>1518</v>
      </c>
    </row>
    <row r="260" spans="1:13" x14ac:dyDescent="0.3">
      <c r="A260" s="155">
        <v>115103533</v>
      </c>
      <c r="B260" s="114" t="s">
        <v>1946</v>
      </c>
      <c r="C260" s="114" t="s">
        <v>1947</v>
      </c>
      <c r="D260" s="114" t="s">
        <v>1948</v>
      </c>
      <c r="E260" s="114">
        <v>8</v>
      </c>
      <c r="F260" s="156">
        <v>3189</v>
      </c>
      <c r="G260" s="114" t="s">
        <v>1339</v>
      </c>
      <c r="H260" s="157"/>
      <c r="I260" s="158">
        <v>28589</v>
      </c>
      <c r="J260" s="159">
        <f t="shared" si="4"/>
        <v>37</v>
      </c>
      <c r="K260" s="114" t="s">
        <v>1340</v>
      </c>
      <c r="L260" s="114"/>
      <c r="M260" s="114" t="s">
        <v>1518</v>
      </c>
    </row>
    <row r="261" spans="1:13" x14ac:dyDescent="0.3">
      <c r="A261" s="155">
        <v>115103533</v>
      </c>
      <c r="B261" s="114" t="s">
        <v>1949</v>
      </c>
      <c r="C261" s="114" t="s">
        <v>1950</v>
      </c>
      <c r="D261" s="114" t="s">
        <v>1951</v>
      </c>
      <c r="E261" s="114">
        <v>8</v>
      </c>
      <c r="F261" s="156">
        <v>3189</v>
      </c>
      <c r="G261" s="114" t="s">
        <v>1339</v>
      </c>
      <c r="H261" s="157"/>
      <c r="I261" s="158">
        <v>26809</v>
      </c>
      <c r="J261" s="159">
        <f t="shared" si="4"/>
        <v>42</v>
      </c>
      <c r="K261" s="114" t="s">
        <v>1340</v>
      </c>
      <c r="L261" s="114"/>
      <c r="M261" s="114" t="s">
        <v>1518</v>
      </c>
    </row>
    <row r="262" spans="1:13" x14ac:dyDescent="0.3">
      <c r="A262" s="155">
        <v>115103533</v>
      </c>
      <c r="B262" s="114" t="s">
        <v>1952</v>
      </c>
      <c r="C262" s="114" t="s">
        <v>1953</v>
      </c>
      <c r="D262" s="114" t="s">
        <v>1954</v>
      </c>
      <c r="E262" s="114">
        <v>8</v>
      </c>
      <c r="F262" s="156">
        <v>2450</v>
      </c>
      <c r="G262" s="114" t="s">
        <v>1339</v>
      </c>
      <c r="H262" s="157"/>
      <c r="I262" s="158">
        <v>30706</v>
      </c>
      <c r="J262" s="159">
        <f t="shared" si="4"/>
        <v>31</v>
      </c>
      <c r="K262" s="114" t="s">
        <v>1340</v>
      </c>
      <c r="L262" s="114"/>
      <c r="M262" s="114" t="s">
        <v>1567</v>
      </c>
    </row>
    <row r="263" spans="1:13" x14ac:dyDescent="0.3">
      <c r="A263" s="155">
        <v>115103533</v>
      </c>
      <c r="B263" s="160" t="s">
        <v>1955</v>
      </c>
      <c r="C263" s="114" t="s">
        <v>1956</v>
      </c>
      <c r="D263" s="114" t="s">
        <v>1957</v>
      </c>
      <c r="E263" s="114">
        <v>8</v>
      </c>
      <c r="F263" s="156">
        <v>3189</v>
      </c>
      <c r="G263" s="114" t="s">
        <v>1339</v>
      </c>
      <c r="H263" s="157"/>
      <c r="I263" s="158">
        <v>29579</v>
      </c>
      <c r="J263" s="159">
        <f t="shared" si="4"/>
        <v>35</v>
      </c>
      <c r="K263" s="114" t="s">
        <v>1340</v>
      </c>
      <c r="L263" s="114"/>
      <c r="M263" s="114" t="s">
        <v>1518</v>
      </c>
    </row>
    <row r="264" spans="1:13" x14ac:dyDescent="0.3">
      <c r="A264" s="155">
        <v>115103533</v>
      </c>
      <c r="B264" s="114" t="s">
        <v>1958</v>
      </c>
      <c r="C264" s="114" t="s">
        <v>1959</v>
      </c>
      <c r="D264" s="114" t="s">
        <v>1960</v>
      </c>
      <c r="E264" s="114">
        <v>9</v>
      </c>
      <c r="F264" s="156">
        <v>2450</v>
      </c>
      <c r="G264" s="114" t="s">
        <v>1339</v>
      </c>
      <c r="H264" s="157"/>
      <c r="I264" s="158">
        <v>29554</v>
      </c>
      <c r="J264" s="159">
        <f t="shared" si="4"/>
        <v>35</v>
      </c>
      <c r="K264" s="114" t="s">
        <v>1340</v>
      </c>
      <c r="L264" s="114"/>
      <c r="M264" s="114" t="s">
        <v>1567</v>
      </c>
    </row>
    <row r="265" spans="1:13" x14ac:dyDescent="0.3">
      <c r="A265" s="155">
        <v>115103533</v>
      </c>
      <c r="B265" s="114" t="s">
        <v>1961</v>
      </c>
      <c r="C265" s="114" t="s">
        <v>1962</v>
      </c>
      <c r="D265" s="114" t="s">
        <v>1963</v>
      </c>
      <c r="E265" s="114">
        <v>6</v>
      </c>
      <c r="F265" s="156">
        <v>4065</v>
      </c>
      <c r="G265" s="114" t="s">
        <v>1339</v>
      </c>
      <c r="H265" s="157"/>
      <c r="I265" s="158">
        <v>27487</v>
      </c>
      <c r="J265" s="159">
        <f t="shared" si="4"/>
        <v>40</v>
      </c>
      <c r="K265" s="114" t="s">
        <v>1340</v>
      </c>
      <c r="L265" s="114"/>
      <c r="M265" s="114" t="s">
        <v>1361</v>
      </c>
    </row>
    <row r="266" spans="1:13" x14ac:dyDescent="0.3">
      <c r="A266" s="155">
        <v>115103533</v>
      </c>
      <c r="B266" s="114" t="s">
        <v>1964</v>
      </c>
      <c r="C266" s="114" t="s">
        <v>1965</v>
      </c>
      <c r="D266" s="114" t="s">
        <v>1963</v>
      </c>
      <c r="E266" s="114">
        <v>6</v>
      </c>
      <c r="F266" s="156">
        <v>5065</v>
      </c>
      <c r="G266" s="114" t="s">
        <v>1344</v>
      </c>
      <c r="H266" s="157"/>
      <c r="I266" s="158">
        <v>29270</v>
      </c>
      <c r="J266" s="159">
        <f t="shared" si="4"/>
        <v>35</v>
      </c>
      <c r="K266" s="114" t="s">
        <v>1340</v>
      </c>
      <c r="L266" s="114"/>
      <c r="M266" s="114" t="s">
        <v>1361</v>
      </c>
    </row>
    <row r="267" spans="1:13" x14ac:dyDescent="0.3">
      <c r="A267" s="155">
        <v>115103533</v>
      </c>
      <c r="B267" s="114" t="s">
        <v>1966</v>
      </c>
      <c r="C267" s="114" t="s">
        <v>1967</v>
      </c>
      <c r="D267" s="114" t="s">
        <v>1963</v>
      </c>
      <c r="E267" s="114">
        <v>6</v>
      </c>
      <c r="F267" s="156">
        <v>4065</v>
      </c>
      <c r="G267" s="114" t="s">
        <v>1349</v>
      </c>
      <c r="H267" s="157"/>
      <c r="I267" s="158">
        <v>39475</v>
      </c>
      <c r="J267" s="159">
        <f t="shared" si="4"/>
        <v>7</v>
      </c>
      <c r="K267" s="114" t="s">
        <v>1340</v>
      </c>
      <c r="L267" s="114"/>
      <c r="M267" s="114" t="s">
        <v>1361</v>
      </c>
    </row>
    <row r="268" spans="1:13" x14ac:dyDescent="0.3">
      <c r="A268" s="155">
        <v>115103533</v>
      </c>
      <c r="B268" s="114" t="s">
        <v>1968</v>
      </c>
      <c r="C268" s="114" t="s">
        <v>1969</v>
      </c>
      <c r="D268" s="114" t="s">
        <v>1963</v>
      </c>
      <c r="E268" s="114">
        <v>6</v>
      </c>
      <c r="F268" s="156">
        <v>4065</v>
      </c>
      <c r="G268" s="114" t="s">
        <v>1349</v>
      </c>
      <c r="H268" s="157"/>
      <c r="I268" s="158">
        <v>41262</v>
      </c>
      <c r="J268" s="159">
        <f t="shared" si="4"/>
        <v>3</v>
      </c>
      <c r="K268" s="114" t="s">
        <v>1340</v>
      </c>
      <c r="L268" s="114"/>
      <c r="M268" s="114" t="s">
        <v>1361</v>
      </c>
    </row>
    <row r="269" spans="1:13" x14ac:dyDescent="0.3">
      <c r="A269" s="155">
        <v>115103533</v>
      </c>
      <c r="B269" s="114" t="s">
        <v>1970</v>
      </c>
      <c r="C269" s="114" t="s">
        <v>1971</v>
      </c>
      <c r="D269" s="114" t="s">
        <v>1972</v>
      </c>
      <c r="E269" s="114">
        <v>8</v>
      </c>
      <c r="F269" s="156">
        <v>4189</v>
      </c>
      <c r="G269" s="114" t="s">
        <v>1339</v>
      </c>
      <c r="H269" s="157"/>
      <c r="I269" s="158">
        <v>28102</v>
      </c>
      <c r="J269" s="159">
        <f t="shared" si="4"/>
        <v>39</v>
      </c>
      <c r="K269" s="114" t="s">
        <v>1340</v>
      </c>
      <c r="L269" s="114"/>
      <c r="M269" s="114" t="s">
        <v>1973</v>
      </c>
    </row>
    <row r="270" spans="1:13" x14ac:dyDescent="0.3">
      <c r="A270" s="155">
        <v>115103533</v>
      </c>
      <c r="B270" s="114" t="s">
        <v>1974</v>
      </c>
      <c r="C270" s="114" t="s">
        <v>1975</v>
      </c>
      <c r="D270" s="114" t="s">
        <v>1976</v>
      </c>
      <c r="E270" s="114">
        <v>9</v>
      </c>
      <c r="F270" s="156">
        <v>2450</v>
      </c>
      <c r="G270" s="114" t="s">
        <v>1339</v>
      </c>
      <c r="H270" s="157"/>
      <c r="I270" s="158">
        <v>26590</v>
      </c>
      <c r="J270" s="159">
        <f t="shared" si="4"/>
        <v>43</v>
      </c>
      <c r="K270" s="114" t="s">
        <v>1340</v>
      </c>
      <c r="L270" s="114"/>
      <c r="M270" s="114" t="s">
        <v>1567</v>
      </c>
    </row>
    <row r="271" spans="1:13" x14ac:dyDescent="0.3">
      <c r="A271" s="155">
        <v>115103533</v>
      </c>
      <c r="B271" s="114" t="s">
        <v>1977</v>
      </c>
      <c r="C271" s="114" t="s">
        <v>1978</v>
      </c>
      <c r="D271" s="114" t="s">
        <v>1979</v>
      </c>
      <c r="E271" s="114">
        <v>8</v>
      </c>
      <c r="F271" s="156">
        <v>3189</v>
      </c>
      <c r="G271" s="114" t="s">
        <v>1339</v>
      </c>
      <c r="H271" s="157"/>
      <c r="I271" s="158">
        <v>31572</v>
      </c>
      <c r="J271" s="159">
        <f t="shared" si="4"/>
        <v>29</v>
      </c>
      <c r="K271" s="114" t="s">
        <v>1340</v>
      </c>
      <c r="L271" s="114"/>
      <c r="M271" s="114" t="s">
        <v>1518</v>
      </c>
    </row>
    <row r="272" spans="1:13" x14ac:dyDescent="0.3">
      <c r="A272" s="155">
        <v>115103533</v>
      </c>
      <c r="B272" s="114" t="s">
        <v>1980</v>
      </c>
      <c r="C272" s="114" t="s">
        <v>1981</v>
      </c>
      <c r="D272" s="114" t="s">
        <v>1979</v>
      </c>
      <c r="E272" s="114">
        <v>8</v>
      </c>
      <c r="F272" s="156">
        <v>4189</v>
      </c>
      <c r="G272" s="114" t="s">
        <v>1344</v>
      </c>
      <c r="H272" s="157"/>
      <c r="I272" s="158">
        <v>32051</v>
      </c>
      <c r="J272" s="159">
        <f t="shared" si="4"/>
        <v>28</v>
      </c>
      <c r="K272" s="114" t="s">
        <v>1340</v>
      </c>
      <c r="L272" s="114"/>
      <c r="M272" s="114" t="s">
        <v>1518</v>
      </c>
    </row>
    <row r="273" spans="1:13" x14ac:dyDescent="0.3">
      <c r="A273" s="155">
        <v>115103533</v>
      </c>
      <c r="B273" s="114" t="s">
        <v>1982</v>
      </c>
      <c r="C273" s="114" t="s">
        <v>1983</v>
      </c>
      <c r="D273" s="114" t="s">
        <v>1984</v>
      </c>
      <c r="E273" s="114">
        <v>9</v>
      </c>
      <c r="F273" s="156">
        <v>2450</v>
      </c>
      <c r="G273" s="114" t="s">
        <v>1339</v>
      </c>
      <c r="H273" s="157"/>
      <c r="I273" s="158">
        <v>25960</v>
      </c>
      <c r="J273" s="159">
        <f t="shared" si="4"/>
        <v>44</v>
      </c>
      <c r="K273" s="114" t="s">
        <v>1340</v>
      </c>
      <c r="L273" s="114"/>
      <c r="M273" s="114" t="s">
        <v>1567</v>
      </c>
    </row>
    <row r="274" spans="1:13" x14ac:dyDescent="0.3">
      <c r="A274" s="155">
        <v>115103533</v>
      </c>
      <c r="B274" s="114" t="s">
        <v>1985</v>
      </c>
      <c r="C274" s="114" t="s">
        <v>1986</v>
      </c>
      <c r="D274" s="114" t="s">
        <v>1987</v>
      </c>
      <c r="E274" s="114">
        <v>7</v>
      </c>
      <c r="F274" s="156">
        <v>3189</v>
      </c>
      <c r="G274" s="114" t="s">
        <v>1339</v>
      </c>
      <c r="H274" s="157"/>
      <c r="I274" s="158">
        <v>29467</v>
      </c>
      <c r="J274" s="159">
        <f t="shared" si="4"/>
        <v>35</v>
      </c>
      <c r="K274" s="114" t="s">
        <v>1340</v>
      </c>
      <c r="L274" s="114"/>
      <c r="M274" s="114" t="s">
        <v>1518</v>
      </c>
    </row>
    <row r="275" spans="1:13" x14ac:dyDescent="0.3">
      <c r="A275" s="155">
        <v>115103533</v>
      </c>
      <c r="B275" s="114" t="s">
        <v>1988</v>
      </c>
      <c r="C275" s="114" t="s">
        <v>1989</v>
      </c>
      <c r="D275" s="114" t="s">
        <v>1987</v>
      </c>
      <c r="E275" s="114">
        <v>7</v>
      </c>
      <c r="F275" s="156">
        <v>4189</v>
      </c>
      <c r="G275" s="114" t="s">
        <v>1344</v>
      </c>
      <c r="H275" s="157"/>
      <c r="I275" s="158">
        <v>31976</v>
      </c>
      <c r="J275" s="159">
        <f t="shared" si="4"/>
        <v>28</v>
      </c>
      <c r="K275" s="114" t="s">
        <v>1340</v>
      </c>
      <c r="L275" s="114"/>
      <c r="M275" s="114" t="s">
        <v>1518</v>
      </c>
    </row>
    <row r="276" spans="1:13" x14ac:dyDescent="0.3">
      <c r="A276" s="155">
        <v>115103533</v>
      </c>
      <c r="B276" s="114" t="s">
        <v>1990</v>
      </c>
      <c r="C276" s="114" t="s">
        <v>1991</v>
      </c>
      <c r="D276" s="114" t="s">
        <v>1987</v>
      </c>
      <c r="E276" s="114">
        <v>7</v>
      </c>
      <c r="F276" s="156">
        <v>3189</v>
      </c>
      <c r="G276" s="114" t="s">
        <v>1349</v>
      </c>
      <c r="H276" s="157"/>
      <c r="I276" s="158">
        <v>41349</v>
      </c>
      <c r="J276" s="159">
        <f t="shared" si="4"/>
        <v>2</v>
      </c>
      <c r="K276" s="114" t="s">
        <v>1340</v>
      </c>
      <c r="L276" s="114"/>
      <c r="M276" s="114" t="s">
        <v>1518</v>
      </c>
    </row>
    <row r="277" spans="1:13" x14ac:dyDescent="0.3">
      <c r="A277" s="155">
        <v>115103533</v>
      </c>
      <c r="B277" s="114" t="s">
        <v>1992</v>
      </c>
      <c r="C277" s="114" t="s">
        <v>1993</v>
      </c>
      <c r="D277" s="114" t="s">
        <v>1994</v>
      </c>
      <c r="E277" s="114">
        <v>9</v>
      </c>
      <c r="F277" s="156">
        <v>2450</v>
      </c>
      <c r="G277" s="114" t="s">
        <v>1339</v>
      </c>
      <c r="H277" s="157"/>
      <c r="I277" s="158">
        <v>31194</v>
      </c>
      <c r="J277" s="159">
        <f t="shared" si="4"/>
        <v>30</v>
      </c>
      <c r="K277" s="114" t="s">
        <v>1340</v>
      </c>
      <c r="L277" s="114"/>
      <c r="M277" s="114" t="s">
        <v>1567</v>
      </c>
    </row>
    <row r="278" spans="1:13" x14ac:dyDescent="0.3">
      <c r="A278" s="155">
        <v>115103533</v>
      </c>
      <c r="B278" s="114" t="s">
        <v>1995</v>
      </c>
      <c r="C278" s="114" t="s">
        <v>1996</v>
      </c>
      <c r="D278" s="114" t="s">
        <v>1997</v>
      </c>
      <c r="E278" s="114">
        <v>9</v>
      </c>
      <c r="F278" s="156">
        <v>2450</v>
      </c>
      <c r="G278" s="114" t="s">
        <v>1339</v>
      </c>
      <c r="H278" s="157"/>
      <c r="I278" s="158">
        <v>28899</v>
      </c>
      <c r="J278" s="159">
        <f t="shared" si="4"/>
        <v>36</v>
      </c>
      <c r="K278" s="114" t="s">
        <v>1340</v>
      </c>
      <c r="L278" s="114"/>
      <c r="M278" s="114" t="s">
        <v>1567</v>
      </c>
    </row>
    <row r="279" spans="1:13" x14ac:dyDescent="0.3">
      <c r="A279" s="155">
        <v>115103533</v>
      </c>
      <c r="B279" s="114" t="s">
        <v>1998</v>
      </c>
      <c r="C279" s="114" t="s">
        <v>1999</v>
      </c>
      <c r="D279" s="114" t="s">
        <v>2000</v>
      </c>
      <c r="E279" s="114">
        <v>8</v>
      </c>
      <c r="F279" s="156">
        <v>4189</v>
      </c>
      <c r="G279" s="114" t="s">
        <v>1339</v>
      </c>
      <c r="H279" s="157"/>
      <c r="I279" s="158">
        <v>29170</v>
      </c>
      <c r="J279" s="159">
        <f t="shared" si="4"/>
        <v>36</v>
      </c>
      <c r="K279" s="114" t="s">
        <v>1340</v>
      </c>
      <c r="L279" s="114"/>
      <c r="M279" s="114" t="s">
        <v>1973</v>
      </c>
    </row>
    <row r="280" spans="1:13" x14ac:dyDescent="0.3">
      <c r="A280" s="155">
        <v>115103533</v>
      </c>
      <c r="B280" s="114" t="s">
        <v>2001</v>
      </c>
      <c r="C280" s="114" t="s">
        <v>2002</v>
      </c>
      <c r="D280" s="114" t="s">
        <v>2000</v>
      </c>
      <c r="E280" s="114">
        <v>8</v>
      </c>
      <c r="F280" s="156">
        <v>3189</v>
      </c>
      <c r="G280" s="114" t="s">
        <v>1349</v>
      </c>
      <c r="H280" s="157"/>
      <c r="I280" s="158">
        <v>40637</v>
      </c>
      <c r="J280" s="159">
        <f t="shared" si="4"/>
        <v>4</v>
      </c>
      <c r="K280" s="114" t="s">
        <v>1340</v>
      </c>
      <c r="L280" s="114"/>
      <c r="M280" s="114" t="s">
        <v>1973</v>
      </c>
    </row>
    <row r="281" spans="1:13" x14ac:dyDescent="0.3">
      <c r="A281" s="155">
        <v>115103533</v>
      </c>
      <c r="B281" s="114" t="s">
        <v>2003</v>
      </c>
      <c r="C281" s="114" t="s">
        <v>2004</v>
      </c>
      <c r="D281" s="114" t="s">
        <v>2005</v>
      </c>
      <c r="E281" s="114">
        <v>4</v>
      </c>
      <c r="F281" s="156">
        <v>4065</v>
      </c>
      <c r="G281" s="114" t="s">
        <v>1339</v>
      </c>
      <c r="H281" s="157"/>
      <c r="I281" s="158">
        <v>22597</v>
      </c>
      <c r="J281" s="159">
        <f t="shared" si="4"/>
        <v>54</v>
      </c>
      <c r="K281" s="114" t="s">
        <v>1340</v>
      </c>
      <c r="L281" s="114"/>
      <c r="M281" s="114" t="s">
        <v>1361</v>
      </c>
    </row>
    <row r="282" spans="1:13" x14ac:dyDescent="0.3">
      <c r="A282" s="155">
        <v>115103533</v>
      </c>
      <c r="B282" s="114" t="s">
        <v>2006</v>
      </c>
      <c r="C282" s="114" t="s">
        <v>2007</v>
      </c>
      <c r="D282" s="114" t="s">
        <v>2005</v>
      </c>
      <c r="E282" s="114">
        <v>4</v>
      </c>
      <c r="F282" s="156">
        <v>4065</v>
      </c>
      <c r="G282" s="114" t="s">
        <v>1344</v>
      </c>
      <c r="H282" s="157"/>
      <c r="I282" s="158">
        <v>25653</v>
      </c>
      <c r="J282" s="159">
        <f t="shared" si="4"/>
        <v>45</v>
      </c>
      <c r="K282" s="114" t="s">
        <v>1340</v>
      </c>
      <c r="L282" s="114"/>
      <c r="M282" s="114" t="s">
        <v>1361</v>
      </c>
    </row>
    <row r="283" spans="1:13" x14ac:dyDescent="0.3">
      <c r="A283" s="155">
        <v>115103533</v>
      </c>
      <c r="B283" s="114" t="s">
        <v>2008</v>
      </c>
      <c r="C283" s="114" t="s">
        <v>2009</v>
      </c>
      <c r="D283" s="114" t="s">
        <v>2005</v>
      </c>
      <c r="E283" s="114">
        <v>4</v>
      </c>
      <c r="F283" s="156">
        <v>4065</v>
      </c>
      <c r="G283" s="114" t="s">
        <v>1349</v>
      </c>
      <c r="H283" s="157"/>
      <c r="I283" s="158">
        <v>35477</v>
      </c>
      <c r="J283" s="159">
        <f t="shared" si="4"/>
        <v>18</v>
      </c>
      <c r="K283" s="114" t="s">
        <v>1340</v>
      </c>
      <c r="L283" s="114"/>
      <c r="M283" s="114" t="s">
        <v>1361</v>
      </c>
    </row>
    <row r="284" spans="1:13" x14ac:dyDescent="0.3">
      <c r="A284" s="155">
        <v>115103533</v>
      </c>
      <c r="B284" s="114" t="s">
        <v>2010</v>
      </c>
      <c r="C284" s="114" t="s">
        <v>2011</v>
      </c>
      <c r="D284" s="114" t="s">
        <v>2005</v>
      </c>
      <c r="E284" s="114">
        <v>4</v>
      </c>
      <c r="F284" s="156">
        <v>4065</v>
      </c>
      <c r="G284" s="114" t="s">
        <v>1349</v>
      </c>
      <c r="H284" s="157"/>
      <c r="I284" s="158">
        <v>36852</v>
      </c>
      <c r="J284" s="159">
        <f t="shared" si="4"/>
        <v>15</v>
      </c>
      <c r="K284" s="114" t="s">
        <v>1340</v>
      </c>
      <c r="L284" s="114"/>
      <c r="M284" s="114" t="s">
        <v>1361</v>
      </c>
    </row>
    <row r="285" spans="1:13" x14ac:dyDescent="0.3">
      <c r="A285" s="155">
        <v>115103533</v>
      </c>
      <c r="B285" s="114" t="s">
        <v>2012</v>
      </c>
      <c r="C285" s="114" t="s">
        <v>2013</v>
      </c>
      <c r="D285" s="114" t="s">
        <v>2014</v>
      </c>
      <c r="E285" s="114">
        <v>9</v>
      </c>
      <c r="F285" s="156">
        <v>2450</v>
      </c>
      <c r="G285" s="114" t="s">
        <v>1339</v>
      </c>
      <c r="H285" s="157"/>
      <c r="I285" s="158">
        <v>24326</v>
      </c>
      <c r="J285" s="159">
        <f t="shared" si="4"/>
        <v>49</v>
      </c>
      <c r="K285" s="114" t="s">
        <v>1340</v>
      </c>
      <c r="L285" s="114"/>
      <c r="M285" s="114" t="s">
        <v>1567</v>
      </c>
    </row>
    <row r="286" spans="1:13" x14ac:dyDescent="0.3">
      <c r="A286" s="155">
        <v>115103533</v>
      </c>
      <c r="B286" s="114" t="s">
        <v>2015</v>
      </c>
      <c r="C286" s="114" t="s">
        <v>2016</v>
      </c>
      <c r="D286" s="114" t="s">
        <v>2017</v>
      </c>
      <c r="E286" s="114">
        <v>6</v>
      </c>
      <c r="F286" s="156">
        <v>4065</v>
      </c>
      <c r="G286" s="114" t="s">
        <v>1339</v>
      </c>
      <c r="H286" s="157"/>
      <c r="I286" s="158">
        <v>28257</v>
      </c>
      <c r="J286" s="159">
        <f t="shared" si="4"/>
        <v>38</v>
      </c>
      <c r="K286" s="114" t="s">
        <v>1340</v>
      </c>
      <c r="L286" s="114"/>
      <c r="M286" s="114" t="s">
        <v>1361</v>
      </c>
    </row>
    <row r="287" spans="1:13" x14ac:dyDescent="0.3">
      <c r="A287" s="155">
        <v>115103533</v>
      </c>
      <c r="B287" s="114" t="s">
        <v>2018</v>
      </c>
      <c r="C287" s="114" t="s">
        <v>2019</v>
      </c>
      <c r="D287" s="114" t="s">
        <v>2020</v>
      </c>
      <c r="E287" s="114">
        <v>3</v>
      </c>
      <c r="F287" s="156">
        <v>4720</v>
      </c>
      <c r="G287" s="114" t="s">
        <v>1339</v>
      </c>
      <c r="H287" s="157"/>
      <c r="I287" s="158">
        <v>20917</v>
      </c>
      <c r="J287" s="159">
        <f t="shared" si="4"/>
        <v>58</v>
      </c>
      <c r="K287" s="114" t="s">
        <v>1340</v>
      </c>
      <c r="L287" s="114"/>
      <c r="M287" s="114" t="s">
        <v>1348</v>
      </c>
    </row>
    <row r="288" spans="1:13" x14ac:dyDescent="0.3">
      <c r="A288" s="155">
        <v>115103533</v>
      </c>
      <c r="B288" s="114" t="s">
        <v>2021</v>
      </c>
      <c r="C288" s="114" t="s">
        <v>2022</v>
      </c>
      <c r="D288" s="114" t="s">
        <v>2020</v>
      </c>
      <c r="E288" s="114">
        <v>3</v>
      </c>
      <c r="F288" s="156">
        <v>4720</v>
      </c>
      <c r="G288" s="114" t="s">
        <v>1344</v>
      </c>
      <c r="H288" s="157"/>
      <c r="I288" s="158">
        <v>20452</v>
      </c>
      <c r="J288" s="159">
        <f t="shared" si="4"/>
        <v>60</v>
      </c>
      <c r="K288" s="114" t="s">
        <v>1340</v>
      </c>
      <c r="L288" s="114"/>
      <c r="M288" s="114" t="s">
        <v>1348</v>
      </c>
    </row>
    <row r="289" spans="1:13" x14ac:dyDescent="0.3">
      <c r="A289" s="155">
        <v>115103533</v>
      </c>
      <c r="B289" s="114" t="s">
        <v>2023</v>
      </c>
      <c r="C289" s="114" t="s">
        <v>2024</v>
      </c>
      <c r="D289" s="114" t="s">
        <v>2025</v>
      </c>
      <c r="E289" s="114">
        <v>8</v>
      </c>
      <c r="F289" s="156">
        <v>3189</v>
      </c>
      <c r="G289" s="114" t="s">
        <v>1339</v>
      </c>
      <c r="H289" s="157"/>
      <c r="I289" s="158">
        <v>30297</v>
      </c>
      <c r="J289" s="159">
        <f t="shared" si="4"/>
        <v>33</v>
      </c>
      <c r="K289" s="114" t="s">
        <v>1340</v>
      </c>
      <c r="L289" s="114"/>
      <c r="M289" s="114" t="s">
        <v>1518</v>
      </c>
    </row>
    <row r="290" spans="1:13" x14ac:dyDescent="0.3">
      <c r="A290" s="155">
        <v>115103533</v>
      </c>
      <c r="B290" s="114" t="s">
        <v>2026</v>
      </c>
      <c r="C290" s="114" t="s">
        <v>2027</v>
      </c>
      <c r="D290" s="114" t="s">
        <v>2028</v>
      </c>
      <c r="E290" s="114">
        <v>8</v>
      </c>
      <c r="F290" s="156">
        <v>3189</v>
      </c>
      <c r="G290" s="114" t="s">
        <v>1339</v>
      </c>
      <c r="H290" s="157"/>
      <c r="I290" s="158">
        <v>31046</v>
      </c>
      <c r="J290" s="159">
        <f t="shared" si="4"/>
        <v>31</v>
      </c>
      <c r="K290" s="114" t="s">
        <v>1340</v>
      </c>
      <c r="L290" s="114"/>
      <c r="M290" s="114" t="s">
        <v>1518</v>
      </c>
    </row>
    <row r="291" spans="1:13" x14ac:dyDescent="0.3">
      <c r="A291" s="155">
        <v>115103533</v>
      </c>
      <c r="B291" s="114" t="s">
        <v>2029</v>
      </c>
      <c r="C291" s="114" t="s">
        <v>2030</v>
      </c>
      <c r="D291" s="114" t="s">
        <v>2031</v>
      </c>
      <c r="E291" s="114">
        <v>7</v>
      </c>
      <c r="F291" s="156">
        <v>3189</v>
      </c>
      <c r="G291" s="114" t="s">
        <v>1339</v>
      </c>
      <c r="H291" s="157"/>
      <c r="I291" s="158">
        <v>24862</v>
      </c>
      <c r="J291" s="159">
        <f t="shared" si="4"/>
        <v>47</v>
      </c>
      <c r="K291" s="114" t="s">
        <v>1340</v>
      </c>
      <c r="L291" s="114"/>
      <c r="M291" s="114" t="s">
        <v>1518</v>
      </c>
    </row>
    <row r="292" spans="1:13" x14ac:dyDescent="0.3">
      <c r="A292" s="155">
        <v>115103533</v>
      </c>
      <c r="B292" s="114" t="s">
        <v>2032</v>
      </c>
      <c r="C292" s="114" t="s">
        <v>2033</v>
      </c>
      <c r="D292" s="114" t="s">
        <v>2034</v>
      </c>
      <c r="E292" s="114">
        <v>7</v>
      </c>
      <c r="F292" s="156">
        <v>3189</v>
      </c>
      <c r="G292" s="114" t="s">
        <v>1339</v>
      </c>
      <c r="H292" s="157"/>
      <c r="I292" s="158">
        <v>30148</v>
      </c>
      <c r="J292" s="159">
        <f t="shared" si="4"/>
        <v>33</v>
      </c>
      <c r="K292" s="114" t="s">
        <v>1340</v>
      </c>
      <c r="L292" s="114"/>
      <c r="M292" s="114" t="s">
        <v>1518</v>
      </c>
    </row>
    <row r="293" spans="1:13" x14ac:dyDescent="0.3">
      <c r="A293" s="155">
        <v>115103533</v>
      </c>
      <c r="B293" s="114" t="s">
        <v>2035</v>
      </c>
      <c r="C293" s="114" t="s">
        <v>2036</v>
      </c>
      <c r="D293" s="114" t="s">
        <v>2037</v>
      </c>
      <c r="E293" s="114">
        <v>8</v>
      </c>
      <c r="F293" s="156">
        <v>3189</v>
      </c>
      <c r="G293" s="114" t="s">
        <v>1339</v>
      </c>
      <c r="H293" s="157"/>
      <c r="I293" s="158">
        <v>27906</v>
      </c>
      <c r="J293" s="159">
        <f t="shared" si="4"/>
        <v>39</v>
      </c>
      <c r="K293" s="114" t="s">
        <v>1340</v>
      </c>
      <c r="L293" s="114"/>
      <c r="M293" s="114" t="s">
        <v>1518</v>
      </c>
    </row>
    <row r="294" spans="1:13" x14ac:dyDescent="0.3">
      <c r="A294" s="155">
        <v>115103533</v>
      </c>
      <c r="B294" s="114" t="s">
        <v>2038</v>
      </c>
      <c r="C294" s="114" t="s">
        <v>2039</v>
      </c>
      <c r="D294" s="114" t="s">
        <v>2040</v>
      </c>
      <c r="E294" s="114">
        <v>5</v>
      </c>
      <c r="F294" s="156">
        <v>4065</v>
      </c>
      <c r="G294" s="114" t="s">
        <v>1339</v>
      </c>
      <c r="H294" s="157"/>
      <c r="I294" s="158">
        <v>28899</v>
      </c>
      <c r="J294" s="159">
        <f t="shared" si="4"/>
        <v>36</v>
      </c>
      <c r="K294" s="114" t="s">
        <v>1340</v>
      </c>
      <c r="L294" s="114"/>
      <c r="M294" s="114" t="s">
        <v>1361</v>
      </c>
    </row>
    <row r="295" spans="1:13" x14ac:dyDescent="0.3">
      <c r="A295" s="155">
        <v>115103533</v>
      </c>
      <c r="B295" s="114" t="s">
        <v>2041</v>
      </c>
      <c r="C295" s="114" t="s">
        <v>2042</v>
      </c>
      <c r="D295" s="114" t="s">
        <v>2040</v>
      </c>
      <c r="E295" s="114">
        <v>5</v>
      </c>
      <c r="F295" s="156">
        <v>5065</v>
      </c>
      <c r="G295" s="114" t="s">
        <v>1344</v>
      </c>
      <c r="H295" s="157"/>
      <c r="I295" s="158">
        <v>29978</v>
      </c>
      <c r="J295" s="159">
        <f t="shared" si="4"/>
        <v>33</v>
      </c>
      <c r="K295" s="114" t="s">
        <v>1340</v>
      </c>
      <c r="L295" s="114"/>
      <c r="M295" s="114" t="s">
        <v>1361</v>
      </c>
    </row>
    <row r="296" spans="1:13" x14ac:dyDescent="0.3">
      <c r="A296" s="155">
        <v>115103533</v>
      </c>
      <c r="B296" s="114" t="s">
        <v>2043</v>
      </c>
      <c r="C296" s="114" t="s">
        <v>2044</v>
      </c>
      <c r="D296" s="114" t="s">
        <v>2040</v>
      </c>
      <c r="E296" s="114">
        <v>5</v>
      </c>
      <c r="F296" s="156">
        <v>4065</v>
      </c>
      <c r="G296" s="114" t="s">
        <v>1349</v>
      </c>
      <c r="H296" s="157"/>
      <c r="I296" s="158">
        <v>40523</v>
      </c>
      <c r="J296" s="159">
        <f t="shared" si="4"/>
        <v>5</v>
      </c>
      <c r="K296" s="114" t="s">
        <v>1340</v>
      </c>
      <c r="L296" s="114"/>
      <c r="M296" s="114" t="s">
        <v>1361</v>
      </c>
    </row>
    <row r="297" spans="1:13" x14ac:dyDescent="0.3">
      <c r="A297" s="155">
        <v>115103533</v>
      </c>
      <c r="B297" s="114" t="s">
        <v>2045</v>
      </c>
      <c r="C297" s="114" t="s">
        <v>2046</v>
      </c>
      <c r="D297" s="114" t="s">
        <v>2047</v>
      </c>
      <c r="E297" s="114">
        <v>7</v>
      </c>
      <c r="F297" s="156">
        <v>3189</v>
      </c>
      <c r="G297" s="114" t="s">
        <v>1339</v>
      </c>
      <c r="H297" s="157"/>
      <c r="I297" s="158">
        <v>25795</v>
      </c>
      <c r="J297" s="159">
        <f t="shared" si="4"/>
        <v>45</v>
      </c>
      <c r="K297" s="114" t="s">
        <v>1340</v>
      </c>
      <c r="L297" s="114"/>
      <c r="M297" s="114" t="s">
        <v>1518</v>
      </c>
    </row>
    <row r="298" spans="1:13" x14ac:dyDescent="0.3">
      <c r="A298" s="155">
        <v>115103533</v>
      </c>
      <c r="B298" s="114" t="s">
        <v>2048</v>
      </c>
      <c r="C298" s="114" t="s">
        <v>2049</v>
      </c>
      <c r="D298" s="114" t="s">
        <v>2047</v>
      </c>
      <c r="E298" s="114">
        <v>7</v>
      </c>
      <c r="F298" s="156">
        <v>4189</v>
      </c>
      <c r="G298" s="114" t="s">
        <v>1344</v>
      </c>
      <c r="H298" s="157"/>
      <c r="I298" s="158">
        <v>28763</v>
      </c>
      <c r="J298" s="159">
        <f t="shared" si="4"/>
        <v>37</v>
      </c>
      <c r="K298" s="114" t="s">
        <v>1340</v>
      </c>
      <c r="L298" s="114"/>
      <c r="M298" s="114" t="s">
        <v>1518</v>
      </c>
    </row>
    <row r="299" spans="1:13" x14ac:dyDescent="0.3">
      <c r="A299" s="155">
        <v>115103533</v>
      </c>
      <c r="B299" s="114" t="s">
        <v>2050</v>
      </c>
      <c r="C299" s="114" t="s">
        <v>2051</v>
      </c>
      <c r="D299" s="114" t="s">
        <v>2047</v>
      </c>
      <c r="E299" s="114">
        <v>7</v>
      </c>
      <c r="F299" s="156">
        <v>3189</v>
      </c>
      <c r="G299" s="114" t="s">
        <v>1349</v>
      </c>
      <c r="H299" s="157"/>
      <c r="I299" s="158">
        <v>38216</v>
      </c>
      <c r="J299" s="159">
        <f t="shared" si="4"/>
        <v>11</v>
      </c>
      <c r="K299" s="114" t="s">
        <v>1340</v>
      </c>
      <c r="L299" s="114"/>
      <c r="M299" s="114" t="s">
        <v>1518</v>
      </c>
    </row>
    <row r="300" spans="1:13" x14ac:dyDescent="0.3">
      <c r="A300" s="155">
        <v>115103533</v>
      </c>
      <c r="B300" s="114" t="s">
        <v>2052</v>
      </c>
      <c r="C300" s="114" t="s">
        <v>2051</v>
      </c>
      <c r="D300" s="114" t="s">
        <v>2047</v>
      </c>
      <c r="E300" s="114">
        <v>7</v>
      </c>
      <c r="F300" s="156">
        <v>3189</v>
      </c>
      <c r="G300" s="114" t="s">
        <v>1349</v>
      </c>
      <c r="H300" s="157"/>
      <c r="I300" s="158">
        <v>40497</v>
      </c>
      <c r="J300" s="159">
        <f t="shared" si="4"/>
        <v>5</v>
      </c>
      <c r="K300" s="114" t="s">
        <v>1340</v>
      </c>
      <c r="L300" s="114"/>
      <c r="M300" s="114" t="s">
        <v>1518</v>
      </c>
    </row>
    <row r="301" spans="1:13" x14ac:dyDescent="0.3">
      <c r="A301" s="155">
        <v>115103533</v>
      </c>
      <c r="B301" s="114" t="s">
        <v>2053</v>
      </c>
      <c r="C301" s="114" t="s">
        <v>2054</v>
      </c>
      <c r="D301" s="114" t="s">
        <v>2055</v>
      </c>
      <c r="E301" s="114">
        <v>7</v>
      </c>
      <c r="F301" s="156">
        <v>3189</v>
      </c>
      <c r="G301" s="114" t="s">
        <v>1339</v>
      </c>
      <c r="H301" s="157"/>
      <c r="I301" s="158">
        <v>27743</v>
      </c>
      <c r="J301" s="159">
        <f t="shared" si="4"/>
        <v>40</v>
      </c>
      <c r="K301" s="114" t="s">
        <v>1340</v>
      </c>
      <c r="L301" s="114"/>
      <c r="M301" s="114" t="s">
        <v>1518</v>
      </c>
    </row>
    <row r="302" spans="1:13" x14ac:dyDescent="0.3">
      <c r="A302" s="155">
        <v>115103533</v>
      </c>
      <c r="B302" s="114" t="s">
        <v>2056</v>
      </c>
      <c r="C302" s="114" t="s">
        <v>2057</v>
      </c>
      <c r="D302" s="114" t="s">
        <v>2058</v>
      </c>
      <c r="E302" s="114">
        <v>7</v>
      </c>
      <c r="F302" s="156">
        <v>3189</v>
      </c>
      <c r="G302" s="114" t="s">
        <v>1339</v>
      </c>
      <c r="H302" s="157"/>
      <c r="I302" s="158">
        <v>30443</v>
      </c>
      <c r="J302" s="159">
        <f t="shared" si="4"/>
        <v>32</v>
      </c>
      <c r="K302" s="114" t="s">
        <v>1340</v>
      </c>
      <c r="L302" s="114"/>
      <c r="M302" s="114" t="s">
        <v>1518</v>
      </c>
    </row>
    <row r="303" spans="1:13" x14ac:dyDescent="0.3">
      <c r="A303" s="155">
        <v>115103533</v>
      </c>
      <c r="B303" s="114" t="s">
        <v>2059</v>
      </c>
      <c r="C303" s="114" t="s">
        <v>2060</v>
      </c>
      <c r="D303" s="114" t="s">
        <v>2061</v>
      </c>
      <c r="E303" s="114">
        <v>6</v>
      </c>
      <c r="F303" s="156">
        <v>4065</v>
      </c>
      <c r="G303" s="114" t="s">
        <v>1339</v>
      </c>
      <c r="H303" s="157"/>
      <c r="I303" s="158">
        <v>29806</v>
      </c>
      <c r="J303" s="159">
        <f t="shared" si="4"/>
        <v>34</v>
      </c>
      <c r="K303" s="114" t="s">
        <v>1340</v>
      </c>
      <c r="L303" s="114"/>
      <c r="M303" s="114" t="s">
        <v>1361</v>
      </c>
    </row>
    <row r="304" spans="1:13" x14ac:dyDescent="0.3">
      <c r="A304" s="155">
        <v>115103533</v>
      </c>
      <c r="B304" s="114" t="s">
        <v>2062</v>
      </c>
      <c r="C304" s="114" t="s">
        <v>2063</v>
      </c>
      <c r="D304" s="114" t="s">
        <v>2061</v>
      </c>
      <c r="E304" s="114">
        <v>6</v>
      </c>
      <c r="F304" s="156">
        <v>5065</v>
      </c>
      <c r="G304" s="114" t="s">
        <v>1344</v>
      </c>
      <c r="H304" s="157"/>
      <c r="I304" s="158">
        <v>32745</v>
      </c>
      <c r="J304" s="159">
        <f t="shared" si="4"/>
        <v>26</v>
      </c>
      <c r="K304" s="114" t="s">
        <v>1340</v>
      </c>
      <c r="L304" s="114"/>
      <c r="M304" s="114" t="s">
        <v>1361</v>
      </c>
    </row>
    <row r="305" spans="1:13" x14ac:dyDescent="0.3">
      <c r="A305" s="155">
        <v>115103533</v>
      </c>
      <c r="B305" s="114" t="s">
        <v>2064</v>
      </c>
      <c r="C305" s="114" t="s">
        <v>2065</v>
      </c>
      <c r="D305" s="114" t="s">
        <v>2066</v>
      </c>
      <c r="E305" s="114">
        <v>5</v>
      </c>
      <c r="F305" s="156">
        <v>4065</v>
      </c>
      <c r="G305" s="114" t="s">
        <v>1339</v>
      </c>
      <c r="H305" s="157"/>
      <c r="I305" s="158">
        <v>25740</v>
      </c>
      <c r="J305" s="159">
        <f t="shared" si="4"/>
        <v>45</v>
      </c>
      <c r="K305" s="114" t="s">
        <v>1340</v>
      </c>
      <c r="L305" s="114"/>
      <c r="M305" s="114" t="s">
        <v>1361</v>
      </c>
    </row>
    <row r="306" spans="1:13" x14ac:dyDescent="0.3">
      <c r="A306" s="155">
        <v>115103533</v>
      </c>
      <c r="B306" s="114" t="s">
        <v>2067</v>
      </c>
      <c r="C306" s="114" t="s">
        <v>2068</v>
      </c>
      <c r="D306" s="114" t="s">
        <v>2066</v>
      </c>
      <c r="E306" s="114">
        <v>5</v>
      </c>
      <c r="F306" s="156">
        <v>5065</v>
      </c>
      <c r="G306" s="114" t="s">
        <v>1344</v>
      </c>
      <c r="H306" s="157"/>
      <c r="I306" s="158">
        <v>28885</v>
      </c>
      <c r="J306" s="159">
        <f t="shared" si="4"/>
        <v>36</v>
      </c>
      <c r="K306" s="114" t="s">
        <v>1340</v>
      </c>
      <c r="L306" s="114"/>
      <c r="M306" s="114" t="s">
        <v>1361</v>
      </c>
    </row>
    <row r="307" spans="1:13" x14ac:dyDescent="0.3">
      <c r="A307" s="155">
        <v>115103533</v>
      </c>
      <c r="B307" s="114" t="s">
        <v>2069</v>
      </c>
      <c r="C307" s="114" t="s">
        <v>2070</v>
      </c>
      <c r="D307" s="114" t="s">
        <v>2066</v>
      </c>
      <c r="E307" s="114">
        <v>5</v>
      </c>
      <c r="F307" s="156">
        <v>4065</v>
      </c>
      <c r="G307" s="114" t="s">
        <v>1349</v>
      </c>
      <c r="H307" s="157"/>
      <c r="I307" s="158">
        <v>36526</v>
      </c>
      <c r="J307" s="159">
        <f t="shared" si="4"/>
        <v>15</v>
      </c>
      <c r="K307" s="114" t="s">
        <v>1340</v>
      </c>
      <c r="L307" s="114"/>
      <c r="M307" s="114" t="s">
        <v>1361</v>
      </c>
    </row>
    <row r="308" spans="1:13" x14ac:dyDescent="0.3">
      <c r="A308" s="155">
        <v>115103533</v>
      </c>
      <c r="B308" s="114" t="s">
        <v>2071</v>
      </c>
      <c r="C308" s="114" t="s">
        <v>2072</v>
      </c>
      <c r="D308" s="114" t="s">
        <v>2066</v>
      </c>
      <c r="E308" s="114">
        <v>5</v>
      </c>
      <c r="F308" s="156">
        <v>4065</v>
      </c>
      <c r="G308" s="114" t="s">
        <v>1349</v>
      </c>
      <c r="H308" s="157"/>
      <c r="I308" s="158">
        <v>39449</v>
      </c>
      <c r="J308" s="159">
        <f t="shared" si="4"/>
        <v>7</v>
      </c>
      <c r="K308" s="114" t="s">
        <v>1340</v>
      </c>
      <c r="L308" s="114"/>
      <c r="M308" s="114" t="s">
        <v>1361</v>
      </c>
    </row>
    <row r="309" spans="1:13" x14ac:dyDescent="0.3">
      <c r="A309" s="155">
        <v>115103533</v>
      </c>
      <c r="B309" s="114" t="s">
        <v>2073</v>
      </c>
      <c r="C309" s="114" t="s">
        <v>2074</v>
      </c>
      <c r="D309" s="114" t="s">
        <v>2075</v>
      </c>
      <c r="E309" s="114">
        <v>7</v>
      </c>
      <c r="F309" s="156">
        <v>4189</v>
      </c>
      <c r="G309" s="114" t="s">
        <v>1339</v>
      </c>
      <c r="H309" s="157"/>
      <c r="I309" s="158">
        <v>30745</v>
      </c>
      <c r="J309" s="159">
        <f t="shared" si="4"/>
        <v>31</v>
      </c>
      <c r="K309" s="114" t="s">
        <v>1340</v>
      </c>
      <c r="L309" s="114"/>
      <c r="M309" s="114" t="s">
        <v>1973</v>
      </c>
    </row>
    <row r="310" spans="1:13" x14ac:dyDescent="0.3">
      <c r="A310" s="155">
        <v>115103533</v>
      </c>
      <c r="B310" s="114" t="s">
        <v>2076</v>
      </c>
      <c r="C310" s="114" t="s">
        <v>2077</v>
      </c>
      <c r="D310" s="114" t="s">
        <v>2078</v>
      </c>
      <c r="E310" s="114">
        <v>7</v>
      </c>
      <c r="F310" s="156">
        <v>3189</v>
      </c>
      <c r="G310" s="114" t="s">
        <v>1339</v>
      </c>
      <c r="H310" s="157"/>
      <c r="I310" s="158">
        <v>28488</v>
      </c>
      <c r="J310" s="159">
        <f t="shared" si="4"/>
        <v>38</v>
      </c>
      <c r="K310" s="114" t="s">
        <v>1340</v>
      </c>
      <c r="L310" s="114"/>
      <c r="M310" s="114" t="s">
        <v>1518</v>
      </c>
    </row>
    <row r="311" spans="1:13" x14ac:dyDescent="0.3">
      <c r="A311" s="155">
        <v>115103533</v>
      </c>
      <c r="B311" s="160" t="s">
        <v>2079</v>
      </c>
      <c r="C311" s="114" t="s">
        <v>2080</v>
      </c>
      <c r="D311" s="114" t="s">
        <v>2081</v>
      </c>
      <c r="E311" s="114">
        <v>5</v>
      </c>
      <c r="F311" s="156">
        <v>4065</v>
      </c>
      <c r="G311" s="114" t="s">
        <v>1339</v>
      </c>
      <c r="H311" s="157"/>
      <c r="I311" s="158">
        <v>29482</v>
      </c>
      <c r="J311" s="159">
        <f t="shared" si="4"/>
        <v>35</v>
      </c>
      <c r="K311" s="114" t="s">
        <v>1340</v>
      </c>
      <c r="L311" s="114"/>
      <c r="M311" s="114" t="s">
        <v>1361</v>
      </c>
    </row>
    <row r="312" spans="1:13" x14ac:dyDescent="0.3">
      <c r="A312" s="155">
        <v>115103533</v>
      </c>
      <c r="B312" s="114" t="s">
        <v>2082</v>
      </c>
      <c r="C312" s="114" t="s">
        <v>2083</v>
      </c>
      <c r="D312" s="114" t="s">
        <v>2081</v>
      </c>
      <c r="E312" s="114">
        <v>5</v>
      </c>
      <c r="F312" s="156">
        <v>5065</v>
      </c>
      <c r="G312" s="114" t="s">
        <v>1344</v>
      </c>
      <c r="H312" s="157"/>
      <c r="I312" s="158">
        <v>30231</v>
      </c>
      <c r="J312" s="159">
        <f t="shared" si="4"/>
        <v>33</v>
      </c>
      <c r="K312" s="114" t="s">
        <v>1340</v>
      </c>
      <c r="L312" s="114"/>
      <c r="M312" s="114" t="s">
        <v>1361</v>
      </c>
    </row>
    <row r="313" spans="1:13" x14ac:dyDescent="0.3">
      <c r="A313" s="155">
        <v>115103533</v>
      </c>
      <c r="B313" s="114" t="s">
        <v>2084</v>
      </c>
      <c r="C313" s="114" t="s">
        <v>2085</v>
      </c>
      <c r="D313" s="114" t="s">
        <v>2081</v>
      </c>
      <c r="E313" s="114">
        <v>5</v>
      </c>
      <c r="F313" s="156">
        <v>4065</v>
      </c>
      <c r="G313" s="114" t="s">
        <v>1349</v>
      </c>
      <c r="H313" s="157"/>
      <c r="I313" s="158">
        <v>39576</v>
      </c>
      <c r="J313" s="159">
        <f t="shared" si="4"/>
        <v>7</v>
      </c>
      <c r="K313" s="114" t="s">
        <v>1340</v>
      </c>
      <c r="L313" s="114"/>
      <c r="M313" s="114" t="s">
        <v>1361</v>
      </c>
    </row>
    <row r="314" spans="1:13" x14ac:dyDescent="0.3">
      <c r="A314" s="155">
        <v>115103533</v>
      </c>
      <c r="B314" s="114" t="s">
        <v>2086</v>
      </c>
      <c r="C314" s="114" t="s">
        <v>2087</v>
      </c>
      <c r="D314" s="114" t="s">
        <v>2081</v>
      </c>
      <c r="E314" s="114">
        <v>5</v>
      </c>
      <c r="F314" s="156">
        <v>4065</v>
      </c>
      <c r="G314" s="114" t="s">
        <v>1349</v>
      </c>
      <c r="H314" s="157"/>
      <c r="I314" s="158">
        <v>40842</v>
      </c>
      <c r="J314" s="159">
        <f t="shared" si="4"/>
        <v>4</v>
      </c>
      <c r="K314" s="114" t="s">
        <v>1340</v>
      </c>
      <c r="L314" s="114"/>
      <c r="M314" s="114" t="s">
        <v>1361</v>
      </c>
    </row>
    <row r="315" spans="1:13" x14ac:dyDescent="0.3">
      <c r="A315" s="155">
        <v>115103533</v>
      </c>
      <c r="B315" s="114" t="s">
        <v>2088</v>
      </c>
      <c r="C315" s="114" t="s">
        <v>2089</v>
      </c>
      <c r="D315" s="114" t="s">
        <v>2090</v>
      </c>
      <c r="E315" s="114">
        <v>8</v>
      </c>
      <c r="F315" s="156">
        <v>3189</v>
      </c>
      <c r="G315" s="114" t="s">
        <v>1339</v>
      </c>
      <c r="H315" s="157"/>
      <c r="I315" s="158">
        <v>29968</v>
      </c>
      <c r="J315" s="159">
        <f t="shared" si="4"/>
        <v>33</v>
      </c>
      <c r="K315" s="114" t="s">
        <v>1340</v>
      </c>
      <c r="L315" s="114"/>
      <c r="M315" s="114" t="s">
        <v>1518</v>
      </c>
    </row>
    <row r="316" spans="1:13" x14ac:dyDescent="0.3">
      <c r="A316" s="155">
        <v>115103533</v>
      </c>
      <c r="B316" s="114" t="s">
        <v>2091</v>
      </c>
      <c r="C316" s="114" t="s">
        <v>2092</v>
      </c>
      <c r="D316" s="114" t="s">
        <v>2093</v>
      </c>
      <c r="E316" s="114">
        <v>7</v>
      </c>
      <c r="F316" s="156">
        <v>3189</v>
      </c>
      <c r="G316" s="114" t="s">
        <v>1339</v>
      </c>
      <c r="H316" s="157"/>
      <c r="I316" s="158">
        <v>32318</v>
      </c>
      <c r="J316" s="159">
        <f t="shared" si="4"/>
        <v>27</v>
      </c>
      <c r="K316" s="114" t="s">
        <v>1340</v>
      </c>
      <c r="L316" s="114"/>
      <c r="M316" s="114" t="s">
        <v>1518</v>
      </c>
    </row>
    <row r="317" spans="1:13" x14ac:dyDescent="0.3">
      <c r="A317" s="155">
        <v>115103533</v>
      </c>
      <c r="B317" s="114" t="s">
        <v>2094</v>
      </c>
      <c r="C317" s="114" t="s">
        <v>2095</v>
      </c>
      <c r="D317" s="114" t="s">
        <v>2096</v>
      </c>
      <c r="E317" s="114">
        <v>6</v>
      </c>
      <c r="F317" s="156">
        <v>4065</v>
      </c>
      <c r="G317" s="114" t="s">
        <v>1339</v>
      </c>
      <c r="H317" s="157"/>
      <c r="I317" s="158">
        <v>28371</v>
      </c>
      <c r="J317" s="159">
        <f t="shared" si="4"/>
        <v>38</v>
      </c>
      <c r="K317" s="114" t="s">
        <v>1340</v>
      </c>
      <c r="L317" s="114"/>
      <c r="M317" s="114" t="s">
        <v>1361</v>
      </c>
    </row>
    <row r="318" spans="1:13" x14ac:dyDescent="0.3">
      <c r="A318" s="155">
        <v>115103533</v>
      </c>
      <c r="B318" s="114" t="s">
        <v>2097</v>
      </c>
      <c r="C318" s="114" t="s">
        <v>2098</v>
      </c>
      <c r="D318" s="114" t="s">
        <v>2096</v>
      </c>
      <c r="E318" s="114">
        <v>6</v>
      </c>
      <c r="F318" s="156">
        <v>5065</v>
      </c>
      <c r="G318" s="114" t="s">
        <v>1344</v>
      </c>
      <c r="H318" s="157"/>
      <c r="I318" s="158">
        <v>33125</v>
      </c>
      <c r="J318" s="159">
        <f t="shared" si="4"/>
        <v>25</v>
      </c>
      <c r="K318" s="114" t="s">
        <v>1340</v>
      </c>
      <c r="L318" s="114"/>
      <c r="M318" s="114" t="s">
        <v>1361</v>
      </c>
    </row>
    <row r="319" spans="1:13" x14ac:dyDescent="0.3">
      <c r="A319" s="155">
        <v>115103533</v>
      </c>
      <c r="B319" s="114" t="s">
        <v>2099</v>
      </c>
      <c r="C319" s="114" t="s">
        <v>1377</v>
      </c>
      <c r="D319" s="114" t="s">
        <v>2100</v>
      </c>
      <c r="E319" s="114">
        <v>6</v>
      </c>
      <c r="F319" s="156">
        <v>4065</v>
      </c>
      <c r="G319" s="114" t="s">
        <v>1339</v>
      </c>
      <c r="H319" s="157"/>
      <c r="I319" s="158">
        <v>29033</v>
      </c>
      <c r="J319" s="159">
        <f t="shared" si="4"/>
        <v>36</v>
      </c>
      <c r="K319" s="114" t="s">
        <v>1340</v>
      </c>
      <c r="L319" s="114"/>
      <c r="M319" s="114" t="s">
        <v>1361</v>
      </c>
    </row>
    <row r="320" spans="1:13" x14ac:dyDescent="0.3">
      <c r="A320" s="155">
        <v>115103533</v>
      </c>
      <c r="B320" s="114" t="s">
        <v>2101</v>
      </c>
      <c r="C320" s="114" t="s">
        <v>2102</v>
      </c>
      <c r="D320" s="114" t="s">
        <v>2103</v>
      </c>
      <c r="E320" s="114">
        <v>9</v>
      </c>
      <c r="F320" s="156">
        <v>2450</v>
      </c>
      <c r="G320" s="114" t="s">
        <v>1339</v>
      </c>
      <c r="H320" s="157"/>
      <c r="I320" s="158">
        <v>31057</v>
      </c>
      <c r="J320" s="159">
        <f t="shared" si="4"/>
        <v>30</v>
      </c>
      <c r="K320" s="114" t="s">
        <v>1340</v>
      </c>
      <c r="L320" s="114"/>
      <c r="M320" s="114" t="s">
        <v>1567</v>
      </c>
    </row>
    <row r="321" spans="1:13" x14ac:dyDescent="0.3">
      <c r="A321" s="155">
        <v>115103533</v>
      </c>
      <c r="B321" s="114" t="s">
        <v>2104</v>
      </c>
      <c r="C321" s="114" t="s">
        <v>2105</v>
      </c>
      <c r="D321" s="114" t="s">
        <v>2106</v>
      </c>
      <c r="E321" s="114">
        <v>9</v>
      </c>
      <c r="F321" s="156">
        <v>2450</v>
      </c>
      <c r="G321" s="114" t="s">
        <v>1339</v>
      </c>
      <c r="H321" s="157"/>
      <c r="I321" s="158">
        <v>29737</v>
      </c>
      <c r="J321" s="159">
        <f t="shared" si="4"/>
        <v>34</v>
      </c>
      <c r="K321" s="114" t="s">
        <v>1340</v>
      </c>
      <c r="L321" s="114"/>
      <c r="M321" s="114" t="s">
        <v>1567</v>
      </c>
    </row>
    <row r="322" spans="1:13" x14ac:dyDescent="0.3">
      <c r="A322" s="155">
        <v>115103533</v>
      </c>
      <c r="B322" s="114" t="s">
        <v>2107</v>
      </c>
      <c r="C322" s="114" t="s">
        <v>2108</v>
      </c>
      <c r="D322" s="114" t="s">
        <v>2109</v>
      </c>
      <c r="E322" s="114">
        <v>7</v>
      </c>
      <c r="F322" s="156">
        <v>4189</v>
      </c>
      <c r="G322" s="114" t="s">
        <v>1339</v>
      </c>
      <c r="H322" s="157"/>
      <c r="I322" s="158">
        <v>30196</v>
      </c>
      <c r="J322" s="159">
        <f t="shared" si="4"/>
        <v>33</v>
      </c>
      <c r="K322" s="114" t="s">
        <v>1340</v>
      </c>
      <c r="L322" s="114"/>
      <c r="M322" s="114" t="s">
        <v>1973</v>
      </c>
    </row>
    <row r="323" spans="1:13" x14ac:dyDescent="0.3">
      <c r="A323" s="155">
        <v>115103533</v>
      </c>
      <c r="B323" s="114" t="s">
        <v>2110</v>
      </c>
      <c r="C323" s="114" t="s">
        <v>2111</v>
      </c>
      <c r="D323" s="114" t="s">
        <v>2109</v>
      </c>
      <c r="E323" s="114">
        <v>7</v>
      </c>
      <c r="F323" s="156">
        <v>3189</v>
      </c>
      <c r="G323" s="114" t="s">
        <v>1349</v>
      </c>
      <c r="H323" s="157"/>
      <c r="I323" s="158">
        <v>40830</v>
      </c>
      <c r="J323" s="159">
        <f t="shared" ref="J323:J386" si="5">2015-YEAR(I323)</f>
        <v>4</v>
      </c>
      <c r="K323" s="114" t="s">
        <v>1340</v>
      </c>
      <c r="L323" s="114"/>
      <c r="M323" s="114" t="s">
        <v>1973</v>
      </c>
    </row>
    <row r="324" spans="1:13" x14ac:dyDescent="0.3">
      <c r="A324" s="155">
        <v>115103533</v>
      </c>
      <c r="B324" s="114" t="s">
        <v>2112</v>
      </c>
      <c r="C324" s="114" t="s">
        <v>2113</v>
      </c>
      <c r="D324" s="114" t="s">
        <v>2109</v>
      </c>
      <c r="E324" s="114">
        <v>7</v>
      </c>
      <c r="F324" s="156">
        <v>3189</v>
      </c>
      <c r="G324" s="114" t="s">
        <v>1349</v>
      </c>
      <c r="H324" s="157"/>
      <c r="I324" s="158">
        <v>41732</v>
      </c>
      <c r="J324" s="159">
        <f t="shared" si="5"/>
        <v>1</v>
      </c>
      <c r="K324" s="114" t="s">
        <v>1340</v>
      </c>
      <c r="L324" s="114"/>
      <c r="M324" s="114" t="s">
        <v>1973</v>
      </c>
    </row>
    <row r="325" spans="1:13" x14ac:dyDescent="0.3">
      <c r="A325" s="155">
        <v>115103533</v>
      </c>
      <c r="B325" s="114" t="s">
        <v>2114</v>
      </c>
      <c r="C325" s="114" t="s">
        <v>2115</v>
      </c>
      <c r="D325" s="114" t="s">
        <v>2116</v>
      </c>
      <c r="E325" s="114">
        <v>8</v>
      </c>
      <c r="F325" s="156">
        <v>3189</v>
      </c>
      <c r="G325" s="114" t="s">
        <v>1339</v>
      </c>
      <c r="H325" s="157"/>
      <c r="I325" s="158">
        <v>29665</v>
      </c>
      <c r="J325" s="159">
        <f t="shared" si="5"/>
        <v>34</v>
      </c>
      <c r="K325" s="114" t="s">
        <v>1340</v>
      </c>
      <c r="L325" s="114"/>
      <c r="M325" s="114" t="s">
        <v>1518</v>
      </c>
    </row>
    <row r="326" spans="1:13" x14ac:dyDescent="0.3">
      <c r="A326" s="155">
        <v>115103533</v>
      </c>
      <c r="B326" s="114" t="s">
        <v>2117</v>
      </c>
      <c r="C326" s="114" t="s">
        <v>2118</v>
      </c>
      <c r="D326" s="114" t="s">
        <v>2119</v>
      </c>
      <c r="E326" s="114">
        <v>9</v>
      </c>
      <c r="F326" s="156">
        <v>2450</v>
      </c>
      <c r="G326" s="114" t="s">
        <v>1339</v>
      </c>
      <c r="H326" s="157"/>
      <c r="I326" s="158">
        <v>28951</v>
      </c>
      <c r="J326" s="159">
        <f t="shared" si="5"/>
        <v>36</v>
      </c>
      <c r="K326" s="114" t="s">
        <v>1340</v>
      </c>
      <c r="L326" s="114"/>
      <c r="M326" s="114" t="s">
        <v>1567</v>
      </c>
    </row>
    <row r="327" spans="1:13" x14ac:dyDescent="0.3">
      <c r="A327" s="155">
        <v>115103533</v>
      </c>
      <c r="B327" s="114" t="s">
        <v>2120</v>
      </c>
      <c r="C327" s="114" t="s">
        <v>2121</v>
      </c>
      <c r="D327" s="114" t="s">
        <v>2122</v>
      </c>
      <c r="E327" s="114">
        <v>6</v>
      </c>
      <c r="F327" s="156">
        <v>4065</v>
      </c>
      <c r="G327" s="114" t="s">
        <v>1339</v>
      </c>
      <c r="H327" s="157"/>
      <c r="I327" s="158">
        <v>28483</v>
      </c>
      <c r="J327" s="159">
        <f t="shared" si="5"/>
        <v>38</v>
      </c>
      <c r="K327" s="114" t="s">
        <v>1340</v>
      </c>
      <c r="L327" s="114"/>
      <c r="M327" s="114" t="s">
        <v>1361</v>
      </c>
    </row>
    <row r="328" spans="1:13" x14ac:dyDescent="0.3">
      <c r="A328" s="155">
        <v>115103533</v>
      </c>
      <c r="B328" s="114" t="s">
        <v>2123</v>
      </c>
      <c r="C328" s="114" t="s">
        <v>2124</v>
      </c>
      <c r="D328" s="114" t="s">
        <v>2122</v>
      </c>
      <c r="E328" s="114">
        <v>6</v>
      </c>
      <c r="F328" s="156">
        <v>5065</v>
      </c>
      <c r="G328" s="114" t="s">
        <v>1344</v>
      </c>
      <c r="H328" s="157"/>
      <c r="I328" s="158">
        <v>27395</v>
      </c>
      <c r="J328" s="159">
        <f t="shared" si="5"/>
        <v>40</v>
      </c>
      <c r="K328" s="114" t="s">
        <v>1340</v>
      </c>
      <c r="L328" s="114"/>
      <c r="M328" s="114" t="s">
        <v>1361</v>
      </c>
    </row>
    <row r="329" spans="1:13" x14ac:dyDescent="0.3">
      <c r="A329" s="155">
        <v>115103533</v>
      </c>
      <c r="B329" s="114" t="s">
        <v>2125</v>
      </c>
      <c r="C329" s="114" t="s">
        <v>2126</v>
      </c>
      <c r="D329" s="114" t="s">
        <v>2122</v>
      </c>
      <c r="E329" s="114">
        <v>6</v>
      </c>
      <c r="F329" s="156">
        <v>4065</v>
      </c>
      <c r="G329" s="114" t="s">
        <v>1349</v>
      </c>
      <c r="H329" s="157"/>
      <c r="I329" s="158">
        <v>39944</v>
      </c>
      <c r="J329" s="159">
        <f t="shared" si="5"/>
        <v>6</v>
      </c>
      <c r="K329" s="114" t="s">
        <v>1340</v>
      </c>
      <c r="L329" s="114"/>
      <c r="M329" s="114" t="s">
        <v>1361</v>
      </c>
    </row>
    <row r="330" spans="1:13" x14ac:dyDescent="0.3">
      <c r="A330" s="155">
        <v>115103533</v>
      </c>
      <c r="B330" s="114" t="s">
        <v>2127</v>
      </c>
      <c r="C330" s="114" t="s">
        <v>2128</v>
      </c>
      <c r="D330" s="114" t="s">
        <v>2122</v>
      </c>
      <c r="E330" s="114">
        <v>6</v>
      </c>
      <c r="F330" s="156">
        <v>4065</v>
      </c>
      <c r="G330" s="114" t="s">
        <v>1349</v>
      </c>
      <c r="H330" s="157"/>
      <c r="I330" s="158">
        <v>42015</v>
      </c>
      <c r="J330" s="159">
        <f t="shared" si="5"/>
        <v>0</v>
      </c>
      <c r="K330" s="114" t="s">
        <v>1340</v>
      </c>
      <c r="L330" s="114"/>
      <c r="M330" s="114" t="s">
        <v>1361</v>
      </c>
    </row>
    <row r="331" spans="1:13" x14ac:dyDescent="0.3">
      <c r="A331" s="155">
        <v>115103533</v>
      </c>
      <c r="B331" s="114" t="s">
        <v>2129</v>
      </c>
      <c r="C331" s="114" t="s">
        <v>2130</v>
      </c>
      <c r="D331" s="114" t="s">
        <v>2131</v>
      </c>
      <c r="E331" s="114">
        <v>5</v>
      </c>
      <c r="F331" s="156">
        <v>4065</v>
      </c>
      <c r="G331" s="114" t="s">
        <v>1339</v>
      </c>
      <c r="H331" s="157"/>
      <c r="I331" s="158">
        <v>27576</v>
      </c>
      <c r="J331" s="159">
        <f t="shared" si="5"/>
        <v>40</v>
      </c>
      <c r="K331" s="114" t="s">
        <v>1340</v>
      </c>
      <c r="L331" s="114"/>
      <c r="M331" s="114" t="s">
        <v>1361</v>
      </c>
    </row>
    <row r="332" spans="1:13" x14ac:dyDescent="0.3">
      <c r="A332" s="155">
        <v>115103533</v>
      </c>
      <c r="B332" s="114" t="s">
        <v>2132</v>
      </c>
      <c r="C332" s="114" t="s">
        <v>1627</v>
      </c>
      <c r="D332" s="114" t="s">
        <v>2131</v>
      </c>
      <c r="E332" s="114">
        <v>5</v>
      </c>
      <c r="F332" s="156">
        <v>5065</v>
      </c>
      <c r="G332" s="114" t="s">
        <v>1344</v>
      </c>
      <c r="H332" s="157"/>
      <c r="I332" s="158">
        <v>30912</v>
      </c>
      <c r="J332" s="159">
        <f t="shared" si="5"/>
        <v>31</v>
      </c>
      <c r="K332" s="114" t="s">
        <v>1340</v>
      </c>
      <c r="L332" s="114"/>
      <c r="M332" s="114" t="s">
        <v>1361</v>
      </c>
    </row>
    <row r="333" spans="1:13" x14ac:dyDescent="0.3">
      <c r="A333" s="155">
        <v>115103533</v>
      </c>
      <c r="B333" s="114" t="s">
        <v>2133</v>
      </c>
      <c r="C333" s="114" t="s">
        <v>2134</v>
      </c>
      <c r="D333" s="114" t="s">
        <v>2131</v>
      </c>
      <c r="E333" s="114">
        <v>5</v>
      </c>
      <c r="F333" s="156">
        <v>4065</v>
      </c>
      <c r="G333" s="114" t="s">
        <v>1349</v>
      </c>
      <c r="H333" s="157"/>
      <c r="I333" s="158">
        <v>38890</v>
      </c>
      <c r="J333" s="159">
        <f t="shared" si="5"/>
        <v>9</v>
      </c>
      <c r="K333" s="114" t="s">
        <v>1340</v>
      </c>
      <c r="L333" s="114"/>
      <c r="M333" s="114" t="s">
        <v>1361</v>
      </c>
    </row>
    <row r="334" spans="1:13" x14ac:dyDescent="0.3">
      <c r="A334" s="155">
        <v>115103533</v>
      </c>
      <c r="B334" s="114" t="s">
        <v>2135</v>
      </c>
      <c r="C334" s="114" t="s">
        <v>2136</v>
      </c>
      <c r="D334" s="114" t="s">
        <v>2131</v>
      </c>
      <c r="E334" s="114">
        <v>5</v>
      </c>
      <c r="F334" s="156">
        <v>4065</v>
      </c>
      <c r="G334" s="114" t="s">
        <v>1349</v>
      </c>
      <c r="H334" s="157"/>
      <c r="I334" s="158">
        <v>39999</v>
      </c>
      <c r="J334" s="159">
        <f t="shared" si="5"/>
        <v>6</v>
      </c>
      <c r="K334" s="114" t="s">
        <v>1340</v>
      </c>
      <c r="L334" s="114"/>
      <c r="M334" s="114" t="s">
        <v>1361</v>
      </c>
    </row>
    <row r="335" spans="1:13" x14ac:dyDescent="0.3">
      <c r="A335" s="155">
        <v>115103533</v>
      </c>
      <c r="B335" s="114" t="s">
        <v>2137</v>
      </c>
      <c r="C335" s="114" t="s">
        <v>2138</v>
      </c>
      <c r="D335" s="114" t="s">
        <v>2139</v>
      </c>
      <c r="E335" s="114">
        <v>9</v>
      </c>
      <c r="F335" s="156">
        <v>2450</v>
      </c>
      <c r="G335" s="114" t="s">
        <v>1339</v>
      </c>
      <c r="H335" s="157"/>
      <c r="I335" s="158">
        <v>28438</v>
      </c>
      <c r="J335" s="159">
        <f t="shared" si="5"/>
        <v>38</v>
      </c>
      <c r="K335" s="114" t="s">
        <v>1340</v>
      </c>
      <c r="L335" s="114"/>
      <c r="M335" s="114" t="s">
        <v>1567</v>
      </c>
    </row>
    <row r="336" spans="1:13" x14ac:dyDescent="0.3">
      <c r="A336" s="155">
        <v>115103533</v>
      </c>
      <c r="B336" s="114" t="s">
        <v>2140</v>
      </c>
      <c r="C336" s="114" t="s">
        <v>2141</v>
      </c>
      <c r="D336" s="114" t="s">
        <v>2142</v>
      </c>
      <c r="E336" s="114">
        <v>8</v>
      </c>
      <c r="F336" s="156">
        <v>3189</v>
      </c>
      <c r="G336" s="114" t="s">
        <v>1339</v>
      </c>
      <c r="H336" s="157"/>
      <c r="I336" s="158">
        <v>30665</v>
      </c>
      <c r="J336" s="159">
        <f t="shared" si="5"/>
        <v>32</v>
      </c>
      <c r="K336" s="114" t="s">
        <v>1340</v>
      </c>
      <c r="L336" s="114"/>
      <c r="M336" s="114" t="s">
        <v>1518</v>
      </c>
    </row>
    <row r="337" spans="1:13" x14ac:dyDescent="0.3">
      <c r="A337" s="155">
        <v>115103533</v>
      </c>
      <c r="B337" s="114" t="s">
        <v>2143</v>
      </c>
      <c r="C337" s="114" t="s">
        <v>2144</v>
      </c>
      <c r="D337" s="114" t="s">
        <v>2142</v>
      </c>
      <c r="E337" s="114">
        <v>8</v>
      </c>
      <c r="F337" s="156">
        <v>3189</v>
      </c>
      <c r="G337" s="114" t="s">
        <v>1349</v>
      </c>
      <c r="H337" s="157"/>
      <c r="I337" s="158">
        <v>41920</v>
      </c>
      <c r="J337" s="159">
        <f t="shared" si="5"/>
        <v>1</v>
      </c>
      <c r="K337" s="114" t="s">
        <v>1340</v>
      </c>
      <c r="L337" s="114"/>
      <c r="M337" s="114" t="s">
        <v>1518</v>
      </c>
    </row>
    <row r="338" spans="1:13" x14ac:dyDescent="0.3">
      <c r="A338" s="155">
        <v>115103533</v>
      </c>
      <c r="B338" s="114" t="s">
        <v>2145</v>
      </c>
      <c r="C338" s="114" t="s">
        <v>2146</v>
      </c>
      <c r="D338" s="114" t="s">
        <v>2147</v>
      </c>
      <c r="E338" s="114">
        <v>9</v>
      </c>
      <c r="F338" s="156">
        <v>2450</v>
      </c>
      <c r="G338" s="114" t="s">
        <v>1339</v>
      </c>
      <c r="H338" s="157"/>
      <c r="I338" s="158">
        <v>25569</v>
      </c>
      <c r="J338" s="159">
        <f t="shared" si="5"/>
        <v>45</v>
      </c>
      <c r="K338" s="114" t="s">
        <v>1340</v>
      </c>
      <c r="L338" s="114"/>
      <c r="M338" s="114" t="s">
        <v>1567</v>
      </c>
    </row>
    <row r="339" spans="1:13" x14ac:dyDescent="0.3">
      <c r="A339" s="155">
        <v>115103533</v>
      </c>
      <c r="B339" s="114" t="s">
        <v>2148</v>
      </c>
      <c r="C339" s="114" t="s">
        <v>2149</v>
      </c>
      <c r="D339" s="114" t="s">
        <v>2150</v>
      </c>
      <c r="E339" s="114">
        <v>6</v>
      </c>
      <c r="F339" s="156">
        <v>4065</v>
      </c>
      <c r="G339" s="114" t="s">
        <v>1339</v>
      </c>
      <c r="H339" s="157"/>
      <c r="I339" s="158">
        <v>28159</v>
      </c>
      <c r="J339" s="159">
        <f t="shared" si="5"/>
        <v>38</v>
      </c>
      <c r="K339" s="114" t="s">
        <v>1340</v>
      </c>
      <c r="L339" s="114"/>
      <c r="M339" s="114" t="s">
        <v>1361</v>
      </c>
    </row>
    <row r="340" spans="1:13" x14ac:dyDescent="0.3">
      <c r="A340" s="155">
        <v>115103533</v>
      </c>
      <c r="B340" s="114" t="s">
        <v>2151</v>
      </c>
      <c r="C340" s="114" t="s">
        <v>1382</v>
      </c>
      <c r="D340" s="114" t="s">
        <v>2150</v>
      </c>
      <c r="E340" s="114">
        <v>6</v>
      </c>
      <c r="F340" s="156">
        <v>5065</v>
      </c>
      <c r="G340" s="114" t="s">
        <v>1344</v>
      </c>
      <c r="H340" s="157"/>
      <c r="I340" s="158">
        <v>31195</v>
      </c>
      <c r="J340" s="159">
        <f t="shared" si="5"/>
        <v>30</v>
      </c>
      <c r="K340" s="114" t="s">
        <v>1340</v>
      </c>
      <c r="L340" s="114"/>
      <c r="M340" s="114" t="s">
        <v>1361</v>
      </c>
    </row>
    <row r="341" spans="1:13" x14ac:dyDescent="0.3">
      <c r="A341" s="155">
        <v>115103533</v>
      </c>
      <c r="B341" s="114" t="s">
        <v>2152</v>
      </c>
      <c r="C341" s="114" t="s">
        <v>2153</v>
      </c>
      <c r="D341" s="114" t="s">
        <v>2150</v>
      </c>
      <c r="E341" s="114">
        <v>6</v>
      </c>
      <c r="F341" s="156">
        <v>4065</v>
      </c>
      <c r="G341" s="114" t="s">
        <v>1349</v>
      </c>
      <c r="H341" s="157"/>
      <c r="I341" s="158">
        <v>41118</v>
      </c>
      <c r="J341" s="159">
        <f t="shared" si="5"/>
        <v>3</v>
      </c>
      <c r="K341" s="114" t="s">
        <v>1340</v>
      </c>
      <c r="L341" s="114"/>
      <c r="M341" s="114" t="s">
        <v>1361</v>
      </c>
    </row>
    <row r="342" spans="1:13" x14ac:dyDescent="0.3">
      <c r="A342" s="155">
        <v>115103533</v>
      </c>
      <c r="B342" s="114" t="s">
        <v>2154</v>
      </c>
      <c r="C342" s="114" t="s">
        <v>2155</v>
      </c>
      <c r="D342" s="114" t="s">
        <v>2150</v>
      </c>
      <c r="E342" s="114">
        <v>6</v>
      </c>
      <c r="F342" s="156">
        <v>4065</v>
      </c>
      <c r="G342" s="114" t="s">
        <v>1349</v>
      </c>
      <c r="H342" s="157"/>
      <c r="I342" s="158">
        <v>39017</v>
      </c>
      <c r="J342" s="159">
        <f t="shared" si="5"/>
        <v>9</v>
      </c>
      <c r="K342" s="114" t="s">
        <v>1340</v>
      </c>
      <c r="L342" s="114"/>
      <c r="M342" s="114" t="s">
        <v>1361</v>
      </c>
    </row>
    <row r="343" spans="1:13" x14ac:dyDescent="0.3">
      <c r="A343" s="155">
        <v>115103533</v>
      </c>
      <c r="B343" s="160" t="s">
        <v>2156</v>
      </c>
      <c r="C343" s="114" t="s">
        <v>2157</v>
      </c>
      <c r="D343" s="114" t="s">
        <v>2150</v>
      </c>
      <c r="E343" s="114">
        <v>6</v>
      </c>
      <c r="F343" s="156">
        <v>4065</v>
      </c>
      <c r="G343" s="114" t="s">
        <v>1349</v>
      </c>
      <c r="H343" s="157"/>
      <c r="I343" s="158">
        <v>39498</v>
      </c>
      <c r="J343" s="159">
        <f t="shared" si="5"/>
        <v>7</v>
      </c>
      <c r="K343" s="114" t="s">
        <v>1340</v>
      </c>
      <c r="L343" s="114"/>
      <c r="M343" s="114" t="s">
        <v>1361</v>
      </c>
    </row>
    <row r="344" spans="1:13" x14ac:dyDescent="0.3">
      <c r="A344" s="155">
        <v>115103533</v>
      </c>
      <c r="B344" s="114" t="s">
        <v>2158</v>
      </c>
      <c r="C344" s="114" t="s">
        <v>2159</v>
      </c>
      <c r="D344" s="114" t="s">
        <v>2160</v>
      </c>
      <c r="E344" s="114">
        <v>8</v>
      </c>
      <c r="F344" s="156">
        <v>3189</v>
      </c>
      <c r="G344" s="114" t="s">
        <v>1339</v>
      </c>
      <c r="H344" s="157"/>
      <c r="I344" s="158">
        <v>30512</v>
      </c>
      <c r="J344" s="159">
        <f t="shared" si="5"/>
        <v>32</v>
      </c>
      <c r="K344" s="114" t="s">
        <v>1340</v>
      </c>
      <c r="L344" s="114"/>
      <c r="M344" s="114" t="s">
        <v>1518</v>
      </c>
    </row>
    <row r="345" spans="1:13" x14ac:dyDescent="0.3">
      <c r="A345" s="155">
        <v>115103533</v>
      </c>
      <c r="B345" s="114" t="s">
        <v>2161</v>
      </c>
      <c r="C345" s="114" t="s">
        <v>2162</v>
      </c>
      <c r="D345" s="114" t="s">
        <v>2163</v>
      </c>
      <c r="E345" s="114">
        <v>9</v>
      </c>
      <c r="F345" s="156">
        <v>2450</v>
      </c>
      <c r="G345" s="114" t="s">
        <v>1339</v>
      </c>
      <c r="H345" s="157"/>
      <c r="I345" s="158">
        <v>30172</v>
      </c>
      <c r="J345" s="159">
        <f t="shared" si="5"/>
        <v>33</v>
      </c>
      <c r="K345" s="114" t="s">
        <v>1340</v>
      </c>
      <c r="L345" s="114"/>
      <c r="M345" s="114" t="s">
        <v>1567</v>
      </c>
    </row>
    <row r="346" spans="1:13" x14ac:dyDescent="0.3">
      <c r="A346" s="155">
        <v>115103533</v>
      </c>
      <c r="B346" s="114" t="s">
        <v>2164</v>
      </c>
      <c r="C346" s="114" t="s">
        <v>2165</v>
      </c>
      <c r="D346" s="114" t="s">
        <v>2166</v>
      </c>
      <c r="E346" s="114">
        <v>5</v>
      </c>
      <c r="F346" s="156">
        <v>4065</v>
      </c>
      <c r="G346" s="114" t="s">
        <v>1339</v>
      </c>
      <c r="H346" s="157"/>
      <c r="I346" s="158">
        <v>23673</v>
      </c>
      <c r="J346" s="159">
        <f t="shared" si="5"/>
        <v>51</v>
      </c>
      <c r="K346" s="114" t="s">
        <v>1340</v>
      </c>
      <c r="L346" s="114"/>
      <c r="M346" s="114" t="s">
        <v>1361</v>
      </c>
    </row>
    <row r="347" spans="1:13" x14ac:dyDescent="0.3">
      <c r="A347" s="155">
        <v>115103533</v>
      </c>
      <c r="B347" s="114" t="s">
        <v>2167</v>
      </c>
      <c r="C347" s="114" t="s">
        <v>2168</v>
      </c>
      <c r="D347" s="114" t="s">
        <v>2169</v>
      </c>
      <c r="E347" s="114">
        <v>6</v>
      </c>
      <c r="F347" s="156">
        <v>4065</v>
      </c>
      <c r="G347" s="114" t="s">
        <v>1339</v>
      </c>
      <c r="H347" s="157"/>
      <c r="I347" s="158">
        <v>29587</v>
      </c>
      <c r="J347" s="159">
        <f t="shared" si="5"/>
        <v>34</v>
      </c>
      <c r="K347" s="114" t="s">
        <v>1340</v>
      </c>
      <c r="L347" s="114"/>
      <c r="M347" s="114" t="s">
        <v>1361</v>
      </c>
    </row>
    <row r="348" spans="1:13" x14ac:dyDescent="0.3">
      <c r="A348" s="155">
        <v>115103533</v>
      </c>
      <c r="B348" s="114" t="s">
        <v>2170</v>
      </c>
      <c r="C348" s="114" t="s">
        <v>2171</v>
      </c>
      <c r="D348" s="114" t="s">
        <v>2172</v>
      </c>
      <c r="E348" s="114">
        <v>9</v>
      </c>
      <c r="F348" s="156">
        <v>2450</v>
      </c>
      <c r="G348" s="114" t="s">
        <v>1339</v>
      </c>
      <c r="H348" s="157"/>
      <c r="I348" s="158">
        <v>26449</v>
      </c>
      <c r="J348" s="159">
        <f t="shared" si="5"/>
        <v>43</v>
      </c>
      <c r="K348" s="114" t="s">
        <v>1340</v>
      </c>
      <c r="L348" s="114"/>
      <c r="M348" s="114" t="s">
        <v>1567</v>
      </c>
    </row>
    <row r="349" spans="1:13" x14ac:dyDescent="0.3">
      <c r="A349" s="155">
        <v>115103533</v>
      </c>
      <c r="B349" s="114" t="s">
        <v>2173</v>
      </c>
      <c r="C349" s="114" t="s">
        <v>2174</v>
      </c>
      <c r="D349" s="114" t="s">
        <v>2175</v>
      </c>
      <c r="E349" s="114">
        <v>7</v>
      </c>
      <c r="F349" s="156">
        <v>3189</v>
      </c>
      <c r="G349" s="114" t="s">
        <v>1339</v>
      </c>
      <c r="H349" s="157"/>
      <c r="I349" s="158">
        <v>29839</v>
      </c>
      <c r="J349" s="159">
        <f t="shared" si="5"/>
        <v>34</v>
      </c>
      <c r="K349" s="114" t="s">
        <v>1340</v>
      </c>
      <c r="L349" s="114"/>
      <c r="M349" s="114" t="s">
        <v>1518</v>
      </c>
    </row>
    <row r="350" spans="1:13" x14ac:dyDescent="0.3">
      <c r="A350" s="155">
        <v>115103533</v>
      </c>
      <c r="B350" s="114" t="s">
        <v>2176</v>
      </c>
      <c r="C350" s="114" t="s">
        <v>2177</v>
      </c>
      <c r="D350" s="114" t="s">
        <v>2178</v>
      </c>
      <c r="E350" s="114">
        <v>7</v>
      </c>
      <c r="F350" s="156">
        <v>3189</v>
      </c>
      <c r="G350" s="114" t="s">
        <v>1339</v>
      </c>
      <c r="H350" s="157"/>
      <c r="I350" s="158">
        <v>24825</v>
      </c>
      <c r="J350" s="159">
        <f t="shared" si="5"/>
        <v>48</v>
      </c>
      <c r="K350" s="114" t="s">
        <v>1340</v>
      </c>
      <c r="L350" s="114"/>
      <c r="M350" s="114" t="s">
        <v>1518</v>
      </c>
    </row>
    <row r="351" spans="1:13" x14ac:dyDescent="0.3">
      <c r="A351" s="155">
        <v>115103533</v>
      </c>
      <c r="B351" s="114" t="s">
        <v>2179</v>
      </c>
      <c r="C351" s="114" t="s">
        <v>2180</v>
      </c>
      <c r="D351" s="114" t="s">
        <v>2178</v>
      </c>
      <c r="E351" s="114">
        <v>7</v>
      </c>
      <c r="F351" s="156">
        <v>3189</v>
      </c>
      <c r="G351" s="114" t="s">
        <v>1344</v>
      </c>
      <c r="H351" s="157"/>
      <c r="I351" s="158">
        <v>25637</v>
      </c>
      <c r="J351" s="159">
        <f t="shared" si="5"/>
        <v>45</v>
      </c>
      <c r="K351" s="114" t="s">
        <v>1340</v>
      </c>
      <c r="L351" s="114"/>
      <c r="M351" s="114" t="s">
        <v>1518</v>
      </c>
    </row>
    <row r="352" spans="1:13" x14ac:dyDescent="0.3">
      <c r="A352" s="155">
        <v>115103533</v>
      </c>
      <c r="B352" s="114" t="s">
        <v>2181</v>
      </c>
      <c r="C352" s="114" t="s">
        <v>2182</v>
      </c>
      <c r="D352" s="114" t="s">
        <v>2178</v>
      </c>
      <c r="E352" s="114">
        <v>7</v>
      </c>
      <c r="F352" s="156">
        <v>3189</v>
      </c>
      <c r="G352" s="114" t="s">
        <v>1349</v>
      </c>
      <c r="H352" s="157"/>
      <c r="I352" s="158">
        <v>37144</v>
      </c>
      <c r="J352" s="159">
        <f t="shared" si="5"/>
        <v>14</v>
      </c>
      <c r="K352" s="114" t="s">
        <v>1340</v>
      </c>
      <c r="L352" s="114"/>
      <c r="M352" s="114" t="s">
        <v>1518</v>
      </c>
    </row>
    <row r="353" spans="1:13" x14ac:dyDescent="0.3">
      <c r="A353" s="155">
        <v>115103533</v>
      </c>
      <c r="B353" s="114" t="s">
        <v>2183</v>
      </c>
      <c r="C353" s="114" t="s">
        <v>2184</v>
      </c>
      <c r="D353" s="114" t="s">
        <v>2178</v>
      </c>
      <c r="E353" s="114">
        <v>7</v>
      </c>
      <c r="F353" s="156">
        <v>3189</v>
      </c>
      <c r="G353" s="114" t="s">
        <v>1349</v>
      </c>
      <c r="H353" s="157"/>
      <c r="I353" s="158">
        <v>37970</v>
      </c>
      <c r="J353" s="159">
        <f t="shared" si="5"/>
        <v>12</v>
      </c>
      <c r="K353" s="114" t="s">
        <v>1340</v>
      </c>
      <c r="L353" s="114"/>
      <c r="M353" s="114" t="s">
        <v>1518</v>
      </c>
    </row>
    <row r="354" spans="1:13" x14ac:dyDescent="0.3">
      <c r="A354" s="155">
        <v>115103533</v>
      </c>
      <c r="B354" s="114" t="s">
        <v>2185</v>
      </c>
      <c r="C354" s="114" t="s">
        <v>2186</v>
      </c>
      <c r="D354" s="114" t="s">
        <v>2187</v>
      </c>
      <c r="E354" s="114">
        <v>8</v>
      </c>
      <c r="F354" s="156">
        <v>3189</v>
      </c>
      <c r="G354" s="114" t="s">
        <v>1339</v>
      </c>
      <c r="H354" s="157"/>
      <c r="I354" s="158">
        <v>31057</v>
      </c>
      <c r="J354" s="159">
        <f t="shared" si="5"/>
        <v>30</v>
      </c>
      <c r="K354" s="114" t="s">
        <v>1340</v>
      </c>
      <c r="L354" s="114"/>
      <c r="M354" s="114" t="s">
        <v>1518</v>
      </c>
    </row>
    <row r="355" spans="1:13" x14ac:dyDescent="0.3">
      <c r="A355" s="155">
        <v>115103533</v>
      </c>
      <c r="B355" s="114" t="s">
        <v>2188</v>
      </c>
      <c r="C355" s="114" t="s">
        <v>2189</v>
      </c>
      <c r="D355" s="114" t="s">
        <v>2190</v>
      </c>
      <c r="E355" s="114">
        <v>6</v>
      </c>
      <c r="F355" s="156">
        <v>4065</v>
      </c>
      <c r="G355" s="114" t="s">
        <v>1339</v>
      </c>
      <c r="H355" s="157"/>
      <c r="I355" s="158">
        <v>26434</v>
      </c>
      <c r="J355" s="159">
        <f t="shared" si="5"/>
        <v>43</v>
      </c>
      <c r="K355" s="114" t="s">
        <v>1340</v>
      </c>
      <c r="L355" s="114"/>
      <c r="M355" s="114" t="s">
        <v>1361</v>
      </c>
    </row>
    <row r="356" spans="1:13" x14ac:dyDescent="0.3">
      <c r="A356" s="155">
        <v>115103533</v>
      </c>
      <c r="B356" s="114" t="s">
        <v>2191</v>
      </c>
      <c r="C356" s="114" t="s">
        <v>2192</v>
      </c>
      <c r="D356" s="114" t="s">
        <v>2193</v>
      </c>
      <c r="E356" s="114">
        <v>7</v>
      </c>
      <c r="F356" s="156">
        <v>3189</v>
      </c>
      <c r="G356" s="114" t="s">
        <v>1339</v>
      </c>
      <c r="H356" s="157"/>
      <c r="I356" s="158">
        <v>30466</v>
      </c>
      <c r="J356" s="159">
        <f t="shared" si="5"/>
        <v>32</v>
      </c>
      <c r="K356" s="114" t="s">
        <v>1340</v>
      </c>
      <c r="L356" s="114"/>
      <c r="M356" s="114" t="s">
        <v>1518</v>
      </c>
    </row>
    <row r="357" spans="1:13" x14ac:dyDescent="0.3">
      <c r="A357" s="155">
        <v>115103533</v>
      </c>
      <c r="B357" s="114" t="s">
        <v>2194</v>
      </c>
      <c r="C357" s="114" t="s">
        <v>2195</v>
      </c>
      <c r="D357" s="114" t="s">
        <v>2193</v>
      </c>
      <c r="E357" s="114">
        <v>7</v>
      </c>
      <c r="F357" s="156">
        <v>4189</v>
      </c>
      <c r="G357" s="114" t="s">
        <v>1344</v>
      </c>
      <c r="H357" s="157"/>
      <c r="I357" s="158">
        <v>31731</v>
      </c>
      <c r="J357" s="159">
        <f t="shared" si="5"/>
        <v>29</v>
      </c>
      <c r="K357" s="114" t="s">
        <v>1340</v>
      </c>
      <c r="L357" s="114"/>
      <c r="M357" s="114" t="s">
        <v>1518</v>
      </c>
    </row>
    <row r="358" spans="1:13" x14ac:dyDescent="0.3">
      <c r="A358" s="155">
        <v>115103533</v>
      </c>
      <c r="B358" s="114" t="s">
        <v>2196</v>
      </c>
      <c r="C358" s="114" t="s">
        <v>1380</v>
      </c>
      <c r="D358" s="114" t="s">
        <v>2197</v>
      </c>
      <c r="E358" s="114">
        <v>9</v>
      </c>
      <c r="F358" s="156">
        <v>2450</v>
      </c>
      <c r="G358" s="114" t="s">
        <v>1339</v>
      </c>
      <c r="H358" s="157"/>
      <c r="I358" s="158">
        <v>24722</v>
      </c>
      <c r="J358" s="159">
        <f t="shared" si="5"/>
        <v>48</v>
      </c>
      <c r="K358" s="114" t="s">
        <v>1340</v>
      </c>
      <c r="L358" s="114"/>
      <c r="M358" s="114" t="s">
        <v>1567</v>
      </c>
    </row>
    <row r="359" spans="1:13" x14ac:dyDescent="0.3">
      <c r="A359" s="155">
        <v>115103533</v>
      </c>
      <c r="B359" s="114" t="s">
        <v>2198</v>
      </c>
      <c r="C359" s="114" t="s">
        <v>2199</v>
      </c>
      <c r="D359" s="114" t="s">
        <v>2200</v>
      </c>
      <c r="E359" s="114">
        <v>8</v>
      </c>
      <c r="F359" s="156">
        <v>3189</v>
      </c>
      <c r="G359" s="114" t="s">
        <v>1339</v>
      </c>
      <c r="H359" s="157"/>
      <c r="I359" s="158">
        <v>23880</v>
      </c>
      <c r="J359" s="159">
        <f t="shared" si="5"/>
        <v>50</v>
      </c>
      <c r="K359" s="114" t="s">
        <v>1340</v>
      </c>
      <c r="L359" s="114"/>
      <c r="M359" s="114" t="s">
        <v>1518</v>
      </c>
    </row>
    <row r="360" spans="1:13" x14ac:dyDescent="0.3">
      <c r="A360" s="155">
        <v>115103533</v>
      </c>
      <c r="B360" s="114" t="s">
        <v>2201</v>
      </c>
      <c r="C360" s="114" t="s">
        <v>2202</v>
      </c>
      <c r="D360" s="114" t="s">
        <v>2203</v>
      </c>
      <c r="E360" s="114">
        <v>8</v>
      </c>
      <c r="F360" s="156">
        <v>2450</v>
      </c>
      <c r="G360" s="114" t="s">
        <v>1339</v>
      </c>
      <c r="H360" s="157"/>
      <c r="I360" s="158">
        <v>32283</v>
      </c>
      <c r="J360" s="159">
        <f t="shared" si="5"/>
        <v>27</v>
      </c>
      <c r="K360" s="114" t="s">
        <v>1340</v>
      </c>
      <c r="L360" s="114"/>
      <c r="M360" s="114" t="s">
        <v>1567</v>
      </c>
    </row>
    <row r="361" spans="1:13" x14ac:dyDescent="0.3">
      <c r="A361" s="155">
        <v>115103533</v>
      </c>
      <c r="B361" s="114" t="s">
        <v>2204</v>
      </c>
      <c r="C361" s="114" t="s">
        <v>2205</v>
      </c>
      <c r="D361" s="114" t="s">
        <v>2206</v>
      </c>
      <c r="E361" s="114">
        <v>7</v>
      </c>
      <c r="F361" s="156">
        <v>3189</v>
      </c>
      <c r="G361" s="114" t="s">
        <v>1339</v>
      </c>
      <c r="H361" s="157"/>
      <c r="I361" s="158">
        <v>30535</v>
      </c>
      <c r="J361" s="159">
        <f t="shared" si="5"/>
        <v>32</v>
      </c>
      <c r="K361" s="114" t="s">
        <v>1340</v>
      </c>
      <c r="L361" s="114"/>
      <c r="M361" s="114" t="s">
        <v>1518</v>
      </c>
    </row>
    <row r="362" spans="1:13" x14ac:dyDescent="0.3">
      <c r="A362" s="155">
        <v>115103533</v>
      </c>
      <c r="B362" s="114" t="s">
        <v>2207</v>
      </c>
      <c r="C362" s="114" t="s">
        <v>2208</v>
      </c>
      <c r="D362" s="114" t="s">
        <v>2206</v>
      </c>
      <c r="E362" s="114">
        <v>7</v>
      </c>
      <c r="F362" s="156">
        <v>4189</v>
      </c>
      <c r="G362" s="114" t="s">
        <v>1344</v>
      </c>
      <c r="H362" s="157"/>
      <c r="I362" s="158">
        <v>32383</v>
      </c>
      <c r="J362" s="159">
        <f t="shared" si="5"/>
        <v>27</v>
      </c>
      <c r="K362" s="114" t="s">
        <v>1340</v>
      </c>
      <c r="L362" s="114"/>
      <c r="M362" s="114" t="s">
        <v>1518</v>
      </c>
    </row>
    <row r="363" spans="1:13" x14ac:dyDescent="0.3">
      <c r="A363" s="155">
        <v>115103533</v>
      </c>
      <c r="B363" s="114" t="s">
        <v>2209</v>
      </c>
      <c r="C363" s="114" t="s">
        <v>2205</v>
      </c>
      <c r="D363" s="114" t="s">
        <v>2206</v>
      </c>
      <c r="E363" s="114">
        <v>7</v>
      </c>
      <c r="F363" s="156">
        <v>3189</v>
      </c>
      <c r="G363" s="114" t="s">
        <v>1349</v>
      </c>
      <c r="H363" s="157"/>
      <c r="I363" s="158">
        <v>42167</v>
      </c>
      <c r="J363" s="159">
        <f t="shared" si="5"/>
        <v>0</v>
      </c>
      <c r="K363" s="114" t="s">
        <v>1340</v>
      </c>
      <c r="L363" s="114"/>
      <c r="M363" s="114" t="s">
        <v>1518</v>
      </c>
    </row>
    <row r="364" spans="1:13" x14ac:dyDescent="0.3">
      <c r="A364" s="155">
        <v>115103533</v>
      </c>
      <c r="B364" s="114" t="s">
        <v>2210</v>
      </c>
      <c r="C364" s="114" t="s">
        <v>2211</v>
      </c>
      <c r="D364" s="114" t="s">
        <v>2212</v>
      </c>
      <c r="E364" s="114">
        <v>8</v>
      </c>
      <c r="F364" s="156">
        <v>3189</v>
      </c>
      <c r="G364" s="114" t="s">
        <v>1339</v>
      </c>
      <c r="H364" s="157"/>
      <c r="I364" s="158">
        <v>31357</v>
      </c>
      <c r="J364" s="159">
        <f t="shared" si="5"/>
        <v>30</v>
      </c>
      <c r="K364" s="114" t="s">
        <v>1340</v>
      </c>
      <c r="L364" s="114"/>
      <c r="M364" s="114" t="s">
        <v>1518</v>
      </c>
    </row>
    <row r="365" spans="1:13" x14ac:dyDescent="0.3">
      <c r="A365" s="155">
        <v>115103533</v>
      </c>
      <c r="B365" s="114" t="s">
        <v>2213</v>
      </c>
      <c r="C365" s="114" t="s">
        <v>2214</v>
      </c>
      <c r="D365" s="114" t="s">
        <v>2215</v>
      </c>
      <c r="E365" s="114">
        <v>6</v>
      </c>
      <c r="F365" s="156">
        <v>4065</v>
      </c>
      <c r="G365" s="114" t="s">
        <v>1339</v>
      </c>
      <c r="H365" s="157"/>
      <c r="I365" s="158">
        <v>27719</v>
      </c>
      <c r="J365" s="159">
        <f t="shared" si="5"/>
        <v>40</v>
      </c>
      <c r="K365" s="114" t="s">
        <v>1340</v>
      </c>
      <c r="L365" s="114"/>
      <c r="M365" s="114" t="s">
        <v>1361</v>
      </c>
    </row>
    <row r="366" spans="1:13" x14ac:dyDescent="0.3">
      <c r="A366" s="155">
        <v>115103533</v>
      </c>
      <c r="B366" s="114" t="s">
        <v>2216</v>
      </c>
      <c r="C366" s="114" t="s">
        <v>2217</v>
      </c>
      <c r="D366" s="114" t="s">
        <v>2215</v>
      </c>
      <c r="E366" s="114">
        <v>6</v>
      </c>
      <c r="F366" s="156">
        <v>5065</v>
      </c>
      <c r="G366" s="114" t="s">
        <v>1344</v>
      </c>
      <c r="H366" s="157"/>
      <c r="I366" s="158">
        <v>30141</v>
      </c>
      <c r="J366" s="159">
        <f t="shared" si="5"/>
        <v>33</v>
      </c>
      <c r="K366" s="114" t="s">
        <v>1340</v>
      </c>
      <c r="L366" s="114"/>
      <c r="M366" s="114" t="s">
        <v>1361</v>
      </c>
    </row>
    <row r="367" spans="1:13" x14ac:dyDescent="0.3">
      <c r="A367" s="155">
        <v>115103533</v>
      </c>
      <c r="B367" s="114" t="s">
        <v>2218</v>
      </c>
      <c r="C367" s="114" t="s">
        <v>2219</v>
      </c>
      <c r="D367" s="114" t="s">
        <v>2215</v>
      </c>
      <c r="E367" s="114">
        <v>6</v>
      </c>
      <c r="F367" s="156">
        <v>4065</v>
      </c>
      <c r="G367" s="114" t="s">
        <v>1349</v>
      </c>
      <c r="H367" s="157"/>
      <c r="I367" s="158">
        <v>39778</v>
      </c>
      <c r="J367" s="159">
        <f t="shared" si="5"/>
        <v>7</v>
      </c>
      <c r="K367" s="114" t="s">
        <v>1340</v>
      </c>
      <c r="L367" s="114"/>
      <c r="M367" s="114" t="s">
        <v>1361</v>
      </c>
    </row>
    <row r="368" spans="1:13" x14ac:dyDescent="0.3">
      <c r="A368" s="155">
        <v>115103533</v>
      </c>
      <c r="B368" s="114" t="s">
        <v>2220</v>
      </c>
      <c r="C368" s="114" t="s">
        <v>2221</v>
      </c>
      <c r="D368" s="114" t="s">
        <v>2215</v>
      </c>
      <c r="E368" s="114">
        <v>6</v>
      </c>
      <c r="F368" s="156">
        <v>4065</v>
      </c>
      <c r="G368" s="114" t="s">
        <v>1349</v>
      </c>
      <c r="H368" s="157"/>
      <c r="I368" s="158">
        <v>41031</v>
      </c>
      <c r="J368" s="159">
        <f t="shared" si="5"/>
        <v>3</v>
      </c>
      <c r="K368" s="114" t="s">
        <v>1340</v>
      </c>
      <c r="L368" s="114"/>
      <c r="M368" s="114" t="s">
        <v>1361</v>
      </c>
    </row>
    <row r="369" spans="1:13" x14ac:dyDescent="0.3">
      <c r="A369" s="155">
        <v>115103533</v>
      </c>
      <c r="B369" s="114" t="s">
        <v>2222</v>
      </c>
      <c r="C369" s="114" t="s">
        <v>2223</v>
      </c>
      <c r="D369" s="114" t="s">
        <v>2224</v>
      </c>
      <c r="E369" s="114">
        <v>7</v>
      </c>
      <c r="F369" s="156">
        <v>3189</v>
      </c>
      <c r="G369" s="114" t="s">
        <v>1339</v>
      </c>
      <c r="H369" s="157"/>
      <c r="I369" s="158">
        <v>29402</v>
      </c>
      <c r="J369" s="159">
        <f t="shared" si="5"/>
        <v>35</v>
      </c>
      <c r="K369" s="114" t="s">
        <v>1340</v>
      </c>
      <c r="L369" s="114"/>
      <c r="M369" s="114" t="s">
        <v>1518</v>
      </c>
    </row>
    <row r="370" spans="1:13" x14ac:dyDescent="0.3">
      <c r="A370" s="155">
        <v>115103533</v>
      </c>
      <c r="B370" s="114" t="s">
        <v>2225</v>
      </c>
      <c r="C370" s="114" t="s">
        <v>2226</v>
      </c>
      <c r="D370" s="114" t="s">
        <v>2224</v>
      </c>
      <c r="E370" s="114">
        <v>7</v>
      </c>
      <c r="F370" s="156">
        <v>4189</v>
      </c>
      <c r="G370" s="114" t="s">
        <v>1344</v>
      </c>
      <c r="H370" s="157"/>
      <c r="I370" s="158">
        <v>30785</v>
      </c>
      <c r="J370" s="159">
        <f t="shared" si="5"/>
        <v>31</v>
      </c>
      <c r="K370" s="114" t="s">
        <v>1340</v>
      </c>
      <c r="L370" s="114"/>
      <c r="M370" s="114" t="s">
        <v>1518</v>
      </c>
    </row>
    <row r="371" spans="1:13" x14ac:dyDescent="0.3">
      <c r="A371" s="155">
        <v>115103533</v>
      </c>
      <c r="B371" s="114" t="s">
        <v>2227</v>
      </c>
      <c r="C371" s="114" t="s">
        <v>2228</v>
      </c>
      <c r="D371" s="114" t="s">
        <v>2224</v>
      </c>
      <c r="E371" s="114">
        <v>7</v>
      </c>
      <c r="F371" s="156">
        <v>3189</v>
      </c>
      <c r="G371" s="114" t="s">
        <v>1349</v>
      </c>
      <c r="H371" s="157"/>
      <c r="I371" s="158">
        <v>40851</v>
      </c>
      <c r="J371" s="159">
        <f t="shared" si="5"/>
        <v>4</v>
      </c>
      <c r="K371" s="114" t="s">
        <v>1340</v>
      </c>
      <c r="L371" s="114"/>
      <c r="M371" s="114" t="s">
        <v>1518</v>
      </c>
    </row>
    <row r="372" spans="1:13" x14ac:dyDescent="0.3">
      <c r="A372" s="155">
        <v>115103533</v>
      </c>
      <c r="B372" s="114" t="s">
        <v>2229</v>
      </c>
      <c r="C372" s="114" t="s">
        <v>2230</v>
      </c>
      <c r="D372" s="114" t="s">
        <v>2231</v>
      </c>
      <c r="E372" s="114">
        <v>6</v>
      </c>
      <c r="F372" s="156">
        <v>4065</v>
      </c>
      <c r="G372" s="114" t="s">
        <v>1339</v>
      </c>
      <c r="H372" s="157"/>
      <c r="I372" s="158">
        <v>28762</v>
      </c>
      <c r="J372" s="159">
        <f t="shared" si="5"/>
        <v>37</v>
      </c>
      <c r="K372" s="114" t="s">
        <v>1340</v>
      </c>
      <c r="L372" s="114"/>
      <c r="M372" s="114" t="s">
        <v>1361</v>
      </c>
    </row>
    <row r="373" spans="1:13" x14ac:dyDescent="0.3">
      <c r="A373" s="155">
        <v>115103533</v>
      </c>
      <c r="B373" s="114" t="s">
        <v>2232</v>
      </c>
      <c r="C373" s="114" t="s">
        <v>2233</v>
      </c>
      <c r="D373" s="114" t="s">
        <v>2231</v>
      </c>
      <c r="E373" s="114">
        <v>6</v>
      </c>
      <c r="F373" s="156">
        <v>5065</v>
      </c>
      <c r="G373" s="114" t="s">
        <v>1344</v>
      </c>
      <c r="H373" s="157"/>
      <c r="I373" s="158">
        <v>30851</v>
      </c>
      <c r="J373" s="159">
        <f t="shared" si="5"/>
        <v>31</v>
      </c>
      <c r="K373" s="114" t="s">
        <v>1340</v>
      </c>
      <c r="L373" s="114"/>
      <c r="M373" s="114" t="s">
        <v>1361</v>
      </c>
    </row>
    <row r="374" spans="1:13" x14ac:dyDescent="0.3">
      <c r="A374" s="155">
        <v>115103533</v>
      </c>
      <c r="B374" s="114" t="s">
        <v>2234</v>
      </c>
      <c r="C374" s="114" t="s">
        <v>2235</v>
      </c>
      <c r="D374" s="114" t="s">
        <v>2231</v>
      </c>
      <c r="E374" s="114">
        <v>6</v>
      </c>
      <c r="F374" s="156">
        <v>4065</v>
      </c>
      <c r="G374" s="114" t="s">
        <v>1349</v>
      </c>
      <c r="H374" s="157"/>
      <c r="I374" s="158">
        <v>41286</v>
      </c>
      <c r="J374" s="159">
        <f t="shared" si="5"/>
        <v>2</v>
      </c>
      <c r="K374" s="114" t="s">
        <v>1340</v>
      </c>
      <c r="L374" s="114"/>
      <c r="M374" s="114" t="s">
        <v>1361</v>
      </c>
    </row>
    <row r="375" spans="1:13" x14ac:dyDescent="0.3">
      <c r="A375" s="155">
        <v>115103533</v>
      </c>
      <c r="B375" s="114" t="s">
        <v>2236</v>
      </c>
      <c r="C375" s="114" t="s">
        <v>2237</v>
      </c>
      <c r="D375" s="114" t="s">
        <v>2238</v>
      </c>
      <c r="E375" s="114">
        <v>9</v>
      </c>
      <c r="F375" s="156">
        <v>2450</v>
      </c>
      <c r="G375" s="114" t="s">
        <v>1339</v>
      </c>
      <c r="H375" s="157"/>
      <c r="I375" s="158">
        <v>29246</v>
      </c>
      <c r="J375" s="159">
        <f t="shared" si="5"/>
        <v>35</v>
      </c>
      <c r="K375" s="114" t="s">
        <v>1340</v>
      </c>
      <c r="L375" s="114"/>
      <c r="M375" s="114" t="s">
        <v>1567</v>
      </c>
    </row>
    <row r="376" spans="1:13" x14ac:dyDescent="0.3">
      <c r="A376" s="155">
        <v>115103533</v>
      </c>
      <c r="B376" s="114" t="s">
        <v>2239</v>
      </c>
      <c r="C376" s="114" t="s">
        <v>2240</v>
      </c>
      <c r="D376" s="114" t="s">
        <v>2241</v>
      </c>
      <c r="E376" s="114">
        <v>8</v>
      </c>
      <c r="F376" s="156">
        <v>2450</v>
      </c>
      <c r="G376" s="114" t="s">
        <v>1339</v>
      </c>
      <c r="H376" s="157"/>
      <c r="I376" s="158">
        <v>31462</v>
      </c>
      <c r="J376" s="159">
        <f t="shared" si="5"/>
        <v>29</v>
      </c>
      <c r="K376" s="114" t="s">
        <v>1340</v>
      </c>
      <c r="L376" s="114"/>
      <c r="M376" s="114" t="s">
        <v>1567</v>
      </c>
    </row>
    <row r="377" spans="1:13" x14ac:dyDescent="0.3">
      <c r="A377" s="155">
        <v>115103533</v>
      </c>
      <c r="B377" s="114" t="s">
        <v>2242</v>
      </c>
      <c r="C377" s="114" t="s">
        <v>2243</v>
      </c>
      <c r="D377" s="114" t="s">
        <v>2244</v>
      </c>
      <c r="E377" s="114">
        <v>5</v>
      </c>
      <c r="F377" s="156">
        <v>4065</v>
      </c>
      <c r="G377" s="114" t="s">
        <v>1339</v>
      </c>
      <c r="H377" s="157"/>
      <c r="I377" s="158">
        <v>29500</v>
      </c>
      <c r="J377" s="159">
        <f t="shared" si="5"/>
        <v>35</v>
      </c>
      <c r="K377" s="114" t="s">
        <v>1340</v>
      </c>
      <c r="L377" s="114"/>
      <c r="M377" s="114" t="s">
        <v>1361</v>
      </c>
    </row>
    <row r="378" spans="1:13" x14ac:dyDescent="0.3">
      <c r="A378" s="155">
        <v>115103533</v>
      </c>
      <c r="B378" s="114" t="s">
        <v>2245</v>
      </c>
      <c r="C378" s="114" t="s">
        <v>2246</v>
      </c>
      <c r="D378" s="114" t="s">
        <v>2244</v>
      </c>
      <c r="E378" s="114">
        <v>5</v>
      </c>
      <c r="F378" s="156">
        <v>5065</v>
      </c>
      <c r="G378" s="114" t="s">
        <v>1344</v>
      </c>
      <c r="H378" s="157"/>
      <c r="I378" s="158">
        <v>30794</v>
      </c>
      <c r="J378" s="159">
        <f t="shared" si="5"/>
        <v>31</v>
      </c>
      <c r="K378" s="114" t="s">
        <v>1340</v>
      </c>
      <c r="L378" s="114"/>
      <c r="M378" s="114" t="s">
        <v>1361</v>
      </c>
    </row>
    <row r="379" spans="1:13" x14ac:dyDescent="0.3">
      <c r="A379" s="155">
        <v>115103533</v>
      </c>
      <c r="B379" s="114" t="s">
        <v>2247</v>
      </c>
      <c r="C379" s="114" t="s">
        <v>2248</v>
      </c>
      <c r="D379" s="114" t="s">
        <v>2244</v>
      </c>
      <c r="E379" s="114">
        <v>5</v>
      </c>
      <c r="F379" s="156">
        <v>4065</v>
      </c>
      <c r="G379" s="114" t="s">
        <v>1349</v>
      </c>
      <c r="H379" s="157"/>
      <c r="I379" s="158">
        <v>40721</v>
      </c>
      <c r="J379" s="159">
        <f t="shared" si="5"/>
        <v>4</v>
      </c>
      <c r="K379" s="114" t="s">
        <v>1340</v>
      </c>
      <c r="L379" s="114"/>
      <c r="M379" s="114" t="s">
        <v>1361</v>
      </c>
    </row>
    <row r="380" spans="1:13" x14ac:dyDescent="0.3">
      <c r="A380" s="155">
        <v>115103533</v>
      </c>
      <c r="B380" s="114" t="s">
        <v>2249</v>
      </c>
      <c r="C380" s="114" t="s">
        <v>2250</v>
      </c>
      <c r="D380" s="114" t="s">
        <v>2251</v>
      </c>
      <c r="E380" s="114">
        <v>8</v>
      </c>
      <c r="F380" s="156">
        <v>3189</v>
      </c>
      <c r="G380" s="114" t="s">
        <v>1339</v>
      </c>
      <c r="H380" s="157"/>
      <c r="I380" s="158">
        <v>27454</v>
      </c>
      <c r="J380" s="159">
        <f t="shared" si="5"/>
        <v>40</v>
      </c>
      <c r="K380" s="114" t="s">
        <v>1340</v>
      </c>
      <c r="L380" s="114"/>
      <c r="M380" s="114" t="s">
        <v>1518</v>
      </c>
    </row>
    <row r="381" spans="1:13" x14ac:dyDescent="0.3">
      <c r="A381" s="155">
        <v>115103533</v>
      </c>
      <c r="B381" s="114" t="s">
        <v>2252</v>
      </c>
      <c r="C381" s="114" t="s">
        <v>2253</v>
      </c>
      <c r="D381" s="114" t="s">
        <v>2254</v>
      </c>
      <c r="E381" s="114">
        <v>7</v>
      </c>
      <c r="F381" s="156">
        <v>3189</v>
      </c>
      <c r="G381" s="114" t="s">
        <v>1339</v>
      </c>
      <c r="H381" s="157"/>
      <c r="I381" s="158">
        <v>31193</v>
      </c>
      <c r="J381" s="159">
        <f t="shared" si="5"/>
        <v>30</v>
      </c>
      <c r="K381" s="114" t="s">
        <v>1340</v>
      </c>
      <c r="L381" s="114"/>
      <c r="M381" s="114" t="s">
        <v>1518</v>
      </c>
    </row>
    <row r="382" spans="1:13" x14ac:dyDescent="0.3">
      <c r="A382" s="155">
        <v>115103533</v>
      </c>
      <c r="B382" s="114" t="s">
        <v>2255</v>
      </c>
      <c r="C382" s="114" t="s">
        <v>2256</v>
      </c>
      <c r="D382" s="114" t="s">
        <v>2254</v>
      </c>
      <c r="E382" s="114">
        <v>7</v>
      </c>
      <c r="F382" s="156">
        <v>4189</v>
      </c>
      <c r="G382" s="114" t="s">
        <v>1344</v>
      </c>
      <c r="H382" s="157"/>
      <c r="I382" s="158">
        <v>29509</v>
      </c>
      <c r="J382" s="159">
        <f t="shared" si="5"/>
        <v>35</v>
      </c>
      <c r="K382" s="114" t="s">
        <v>1340</v>
      </c>
      <c r="L382" s="114"/>
      <c r="M382" s="114" t="s">
        <v>1518</v>
      </c>
    </row>
    <row r="383" spans="1:13" x14ac:dyDescent="0.3">
      <c r="A383" s="155">
        <v>115103533</v>
      </c>
      <c r="B383" s="114" t="s">
        <v>2257</v>
      </c>
      <c r="C383" s="114" t="s">
        <v>2258</v>
      </c>
      <c r="D383" s="114" t="s">
        <v>2259</v>
      </c>
      <c r="E383" s="114">
        <v>6</v>
      </c>
      <c r="F383" s="156">
        <v>4065</v>
      </c>
      <c r="G383" s="114" t="s">
        <v>1339</v>
      </c>
      <c r="H383" s="157"/>
      <c r="I383" s="158">
        <v>29712</v>
      </c>
      <c r="J383" s="159">
        <f t="shared" si="5"/>
        <v>34</v>
      </c>
      <c r="K383" s="114" t="s">
        <v>1340</v>
      </c>
      <c r="L383" s="114"/>
      <c r="M383" s="114" t="s">
        <v>1361</v>
      </c>
    </row>
    <row r="384" spans="1:13" x14ac:dyDescent="0.3">
      <c r="A384" s="155">
        <v>115103533</v>
      </c>
      <c r="B384" s="114" t="s">
        <v>2260</v>
      </c>
      <c r="C384" s="114" t="s">
        <v>2261</v>
      </c>
      <c r="D384" s="114" t="s">
        <v>2262</v>
      </c>
      <c r="E384" s="114">
        <v>8</v>
      </c>
      <c r="F384" s="156">
        <v>3189</v>
      </c>
      <c r="G384" s="114" t="s">
        <v>1339</v>
      </c>
      <c r="H384" s="157"/>
      <c r="I384" s="158">
        <v>30777</v>
      </c>
      <c r="J384" s="159">
        <f t="shared" si="5"/>
        <v>31</v>
      </c>
      <c r="K384" s="114" t="s">
        <v>1340</v>
      </c>
      <c r="L384" s="114"/>
      <c r="M384" s="114" t="s">
        <v>1518</v>
      </c>
    </row>
    <row r="385" spans="1:13" x14ac:dyDescent="0.3">
      <c r="A385" s="155">
        <v>115103533</v>
      </c>
      <c r="B385" s="114" t="s">
        <v>2263</v>
      </c>
      <c r="C385" s="114" t="s">
        <v>2264</v>
      </c>
      <c r="D385" s="114" t="s">
        <v>2265</v>
      </c>
      <c r="E385" s="114">
        <v>9</v>
      </c>
      <c r="F385" s="156">
        <v>2450</v>
      </c>
      <c r="G385" s="114" t="s">
        <v>1339</v>
      </c>
      <c r="H385" s="157"/>
      <c r="I385" s="158">
        <v>32497</v>
      </c>
      <c r="J385" s="159">
        <f t="shared" si="5"/>
        <v>27</v>
      </c>
      <c r="K385" s="114" t="s">
        <v>1340</v>
      </c>
      <c r="L385" s="114"/>
      <c r="M385" s="114" t="s">
        <v>1567</v>
      </c>
    </row>
    <row r="386" spans="1:13" x14ac:dyDescent="0.3">
      <c r="A386" s="155">
        <v>115103533</v>
      </c>
      <c r="B386" s="114" t="s">
        <v>2266</v>
      </c>
      <c r="C386" s="114" t="s">
        <v>2267</v>
      </c>
      <c r="D386" s="114" t="s">
        <v>2268</v>
      </c>
      <c r="E386" s="114">
        <v>4</v>
      </c>
      <c r="F386" s="156">
        <v>4065</v>
      </c>
      <c r="G386" s="114" t="s">
        <v>1339</v>
      </c>
      <c r="H386" s="157"/>
      <c r="I386" s="158">
        <v>30458</v>
      </c>
      <c r="J386" s="159">
        <f t="shared" si="5"/>
        <v>32</v>
      </c>
      <c r="K386" s="114" t="s">
        <v>1340</v>
      </c>
      <c r="L386" s="114"/>
      <c r="M386" s="114" t="s">
        <v>1361</v>
      </c>
    </row>
    <row r="387" spans="1:13" x14ac:dyDescent="0.3">
      <c r="A387" s="155">
        <v>115103533</v>
      </c>
      <c r="B387" s="114" t="s">
        <v>2269</v>
      </c>
      <c r="C387" s="114" t="s">
        <v>2270</v>
      </c>
      <c r="D387" s="114" t="s">
        <v>2268</v>
      </c>
      <c r="E387" s="114">
        <v>4</v>
      </c>
      <c r="F387" s="156">
        <v>5065</v>
      </c>
      <c r="G387" s="114" t="s">
        <v>1344</v>
      </c>
      <c r="H387" s="157"/>
      <c r="I387" s="158">
        <v>32678</v>
      </c>
      <c r="J387" s="159">
        <f t="shared" ref="J387:J450" si="6">2015-YEAR(I387)</f>
        <v>26</v>
      </c>
      <c r="K387" s="114" t="s">
        <v>1340</v>
      </c>
      <c r="L387" s="114"/>
      <c r="M387" s="114" t="s">
        <v>1361</v>
      </c>
    </row>
    <row r="388" spans="1:13" x14ac:dyDescent="0.3">
      <c r="A388" s="155">
        <v>115103533</v>
      </c>
      <c r="B388" s="114" t="s">
        <v>2271</v>
      </c>
      <c r="C388" s="114" t="s">
        <v>2272</v>
      </c>
      <c r="D388" s="114" t="s">
        <v>2273</v>
      </c>
      <c r="E388" s="114">
        <v>8</v>
      </c>
      <c r="F388" s="156">
        <v>3189</v>
      </c>
      <c r="G388" s="114" t="s">
        <v>1339</v>
      </c>
      <c r="H388" s="157"/>
      <c r="I388" s="158">
        <v>28941</v>
      </c>
      <c r="J388" s="159">
        <f t="shared" si="6"/>
        <v>36</v>
      </c>
      <c r="K388" s="114" t="s">
        <v>1340</v>
      </c>
      <c r="L388" s="114"/>
      <c r="M388" s="114" t="s">
        <v>1518</v>
      </c>
    </row>
    <row r="389" spans="1:13" x14ac:dyDescent="0.3">
      <c r="A389" s="155">
        <v>115103533</v>
      </c>
      <c r="B389" s="114" t="s">
        <v>2274</v>
      </c>
      <c r="C389" s="114" t="s">
        <v>2275</v>
      </c>
      <c r="D389" s="114" t="s">
        <v>2276</v>
      </c>
      <c r="E389" s="114">
        <v>8</v>
      </c>
      <c r="F389" s="156">
        <v>3189</v>
      </c>
      <c r="G389" s="114" t="s">
        <v>1339</v>
      </c>
      <c r="H389" s="157"/>
      <c r="I389" s="158">
        <v>25096</v>
      </c>
      <c r="J389" s="159">
        <f t="shared" si="6"/>
        <v>47</v>
      </c>
      <c r="K389" s="114" t="s">
        <v>1340</v>
      </c>
      <c r="L389" s="114"/>
      <c r="M389" s="114" t="s">
        <v>1518</v>
      </c>
    </row>
    <row r="390" spans="1:13" x14ac:dyDescent="0.3">
      <c r="A390" s="155">
        <v>115103533</v>
      </c>
      <c r="B390" s="114" t="s">
        <v>2277</v>
      </c>
      <c r="C390" s="114" t="s">
        <v>2278</v>
      </c>
      <c r="D390" s="114" t="s">
        <v>2276</v>
      </c>
      <c r="E390" s="114">
        <v>8</v>
      </c>
      <c r="F390" s="156">
        <v>3189</v>
      </c>
      <c r="G390" s="114" t="s">
        <v>1349</v>
      </c>
      <c r="H390" s="157"/>
      <c r="I390" s="158">
        <v>36949</v>
      </c>
      <c r="J390" s="159">
        <f t="shared" si="6"/>
        <v>14</v>
      </c>
      <c r="K390" s="114" t="s">
        <v>1340</v>
      </c>
      <c r="L390" s="114"/>
      <c r="M390" s="114" t="s">
        <v>1518</v>
      </c>
    </row>
    <row r="391" spans="1:13" x14ac:dyDescent="0.3">
      <c r="A391" s="155">
        <v>115103533</v>
      </c>
      <c r="B391" s="114" t="s">
        <v>2279</v>
      </c>
      <c r="C391" s="114" t="s">
        <v>2280</v>
      </c>
      <c r="D391" s="114" t="s">
        <v>2281</v>
      </c>
      <c r="E391" s="114">
        <v>7</v>
      </c>
      <c r="F391" s="156">
        <v>3189</v>
      </c>
      <c r="G391" s="114" t="s">
        <v>1339</v>
      </c>
      <c r="H391" s="157"/>
      <c r="I391" s="158">
        <v>31272</v>
      </c>
      <c r="J391" s="159">
        <f t="shared" si="6"/>
        <v>30</v>
      </c>
      <c r="K391" s="114" t="s">
        <v>1340</v>
      </c>
      <c r="L391" s="114"/>
      <c r="M391" s="114" t="s">
        <v>1518</v>
      </c>
    </row>
    <row r="392" spans="1:13" x14ac:dyDescent="0.3">
      <c r="A392" s="155">
        <v>115103533</v>
      </c>
      <c r="B392" s="114" t="s">
        <v>2282</v>
      </c>
      <c r="C392" s="114" t="s">
        <v>2283</v>
      </c>
      <c r="D392" s="114" t="s">
        <v>2281</v>
      </c>
      <c r="E392" s="114">
        <v>7</v>
      </c>
      <c r="F392" s="156">
        <v>4189</v>
      </c>
      <c r="G392" s="114" t="s">
        <v>1339</v>
      </c>
      <c r="H392" s="157"/>
      <c r="I392" s="158">
        <v>31244</v>
      </c>
      <c r="J392" s="159">
        <f t="shared" si="6"/>
        <v>30</v>
      </c>
      <c r="K392" s="114" t="s">
        <v>1340</v>
      </c>
      <c r="L392" s="114"/>
      <c r="M392" s="114" t="s">
        <v>1973</v>
      </c>
    </row>
    <row r="393" spans="1:13" x14ac:dyDescent="0.3">
      <c r="A393" s="155">
        <v>115103533</v>
      </c>
      <c r="B393" s="114" t="s">
        <v>2284</v>
      </c>
      <c r="C393" s="114" t="s">
        <v>2285</v>
      </c>
      <c r="D393" s="114" t="s">
        <v>2281</v>
      </c>
      <c r="E393" s="114">
        <v>7</v>
      </c>
      <c r="F393" s="156">
        <v>3189</v>
      </c>
      <c r="G393" s="114" t="s">
        <v>1339</v>
      </c>
      <c r="H393" s="157"/>
      <c r="I393" s="158">
        <v>40929</v>
      </c>
      <c r="J393" s="159">
        <f t="shared" si="6"/>
        <v>3</v>
      </c>
      <c r="K393" s="114" t="s">
        <v>1340</v>
      </c>
      <c r="L393" s="114"/>
      <c r="M393" s="114" t="s">
        <v>1518</v>
      </c>
    </row>
    <row r="394" spans="1:13" x14ac:dyDescent="0.3">
      <c r="A394" s="155">
        <v>115103533</v>
      </c>
      <c r="B394" s="114" t="s">
        <v>2286</v>
      </c>
      <c r="C394" s="114" t="s">
        <v>2287</v>
      </c>
      <c r="D394" s="114" t="s">
        <v>2288</v>
      </c>
      <c r="E394" s="114">
        <v>7</v>
      </c>
      <c r="F394" s="156">
        <v>3189</v>
      </c>
      <c r="G394" s="114" t="s">
        <v>1339</v>
      </c>
      <c r="H394" s="157"/>
      <c r="I394" s="158">
        <v>33059</v>
      </c>
      <c r="J394" s="159">
        <f t="shared" si="6"/>
        <v>25</v>
      </c>
      <c r="K394" s="114" t="s">
        <v>1340</v>
      </c>
      <c r="L394" s="114"/>
      <c r="M394" s="114" t="s">
        <v>1518</v>
      </c>
    </row>
    <row r="395" spans="1:13" x14ac:dyDescent="0.3">
      <c r="A395" s="155">
        <v>115103533</v>
      </c>
      <c r="B395" s="114" t="s">
        <v>2289</v>
      </c>
      <c r="C395" s="114" t="s">
        <v>2290</v>
      </c>
      <c r="D395" s="114" t="s">
        <v>2291</v>
      </c>
      <c r="E395" s="114">
        <v>7</v>
      </c>
      <c r="F395" s="156">
        <v>3189</v>
      </c>
      <c r="G395" s="114" t="s">
        <v>1339</v>
      </c>
      <c r="H395" s="157"/>
      <c r="I395" s="158">
        <v>30317</v>
      </c>
      <c r="J395" s="159">
        <f t="shared" si="6"/>
        <v>32</v>
      </c>
      <c r="K395" s="114" t="s">
        <v>1340</v>
      </c>
      <c r="L395" s="114"/>
      <c r="M395" s="114" t="s">
        <v>1518</v>
      </c>
    </row>
    <row r="396" spans="1:13" x14ac:dyDescent="0.3">
      <c r="A396" s="155">
        <v>115103533</v>
      </c>
      <c r="B396" s="114" t="s">
        <v>2292</v>
      </c>
      <c r="C396" s="114" t="s">
        <v>2293</v>
      </c>
      <c r="D396" s="114" t="s">
        <v>2294</v>
      </c>
      <c r="E396" s="114">
        <v>7</v>
      </c>
      <c r="F396" s="156">
        <v>3189</v>
      </c>
      <c r="G396" s="114" t="s">
        <v>1339</v>
      </c>
      <c r="H396" s="157"/>
      <c r="I396" s="158">
        <v>32874</v>
      </c>
      <c r="J396" s="159">
        <f t="shared" si="6"/>
        <v>25</v>
      </c>
      <c r="K396" s="114" t="s">
        <v>1340</v>
      </c>
      <c r="L396" s="114"/>
      <c r="M396" s="114" t="s">
        <v>1518</v>
      </c>
    </row>
    <row r="397" spans="1:13" x14ac:dyDescent="0.3">
      <c r="A397" s="155">
        <v>115103533</v>
      </c>
      <c r="B397" s="114" t="s">
        <v>2295</v>
      </c>
      <c r="C397" s="114" t="s">
        <v>2296</v>
      </c>
      <c r="D397" s="114" t="s">
        <v>2297</v>
      </c>
      <c r="E397" s="114">
        <v>8</v>
      </c>
      <c r="F397" s="156">
        <v>3189</v>
      </c>
      <c r="G397" s="114" t="s">
        <v>1339</v>
      </c>
      <c r="H397" s="157"/>
      <c r="I397" s="158">
        <v>28225</v>
      </c>
      <c r="J397" s="159">
        <f t="shared" si="6"/>
        <v>38</v>
      </c>
      <c r="K397" s="114" t="s">
        <v>1340</v>
      </c>
      <c r="L397" s="114"/>
      <c r="M397" s="114" t="s">
        <v>1518</v>
      </c>
    </row>
    <row r="398" spans="1:13" x14ac:dyDescent="0.3">
      <c r="A398" s="155">
        <v>115103533</v>
      </c>
      <c r="B398" s="114" t="s">
        <v>2298</v>
      </c>
      <c r="C398" s="114" t="s">
        <v>2299</v>
      </c>
      <c r="D398" s="114" t="s">
        <v>2297</v>
      </c>
      <c r="E398" s="114">
        <v>8</v>
      </c>
      <c r="F398" s="156">
        <v>4189</v>
      </c>
      <c r="G398" s="114" t="s">
        <v>1344</v>
      </c>
      <c r="H398" s="157"/>
      <c r="I398" s="158">
        <v>31951</v>
      </c>
      <c r="J398" s="159">
        <f t="shared" si="6"/>
        <v>28</v>
      </c>
      <c r="K398" s="114" t="s">
        <v>1340</v>
      </c>
      <c r="L398" s="114"/>
      <c r="M398" s="114" t="s">
        <v>1518</v>
      </c>
    </row>
    <row r="399" spans="1:13" x14ac:dyDescent="0.3">
      <c r="A399" s="155">
        <v>115103533</v>
      </c>
      <c r="B399" s="114" t="s">
        <v>2300</v>
      </c>
      <c r="C399" s="114" t="s">
        <v>2301</v>
      </c>
      <c r="D399" s="114" t="s">
        <v>2297</v>
      </c>
      <c r="E399" s="114">
        <v>8</v>
      </c>
      <c r="F399" s="156">
        <v>3189</v>
      </c>
      <c r="G399" s="114" t="s">
        <v>1349</v>
      </c>
      <c r="H399" s="157"/>
      <c r="I399" s="158">
        <v>40717</v>
      </c>
      <c r="J399" s="159">
        <f t="shared" si="6"/>
        <v>4</v>
      </c>
      <c r="K399" s="114" t="s">
        <v>1340</v>
      </c>
      <c r="L399" s="114"/>
      <c r="M399" s="114" t="s">
        <v>1518</v>
      </c>
    </row>
    <row r="400" spans="1:13" x14ac:dyDescent="0.3">
      <c r="A400" s="155">
        <v>115103533</v>
      </c>
      <c r="B400" s="114" t="s">
        <v>2302</v>
      </c>
      <c r="C400" s="114" t="s">
        <v>2303</v>
      </c>
      <c r="D400" s="114" t="s">
        <v>2297</v>
      </c>
      <c r="E400" s="114">
        <v>8</v>
      </c>
      <c r="F400" s="156">
        <v>3189</v>
      </c>
      <c r="G400" s="114" t="s">
        <v>1349</v>
      </c>
      <c r="H400" s="157"/>
      <c r="I400" s="158">
        <v>41693</v>
      </c>
      <c r="J400" s="159">
        <f t="shared" si="6"/>
        <v>1</v>
      </c>
      <c r="K400" s="114" t="s">
        <v>1340</v>
      </c>
      <c r="L400" s="114"/>
      <c r="M400" s="114" t="s">
        <v>1518</v>
      </c>
    </row>
    <row r="401" spans="1:13" x14ac:dyDescent="0.3">
      <c r="A401" s="155">
        <v>115103533</v>
      </c>
      <c r="B401" s="114" t="s">
        <v>2304</v>
      </c>
      <c r="C401" s="114" t="s">
        <v>2305</v>
      </c>
      <c r="D401" s="114" t="s">
        <v>2306</v>
      </c>
      <c r="E401" s="114">
        <v>4</v>
      </c>
      <c r="F401" s="156">
        <v>4065</v>
      </c>
      <c r="G401" s="114" t="s">
        <v>1339</v>
      </c>
      <c r="H401" s="157"/>
      <c r="I401" s="158">
        <v>25112</v>
      </c>
      <c r="J401" s="159">
        <f t="shared" si="6"/>
        <v>47</v>
      </c>
      <c r="K401" s="114" t="s">
        <v>1340</v>
      </c>
      <c r="L401" s="114"/>
      <c r="M401" s="114" t="s">
        <v>1361</v>
      </c>
    </row>
    <row r="402" spans="1:13" x14ac:dyDescent="0.3">
      <c r="A402" s="155">
        <v>115103533</v>
      </c>
      <c r="B402" s="114" t="s">
        <v>2307</v>
      </c>
      <c r="C402" s="114" t="s">
        <v>2308</v>
      </c>
      <c r="D402" s="114" t="s">
        <v>2306</v>
      </c>
      <c r="E402" s="114">
        <v>4</v>
      </c>
      <c r="F402" s="156">
        <v>5065</v>
      </c>
      <c r="G402" s="114" t="s">
        <v>1344</v>
      </c>
      <c r="H402" s="157"/>
      <c r="I402" s="158">
        <v>28072</v>
      </c>
      <c r="J402" s="159">
        <f t="shared" si="6"/>
        <v>39</v>
      </c>
      <c r="K402" s="114" t="s">
        <v>1340</v>
      </c>
      <c r="L402" s="114"/>
      <c r="M402" s="114" t="s">
        <v>1361</v>
      </c>
    </row>
    <row r="403" spans="1:13" x14ac:dyDescent="0.3">
      <c r="A403" s="155">
        <v>115103533</v>
      </c>
      <c r="B403" s="114" t="s">
        <v>2309</v>
      </c>
      <c r="C403" s="114" t="s">
        <v>2310</v>
      </c>
      <c r="D403" s="114" t="s">
        <v>2306</v>
      </c>
      <c r="E403" s="114">
        <v>4</v>
      </c>
      <c r="F403" s="156">
        <v>4065</v>
      </c>
      <c r="G403" s="114" t="s">
        <v>1349</v>
      </c>
      <c r="H403" s="157"/>
      <c r="I403" s="158">
        <v>37251</v>
      </c>
      <c r="J403" s="159">
        <f t="shared" si="6"/>
        <v>14</v>
      </c>
      <c r="K403" s="114" t="s">
        <v>1340</v>
      </c>
      <c r="L403" s="114"/>
      <c r="M403" s="114" t="s">
        <v>1361</v>
      </c>
    </row>
    <row r="404" spans="1:13" x14ac:dyDescent="0.3">
      <c r="A404" s="155">
        <v>115103533</v>
      </c>
      <c r="B404" s="114" t="s">
        <v>2311</v>
      </c>
      <c r="C404" s="114" t="s">
        <v>2312</v>
      </c>
      <c r="D404" s="114" t="s">
        <v>2306</v>
      </c>
      <c r="E404" s="114">
        <v>4</v>
      </c>
      <c r="F404" s="156">
        <v>4065</v>
      </c>
      <c r="G404" s="114" t="s">
        <v>1349</v>
      </c>
      <c r="H404" s="157"/>
      <c r="I404" s="158">
        <v>38061</v>
      </c>
      <c r="J404" s="159">
        <f t="shared" si="6"/>
        <v>11</v>
      </c>
      <c r="K404" s="114" t="s">
        <v>1340</v>
      </c>
      <c r="L404" s="114"/>
      <c r="M404" s="114" t="s">
        <v>1361</v>
      </c>
    </row>
    <row r="405" spans="1:13" x14ac:dyDescent="0.3">
      <c r="A405" s="155">
        <v>115103533</v>
      </c>
      <c r="B405" s="114" t="s">
        <v>2313</v>
      </c>
      <c r="C405" s="114" t="s">
        <v>2314</v>
      </c>
      <c r="D405" s="114" t="s">
        <v>2306</v>
      </c>
      <c r="E405" s="114">
        <v>4</v>
      </c>
      <c r="F405" s="156">
        <v>4065</v>
      </c>
      <c r="G405" s="114" t="s">
        <v>1349</v>
      </c>
      <c r="H405" s="157"/>
      <c r="I405" s="158">
        <v>40387</v>
      </c>
      <c r="J405" s="159">
        <f t="shared" si="6"/>
        <v>5</v>
      </c>
      <c r="K405" s="114" t="s">
        <v>1340</v>
      </c>
      <c r="L405" s="114"/>
      <c r="M405" s="114" t="s">
        <v>1361</v>
      </c>
    </row>
    <row r="406" spans="1:13" x14ac:dyDescent="0.3">
      <c r="A406" s="155">
        <v>115103533</v>
      </c>
      <c r="B406" s="114" t="s">
        <v>2315</v>
      </c>
      <c r="C406" s="114" t="s">
        <v>2316</v>
      </c>
      <c r="D406" s="114" t="s">
        <v>2317</v>
      </c>
      <c r="E406" s="114">
        <v>8</v>
      </c>
      <c r="F406" s="156">
        <v>3189</v>
      </c>
      <c r="G406" s="114" t="s">
        <v>1339</v>
      </c>
      <c r="H406" s="157"/>
      <c r="I406" s="158">
        <v>32361</v>
      </c>
      <c r="J406" s="159">
        <f t="shared" si="6"/>
        <v>27</v>
      </c>
      <c r="K406" s="114" t="s">
        <v>1340</v>
      </c>
      <c r="L406" s="114"/>
      <c r="M406" s="114" t="s">
        <v>1518</v>
      </c>
    </row>
    <row r="407" spans="1:13" x14ac:dyDescent="0.3">
      <c r="A407" s="155">
        <v>115103533</v>
      </c>
      <c r="B407" s="114" t="s">
        <v>2318</v>
      </c>
      <c r="C407" s="114" t="s">
        <v>2319</v>
      </c>
      <c r="D407" s="114" t="s">
        <v>2320</v>
      </c>
      <c r="E407" s="114">
        <v>6</v>
      </c>
      <c r="F407" s="156">
        <v>5065</v>
      </c>
      <c r="G407" s="114" t="s">
        <v>1339</v>
      </c>
      <c r="H407" s="157"/>
      <c r="I407" s="158">
        <v>30361</v>
      </c>
      <c r="J407" s="159">
        <f t="shared" si="6"/>
        <v>32</v>
      </c>
      <c r="K407" s="114" t="s">
        <v>1340</v>
      </c>
      <c r="L407" s="114"/>
      <c r="M407" s="114" t="s">
        <v>2321</v>
      </c>
    </row>
    <row r="408" spans="1:13" x14ac:dyDescent="0.3">
      <c r="A408" s="155">
        <v>115103533</v>
      </c>
      <c r="B408" s="114" t="s">
        <v>2322</v>
      </c>
      <c r="C408" s="114" t="s">
        <v>2323</v>
      </c>
      <c r="D408" s="114" t="s">
        <v>2324</v>
      </c>
      <c r="E408" s="114">
        <v>8</v>
      </c>
      <c r="F408" s="156">
        <v>3189</v>
      </c>
      <c r="G408" s="114" t="s">
        <v>1339</v>
      </c>
      <c r="H408" s="157"/>
      <c r="I408" s="158">
        <v>29371</v>
      </c>
      <c r="J408" s="159">
        <f t="shared" si="6"/>
        <v>35</v>
      </c>
      <c r="K408" s="114" t="s">
        <v>1340</v>
      </c>
      <c r="L408" s="114"/>
      <c r="M408" s="114" t="s">
        <v>1518</v>
      </c>
    </row>
    <row r="409" spans="1:13" x14ac:dyDescent="0.3">
      <c r="A409" s="155">
        <v>115103533</v>
      </c>
      <c r="B409" s="114" t="s">
        <v>2325</v>
      </c>
      <c r="C409" s="114" t="s">
        <v>2326</v>
      </c>
      <c r="D409" s="114" t="s">
        <v>2327</v>
      </c>
      <c r="E409" s="114">
        <v>8</v>
      </c>
      <c r="F409" s="156">
        <v>3189</v>
      </c>
      <c r="G409" s="114" t="s">
        <v>1339</v>
      </c>
      <c r="H409" s="157"/>
      <c r="I409" s="158">
        <v>31858</v>
      </c>
      <c r="J409" s="159">
        <f t="shared" si="6"/>
        <v>28</v>
      </c>
      <c r="K409" s="114" t="s">
        <v>1340</v>
      </c>
      <c r="L409" s="114"/>
      <c r="M409" s="114" t="s">
        <v>1518</v>
      </c>
    </row>
    <row r="410" spans="1:13" x14ac:dyDescent="0.3">
      <c r="A410" s="155">
        <v>115103533</v>
      </c>
      <c r="B410" s="114" t="s">
        <v>2328</v>
      </c>
      <c r="C410" s="114" t="s">
        <v>1550</v>
      </c>
      <c r="D410" s="114" t="s">
        <v>2327</v>
      </c>
      <c r="E410" s="114">
        <v>8</v>
      </c>
      <c r="F410" s="156">
        <v>4189</v>
      </c>
      <c r="G410" s="114" t="s">
        <v>1344</v>
      </c>
      <c r="H410" s="157"/>
      <c r="I410" s="158">
        <v>32317</v>
      </c>
      <c r="J410" s="159">
        <f t="shared" si="6"/>
        <v>27</v>
      </c>
      <c r="K410" s="114" t="s">
        <v>1340</v>
      </c>
      <c r="L410" s="114"/>
      <c r="M410" s="114" t="s">
        <v>1518</v>
      </c>
    </row>
    <row r="411" spans="1:13" x14ac:dyDescent="0.3">
      <c r="A411" s="155">
        <v>115103533</v>
      </c>
      <c r="B411" s="114" t="s">
        <v>2329</v>
      </c>
      <c r="C411" s="114" t="s">
        <v>2330</v>
      </c>
      <c r="D411" s="114" t="s">
        <v>2331</v>
      </c>
      <c r="E411" s="114">
        <v>8</v>
      </c>
      <c r="F411" s="156">
        <v>3189</v>
      </c>
      <c r="G411" s="114" t="s">
        <v>1339</v>
      </c>
      <c r="H411" s="157"/>
      <c r="I411" s="158">
        <v>32754</v>
      </c>
      <c r="J411" s="159">
        <f t="shared" si="6"/>
        <v>26</v>
      </c>
      <c r="K411" s="114" t="s">
        <v>1340</v>
      </c>
      <c r="L411" s="114"/>
      <c r="M411" s="114" t="s">
        <v>1518</v>
      </c>
    </row>
    <row r="412" spans="1:13" x14ac:dyDescent="0.3">
      <c r="A412" s="155">
        <v>115103533</v>
      </c>
      <c r="B412" s="114" t="s">
        <v>2332</v>
      </c>
      <c r="C412" s="114" t="s">
        <v>2333</v>
      </c>
      <c r="D412" s="114" t="s">
        <v>2334</v>
      </c>
      <c r="E412" s="114">
        <v>8</v>
      </c>
      <c r="F412" s="156">
        <v>3189</v>
      </c>
      <c r="G412" s="114" t="s">
        <v>1339</v>
      </c>
      <c r="H412" s="157"/>
      <c r="I412" s="158">
        <v>23148</v>
      </c>
      <c r="J412" s="159">
        <f t="shared" si="6"/>
        <v>52</v>
      </c>
      <c r="K412" s="114" t="s">
        <v>1340</v>
      </c>
      <c r="L412" s="114"/>
      <c r="M412" s="114" t="s">
        <v>1518</v>
      </c>
    </row>
    <row r="413" spans="1:13" x14ac:dyDescent="0.3">
      <c r="A413" s="155">
        <v>115103533</v>
      </c>
      <c r="B413" s="114" t="s">
        <v>2335</v>
      </c>
      <c r="C413" s="114" t="s">
        <v>2336</v>
      </c>
      <c r="D413" s="114" t="s">
        <v>2337</v>
      </c>
      <c r="E413" s="114">
        <v>7</v>
      </c>
      <c r="F413" s="156">
        <v>3189</v>
      </c>
      <c r="G413" s="114" t="s">
        <v>1339</v>
      </c>
      <c r="H413" s="157"/>
      <c r="I413" s="158">
        <v>32773</v>
      </c>
      <c r="J413" s="159">
        <f t="shared" si="6"/>
        <v>26</v>
      </c>
      <c r="K413" s="114" t="s">
        <v>1340</v>
      </c>
      <c r="L413" s="114"/>
      <c r="M413" s="114" t="s">
        <v>1518</v>
      </c>
    </row>
    <row r="414" spans="1:13" x14ac:dyDescent="0.3">
      <c r="A414" s="155">
        <v>115103533</v>
      </c>
      <c r="B414" s="114" t="s">
        <v>2338</v>
      </c>
      <c r="C414" s="114" t="s">
        <v>2339</v>
      </c>
      <c r="D414" s="114" t="s">
        <v>2340</v>
      </c>
      <c r="E414" s="114">
        <v>7</v>
      </c>
      <c r="F414" s="156">
        <v>3189</v>
      </c>
      <c r="G414" s="114" t="s">
        <v>1339</v>
      </c>
      <c r="H414" s="157"/>
      <c r="I414" s="158">
        <v>25853</v>
      </c>
      <c r="J414" s="159">
        <f t="shared" si="6"/>
        <v>45</v>
      </c>
      <c r="K414" s="114" t="s">
        <v>1340</v>
      </c>
      <c r="L414" s="114"/>
      <c r="M414" s="114" t="s">
        <v>1518</v>
      </c>
    </row>
    <row r="415" spans="1:13" x14ac:dyDescent="0.3">
      <c r="A415" s="155">
        <v>115103533</v>
      </c>
      <c r="B415" s="114" t="s">
        <v>2341</v>
      </c>
      <c r="C415" s="114" t="s">
        <v>2342</v>
      </c>
      <c r="D415" s="114" t="s">
        <v>2343</v>
      </c>
      <c r="E415" s="114">
        <v>6</v>
      </c>
      <c r="F415" s="156">
        <v>4065</v>
      </c>
      <c r="G415" s="114" t="s">
        <v>1339</v>
      </c>
      <c r="H415" s="157"/>
      <c r="I415" s="158">
        <v>29504</v>
      </c>
      <c r="J415" s="159">
        <f t="shared" si="6"/>
        <v>35</v>
      </c>
      <c r="K415" s="114" t="s">
        <v>1340</v>
      </c>
      <c r="L415" s="114"/>
      <c r="M415" s="114" t="s">
        <v>1361</v>
      </c>
    </row>
    <row r="416" spans="1:13" x14ac:dyDescent="0.3">
      <c r="A416" s="155">
        <v>115103533</v>
      </c>
      <c r="B416" s="114" t="s">
        <v>2344</v>
      </c>
      <c r="C416" s="114" t="s">
        <v>2345</v>
      </c>
      <c r="D416" s="114" t="s">
        <v>2346</v>
      </c>
      <c r="E416" s="114">
        <v>8</v>
      </c>
      <c r="F416" s="156">
        <v>3189</v>
      </c>
      <c r="G416" s="114" t="s">
        <v>1339</v>
      </c>
      <c r="H416" s="157"/>
      <c r="I416" s="158">
        <v>25351</v>
      </c>
      <c r="J416" s="159">
        <f t="shared" si="6"/>
        <v>46</v>
      </c>
      <c r="K416" s="114" t="s">
        <v>1340</v>
      </c>
      <c r="L416" s="114"/>
      <c r="M416" s="114" t="s">
        <v>1518</v>
      </c>
    </row>
    <row r="417" spans="1:13" x14ac:dyDescent="0.3">
      <c r="A417" s="155">
        <v>115103533</v>
      </c>
      <c r="B417" s="114" t="s">
        <v>2347</v>
      </c>
      <c r="C417" s="114" t="s">
        <v>2348</v>
      </c>
      <c r="D417" s="114" t="s">
        <v>2346</v>
      </c>
      <c r="E417" s="114">
        <v>8</v>
      </c>
      <c r="F417" s="156">
        <v>3189</v>
      </c>
      <c r="G417" s="114" t="s">
        <v>1344</v>
      </c>
      <c r="H417" s="157"/>
      <c r="I417" s="158">
        <v>26814</v>
      </c>
      <c r="J417" s="159">
        <f t="shared" si="6"/>
        <v>42</v>
      </c>
      <c r="K417" s="114" t="s">
        <v>1340</v>
      </c>
      <c r="L417" s="114"/>
      <c r="M417" s="114" t="s">
        <v>1518</v>
      </c>
    </row>
    <row r="418" spans="1:13" x14ac:dyDescent="0.3">
      <c r="A418" s="155">
        <v>115103533</v>
      </c>
      <c r="B418" s="114" t="s">
        <v>2349</v>
      </c>
      <c r="C418" s="114" t="s">
        <v>2350</v>
      </c>
      <c r="D418" s="114" t="s">
        <v>2346</v>
      </c>
      <c r="E418" s="114">
        <v>8</v>
      </c>
      <c r="F418" s="156">
        <v>3189</v>
      </c>
      <c r="G418" s="114" t="s">
        <v>1349</v>
      </c>
      <c r="H418" s="157"/>
      <c r="I418" s="158">
        <v>38135</v>
      </c>
      <c r="J418" s="159">
        <f t="shared" si="6"/>
        <v>11</v>
      </c>
      <c r="K418" s="114" t="s">
        <v>1340</v>
      </c>
      <c r="L418" s="114"/>
      <c r="M418" s="114" t="s">
        <v>1518</v>
      </c>
    </row>
    <row r="419" spans="1:13" x14ac:dyDescent="0.3">
      <c r="A419" s="155">
        <v>115103533</v>
      </c>
      <c r="B419" s="114" t="s">
        <v>2351</v>
      </c>
      <c r="C419" s="114" t="s">
        <v>2352</v>
      </c>
      <c r="D419" s="114" t="s">
        <v>2346</v>
      </c>
      <c r="E419" s="114">
        <v>8</v>
      </c>
      <c r="F419" s="156">
        <v>3189</v>
      </c>
      <c r="G419" s="114" t="s">
        <v>1349</v>
      </c>
      <c r="H419" s="157"/>
      <c r="I419" s="158">
        <v>40237</v>
      </c>
      <c r="J419" s="159">
        <f t="shared" si="6"/>
        <v>5</v>
      </c>
      <c r="K419" s="114" t="s">
        <v>1340</v>
      </c>
      <c r="L419" s="114"/>
      <c r="M419" s="114" t="s">
        <v>1518</v>
      </c>
    </row>
    <row r="420" spans="1:13" x14ac:dyDescent="0.3">
      <c r="A420" s="155">
        <v>115103533</v>
      </c>
      <c r="B420" s="114" t="s">
        <v>2353</v>
      </c>
      <c r="C420" s="114" t="s">
        <v>2354</v>
      </c>
      <c r="D420" s="161">
        <v>3159</v>
      </c>
      <c r="E420" s="114">
        <v>8</v>
      </c>
      <c r="F420" s="156">
        <v>4065</v>
      </c>
      <c r="G420" s="114" t="s">
        <v>1339</v>
      </c>
      <c r="H420" s="157"/>
      <c r="I420" s="158">
        <v>31220</v>
      </c>
      <c r="J420" s="159">
        <f t="shared" si="6"/>
        <v>30</v>
      </c>
      <c r="K420" s="114" t="s">
        <v>1340</v>
      </c>
      <c r="L420" s="114"/>
      <c r="M420" s="114" t="s">
        <v>1361</v>
      </c>
    </row>
    <row r="421" spans="1:13" x14ac:dyDescent="0.3">
      <c r="A421" s="155">
        <v>115103533</v>
      </c>
      <c r="B421" s="114" t="s">
        <v>2355</v>
      </c>
      <c r="C421" s="114" t="s">
        <v>2356</v>
      </c>
      <c r="D421" s="114" t="s">
        <v>2357</v>
      </c>
      <c r="E421" s="114">
        <v>8</v>
      </c>
      <c r="F421" s="156">
        <v>3189</v>
      </c>
      <c r="G421" s="114" t="s">
        <v>1339</v>
      </c>
      <c r="H421" s="157"/>
      <c r="I421" s="158">
        <v>27190</v>
      </c>
      <c r="J421" s="159">
        <f t="shared" si="6"/>
        <v>41</v>
      </c>
      <c r="K421" s="114" t="s">
        <v>1340</v>
      </c>
      <c r="L421" s="114"/>
      <c r="M421" s="114" t="s">
        <v>1518</v>
      </c>
    </row>
    <row r="422" spans="1:13" x14ac:dyDescent="0.3">
      <c r="A422" s="155">
        <v>115103533</v>
      </c>
      <c r="B422" s="114" t="s">
        <v>2358</v>
      </c>
      <c r="C422" s="114" t="s">
        <v>2359</v>
      </c>
      <c r="D422" s="114" t="s">
        <v>2360</v>
      </c>
      <c r="E422" s="114">
        <v>7</v>
      </c>
      <c r="F422" s="156">
        <v>3189</v>
      </c>
      <c r="G422" s="114" t="s">
        <v>1339</v>
      </c>
      <c r="H422" s="157"/>
      <c r="I422" s="158">
        <v>30057</v>
      </c>
      <c r="J422" s="159">
        <f t="shared" si="6"/>
        <v>33</v>
      </c>
      <c r="K422" s="114" t="s">
        <v>1340</v>
      </c>
      <c r="L422" s="114"/>
      <c r="M422" s="114" t="s">
        <v>1518</v>
      </c>
    </row>
    <row r="423" spans="1:13" x14ac:dyDescent="0.3">
      <c r="A423" s="155">
        <v>115103533</v>
      </c>
      <c r="B423" s="114" t="s">
        <v>2361</v>
      </c>
      <c r="C423" s="114" t="s">
        <v>2362</v>
      </c>
      <c r="D423" s="114" t="s">
        <v>2363</v>
      </c>
      <c r="E423" s="114">
        <v>6</v>
      </c>
      <c r="F423" s="156">
        <v>4065</v>
      </c>
      <c r="G423" s="114" t="s">
        <v>1339</v>
      </c>
      <c r="H423" s="157"/>
      <c r="I423" s="158">
        <v>28071</v>
      </c>
      <c r="J423" s="159">
        <f t="shared" si="6"/>
        <v>39</v>
      </c>
      <c r="K423" s="114" t="s">
        <v>1340</v>
      </c>
      <c r="L423" s="114"/>
      <c r="M423" s="114" t="s">
        <v>1361</v>
      </c>
    </row>
    <row r="424" spans="1:13" x14ac:dyDescent="0.3">
      <c r="A424" s="155">
        <v>115103533</v>
      </c>
      <c r="B424" s="114" t="s">
        <v>2364</v>
      </c>
      <c r="C424" s="114" t="s">
        <v>2365</v>
      </c>
      <c r="D424" s="114" t="s">
        <v>2363</v>
      </c>
      <c r="E424" s="114">
        <v>6</v>
      </c>
      <c r="F424" s="156">
        <v>5065</v>
      </c>
      <c r="G424" s="114" t="s">
        <v>1344</v>
      </c>
      <c r="H424" s="157"/>
      <c r="I424" s="158">
        <v>29952</v>
      </c>
      <c r="J424" s="159">
        <f t="shared" si="6"/>
        <v>33</v>
      </c>
      <c r="K424" s="114" t="s">
        <v>1340</v>
      </c>
      <c r="L424" s="114"/>
      <c r="M424" s="114" t="s">
        <v>1361</v>
      </c>
    </row>
    <row r="425" spans="1:13" x14ac:dyDescent="0.3">
      <c r="A425" s="155">
        <v>115103533</v>
      </c>
      <c r="B425" s="114" t="s">
        <v>2366</v>
      </c>
      <c r="C425" s="114" t="s">
        <v>2367</v>
      </c>
      <c r="D425" s="114" t="s">
        <v>2363</v>
      </c>
      <c r="E425" s="114">
        <v>6</v>
      </c>
      <c r="F425" s="156">
        <v>4065</v>
      </c>
      <c r="G425" s="114" t="s">
        <v>1349</v>
      </c>
      <c r="H425" s="157"/>
      <c r="I425" s="158">
        <v>40411</v>
      </c>
      <c r="J425" s="159">
        <f t="shared" si="6"/>
        <v>5</v>
      </c>
      <c r="K425" s="114" t="s">
        <v>1340</v>
      </c>
      <c r="L425" s="114"/>
      <c r="M425" s="114" t="s">
        <v>1361</v>
      </c>
    </row>
    <row r="426" spans="1:13" x14ac:dyDescent="0.3">
      <c r="A426" s="155">
        <v>115103533</v>
      </c>
      <c r="B426" s="114" t="s">
        <v>2368</v>
      </c>
      <c r="C426" s="114" t="s">
        <v>2369</v>
      </c>
      <c r="D426" s="114" t="s">
        <v>2363</v>
      </c>
      <c r="E426" s="114">
        <v>6</v>
      </c>
      <c r="F426" s="156">
        <v>4065</v>
      </c>
      <c r="G426" s="114" t="s">
        <v>1349</v>
      </c>
      <c r="H426" s="157"/>
      <c r="I426" s="158">
        <v>42006</v>
      </c>
      <c r="J426" s="159">
        <f t="shared" si="6"/>
        <v>0</v>
      </c>
      <c r="K426" s="114" t="s">
        <v>1340</v>
      </c>
      <c r="L426" s="114"/>
      <c r="M426" s="114" t="s">
        <v>1361</v>
      </c>
    </row>
    <row r="427" spans="1:13" x14ac:dyDescent="0.3">
      <c r="A427" s="155">
        <v>115103533</v>
      </c>
      <c r="B427" s="114" t="s">
        <v>2370</v>
      </c>
      <c r="C427" s="114" t="s">
        <v>2371</v>
      </c>
      <c r="D427" s="114" t="s">
        <v>2372</v>
      </c>
      <c r="E427" s="114">
        <v>9</v>
      </c>
      <c r="F427" s="156">
        <v>2450</v>
      </c>
      <c r="G427" s="114" t="s">
        <v>1339</v>
      </c>
      <c r="H427" s="157"/>
      <c r="I427" s="158">
        <v>29744</v>
      </c>
      <c r="J427" s="159">
        <f t="shared" si="6"/>
        <v>34</v>
      </c>
      <c r="K427" s="114" t="s">
        <v>1340</v>
      </c>
      <c r="L427" s="114"/>
      <c r="M427" s="114" t="s">
        <v>1567</v>
      </c>
    </row>
    <row r="428" spans="1:13" x14ac:dyDescent="0.3">
      <c r="A428" s="155">
        <v>115103533</v>
      </c>
      <c r="B428" s="114" t="s">
        <v>2373</v>
      </c>
      <c r="C428" s="114" t="s">
        <v>2374</v>
      </c>
      <c r="D428" s="114" t="s">
        <v>2375</v>
      </c>
      <c r="E428" s="114">
        <v>8</v>
      </c>
      <c r="F428" s="156">
        <v>3189</v>
      </c>
      <c r="G428" s="114" t="s">
        <v>1339</v>
      </c>
      <c r="H428" s="157"/>
      <c r="I428" s="158">
        <v>31211</v>
      </c>
      <c r="J428" s="159">
        <f t="shared" si="6"/>
        <v>30</v>
      </c>
      <c r="K428" s="114" t="s">
        <v>1340</v>
      </c>
      <c r="L428" s="114"/>
      <c r="M428" s="114" t="s">
        <v>1518</v>
      </c>
    </row>
    <row r="429" spans="1:13" x14ac:dyDescent="0.3">
      <c r="A429" s="155">
        <v>115103533</v>
      </c>
      <c r="B429" s="114" t="s">
        <v>2376</v>
      </c>
      <c r="C429" s="114" t="s">
        <v>2377</v>
      </c>
      <c r="D429" s="114" t="s">
        <v>2378</v>
      </c>
      <c r="E429" s="114">
        <v>8</v>
      </c>
      <c r="F429" s="156">
        <v>3189</v>
      </c>
      <c r="G429" s="114" t="s">
        <v>1339</v>
      </c>
      <c r="H429" s="157"/>
      <c r="I429" s="158">
        <v>30879</v>
      </c>
      <c r="J429" s="159">
        <f t="shared" si="6"/>
        <v>31</v>
      </c>
      <c r="K429" s="114" t="s">
        <v>1340</v>
      </c>
      <c r="L429" s="114"/>
      <c r="M429" s="114" t="s">
        <v>1518</v>
      </c>
    </row>
    <row r="430" spans="1:13" x14ac:dyDescent="0.3">
      <c r="A430" s="155">
        <v>115103533</v>
      </c>
      <c r="B430" s="114" t="s">
        <v>2379</v>
      </c>
      <c r="C430" s="114" t="s">
        <v>2380</v>
      </c>
      <c r="D430" s="114" t="s">
        <v>2381</v>
      </c>
      <c r="E430" s="114">
        <v>8</v>
      </c>
      <c r="F430" s="156">
        <v>3189</v>
      </c>
      <c r="G430" s="114" t="s">
        <v>1339</v>
      </c>
      <c r="H430" s="157"/>
      <c r="I430" s="158">
        <v>31305</v>
      </c>
      <c r="J430" s="159">
        <f t="shared" si="6"/>
        <v>30</v>
      </c>
      <c r="K430" s="114" t="s">
        <v>1340</v>
      </c>
      <c r="L430" s="114"/>
      <c r="M430" s="114" t="s">
        <v>1518</v>
      </c>
    </row>
    <row r="431" spans="1:13" x14ac:dyDescent="0.3">
      <c r="A431" s="155">
        <v>115103533</v>
      </c>
      <c r="B431" s="114" t="s">
        <v>2382</v>
      </c>
      <c r="C431" s="114" t="s">
        <v>2383</v>
      </c>
      <c r="D431" s="161" t="s">
        <v>2384</v>
      </c>
      <c r="E431" s="114">
        <v>8</v>
      </c>
      <c r="F431" s="156">
        <v>3189</v>
      </c>
      <c r="G431" s="114" t="s">
        <v>1339</v>
      </c>
      <c r="H431" s="157"/>
      <c r="I431" s="158">
        <v>29726</v>
      </c>
      <c r="J431" s="159">
        <f t="shared" si="6"/>
        <v>34</v>
      </c>
      <c r="K431" s="114" t="s">
        <v>1340</v>
      </c>
      <c r="L431" s="114"/>
      <c r="M431" s="114" t="s">
        <v>1518</v>
      </c>
    </row>
    <row r="432" spans="1:13" x14ac:dyDescent="0.3">
      <c r="A432" s="155">
        <v>115103533</v>
      </c>
      <c r="B432" s="114" t="s">
        <v>2385</v>
      </c>
      <c r="C432" s="114" t="s">
        <v>2386</v>
      </c>
      <c r="D432" s="161" t="s">
        <v>2387</v>
      </c>
      <c r="E432" s="114">
        <v>9</v>
      </c>
      <c r="F432" s="156">
        <v>2450</v>
      </c>
      <c r="G432" s="114" t="s">
        <v>1339</v>
      </c>
      <c r="H432" s="157"/>
      <c r="I432" s="158">
        <v>29706</v>
      </c>
      <c r="J432" s="159">
        <f t="shared" si="6"/>
        <v>34</v>
      </c>
      <c r="K432" s="114" t="s">
        <v>1340</v>
      </c>
      <c r="L432" s="114"/>
      <c r="M432" s="114" t="s">
        <v>1567</v>
      </c>
    </row>
    <row r="433" spans="1:13" x14ac:dyDescent="0.3">
      <c r="A433" s="155">
        <v>115103533</v>
      </c>
      <c r="B433" s="114" t="s">
        <v>2388</v>
      </c>
      <c r="C433" s="114" t="s">
        <v>2389</v>
      </c>
      <c r="D433" s="161" t="s">
        <v>2390</v>
      </c>
      <c r="E433" s="114">
        <v>9</v>
      </c>
      <c r="F433" s="156">
        <v>4065</v>
      </c>
      <c r="G433" s="114" t="s">
        <v>1339</v>
      </c>
      <c r="H433" s="157"/>
      <c r="I433" s="158">
        <v>24610</v>
      </c>
      <c r="J433" s="159">
        <f t="shared" si="6"/>
        <v>48</v>
      </c>
      <c r="K433" s="114" t="s">
        <v>1340</v>
      </c>
      <c r="L433" s="114"/>
      <c r="M433" s="114" t="s">
        <v>1361</v>
      </c>
    </row>
    <row r="434" spans="1:13" x14ac:dyDescent="0.3">
      <c r="A434" s="155">
        <v>115103533</v>
      </c>
      <c r="B434" s="114" t="s">
        <v>2391</v>
      </c>
      <c r="C434" s="114" t="s">
        <v>2392</v>
      </c>
      <c r="D434" s="161" t="s">
        <v>2390</v>
      </c>
      <c r="E434" s="114">
        <v>9</v>
      </c>
      <c r="F434" s="156">
        <v>5065</v>
      </c>
      <c r="G434" s="114" t="s">
        <v>1344</v>
      </c>
      <c r="H434" s="157"/>
      <c r="I434" s="158">
        <v>28980</v>
      </c>
      <c r="J434" s="159">
        <f t="shared" si="6"/>
        <v>36</v>
      </c>
      <c r="K434" s="114" t="s">
        <v>1340</v>
      </c>
      <c r="L434" s="114"/>
      <c r="M434" s="114" t="s">
        <v>1361</v>
      </c>
    </row>
    <row r="435" spans="1:13" x14ac:dyDescent="0.3">
      <c r="A435" s="155">
        <v>115103533</v>
      </c>
      <c r="B435" s="114" t="s">
        <v>2393</v>
      </c>
      <c r="C435" s="114" t="s">
        <v>2394</v>
      </c>
      <c r="D435" s="114" t="s">
        <v>2395</v>
      </c>
      <c r="E435" s="114">
        <v>9</v>
      </c>
      <c r="F435" s="156">
        <v>2450</v>
      </c>
      <c r="G435" s="114" t="s">
        <v>1339</v>
      </c>
      <c r="H435" s="157"/>
      <c r="I435" s="158">
        <v>25268</v>
      </c>
      <c r="J435" s="159">
        <f t="shared" si="6"/>
        <v>46</v>
      </c>
      <c r="K435" s="114" t="s">
        <v>1340</v>
      </c>
      <c r="L435" s="114"/>
      <c r="M435" s="114" t="s">
        <v>1567</v>
      </c>
    </row>
    <row r="436" spans="1:13" x14ac:dyDescent="0.3">
      <c r="A436" s="155">
        <v>115103533</v>
      </c>
      <c r="B436" s="114" t="s">
        <v>2396</v>
      </c>
      <c r="C436" s="114" t="s">
        <v>2397</v>
      </c>
      <c r="D436" s="114" t="s">
        <v>2398</v>
      </c>
      <c r="E436" s="114">
        <v>6</v>
      </c>
      <c r="F436" s="156">
        <v>4065</v>
      </c>
      <c r="G436" s="114" t="s">
        <v>1339</v>
      </c>
      <c r="H436" s="157"/>
      <c r="I436" s="158">
        <v>26434</v>
      </c>
      <c r="J436" s="159">
        <f t="shared" si="6"/>
        <v>43</v>
      </c>
      <c r="K436" s="114" t="s">
        <v>1340</v>
      </c>
      <c r="L436" s="114"/>
      <c r="M436" s="114" t="s">
        <v>1361</v>
      </c>
    </row>
    <row r="437" spans="1:13" x14ac:dyDescent="0.3">
      <c r="A437" s="155">
        <v>115103533</v>
      </c>
      <c r="B437" s="114" t="s">
        <v>2399</v>
      </c>
      <c r="C437" s="114" t="s">
        <v>2400</v>
      </c>
      <c r="D437" s="114" t="s">
        <v>2398</v>
      </c>
      <c r="E437" s="114">
        <v>6</v>
      </c>
      <c r="F437" s="156">
        <v>5065</v>
      </c>
      <c r="G437" s="114" t="s">
        <v>1344</v>
      </c>
      <c r="H437" s="157"/>
      <c r="I437" s="158">
        <v>28270</v>
      </c>
      <c r="J437" s="159">
        <f t="shared" si="6"/>
        <v>38</v>
      </c>
      <c r="K437" s="114" t="s">
        <v>1340</v>
      </c>
      <c r="L437" s="114"/>
      <c r="M437" s="114" t="s">
        <v>1361</v>
      </c>
    </row>
    <row r="438" spans="1:13" x14ac:dyDescent="0.3">
      <c r="A438" s="155">
        <v>115103533</v>
      </c>
      <c r="B438" s="114" t="s">
        <v>2401</v>
      </c>
      <c r="C438" s="114" t="s">
        <v>2402</v>
      </c>
      <c r="D438" s="114" t="s">
        <v>2398</v>
      </c>
      <c r="E438" s="114">
        <v>6</v>
      </c>
      <c r="F438" s="156">
        <v>4065</v>
      </c>
      <c r="G438" s="114" t="s">
        <v>1349</v>
      </c>
      <c r="H438" s="157"/>
      <c r="I438" s="158">
        <v>36992</v>
      </c>
      <c r="J438" s="159">
        <f t="shared" si="6"/>
        <v>14</v>
      </c>
      <c r="K438" s="114" t="s">
        <v>1340</v>
      </c>
      <c r="L438" s="114"/>
      <c r="M438" s="114" t="s">
        <v>1361</v>
      </c>
    </row>
    <row r="439" spans="1:13" x14ac:dyDescent="0.3">
      <c r="A439" s="155">
        <v>115103533</v>
      </c>
      <c r="B439" s="114" t="s">
        <v>2403</v>
      </c>
      <c r="C439" s="114" t="s">
        <v>2404</v>
      </c>
      <c r="D439" s="114" t="s">
        <v>2398</v>
      </c>
      <c r="E439" s="114">
        <v>6</v>
      </c>
      <c r="F439" s="156">
        <v>4065</v>
      </c>
      <c r="G439" s="114" t="s">
        <v>1349</v>
      </c>
      <c r="H439" s="157"/>
      <c r="I439" s="158">
        <v>40853</v>
      </c>
      <c r="J439" s="159">
        <f t="shared" si="6"/>
        <v>4</v>
      </c>
      <c r="K439" s="114" t="s">
        <v>1340</v>
      </c>
      <c r="L439" s="114"/>
      <c r="M439" s="114" t="s">
        <v>1361</v>
      </c>
    </row>
    <row r="440" spans="1:13" x14ac:dyDescent="0.3">
      <c r="A440" s="155">
        <v>115103533</v>
      </c>
      <c r="B440" s="114" t="s">
        <v>2405</v>
      </c>
      <c r="C440" s="114" t="s">
        <v>2406</v>
      </c>
      <c r="D440" s="114" t="s">
        <v>2407</v>
      </c>
      <c r="E440" s="114">
        <v>8</v>
      </c>
      <c r="F440" s="156">
        <v>3189</v>
      </c>
      <c r="G440" s="114" t="s">
        <v>1339</v>
      </c>
      <c r="H440" s="157"/>
      <c r="I440" s="158">
        <v>32703</v>
      </c>
      <c r="J440" s="159">
        <f t="shared" si="6"/>
        <v>26</v>
      </c>
      <c r="K440" s="114" t="s">
        <v>1340</v>
      </c>
      <c r="L440" s="114"/>
      <c r="M440" s="114" t="s">
        <v>1518</v>
      </c>
    </row>
    <row r="441" spans="1:13" x14ac:dyDescent="0.3">
      <c r="A441" s="155">
        <v>115103533</v>
      </c>
      <c r="B441" s="114" t="s">
        <v>2408</v>
      </c>
      <c r="C441" s="114" t="s">
        <v>2409</v>
      </c>
      <c r="D441" s="114" t="s">
        <v>2410</v>
      </c>
      <c r="E441" s="114">
        <v>8</v>
      </c>
      <c r="F441" s="156">
        <v>3189</v>
      </c>
      <c r="G441" s="114" t="s">
        <v>1339</v>
      </c>
      <c r="H441" s="157"/>
      <c r="I441" s="158">
        <v>31638</v>
      </c>
      <c r="J441" s="159">
        <f t="shared" si="6"/>
        <v>29</v>
      </c>
      <c r="K441" s="114" t="s">
        <v>1340</v>
      </c>
      <c r="L441" s="114"/>
      <c r="M441" s="114" t="s">
        <v>1518</v>
      </c>
    </row>
    <row r="442" spans="1:13" x14ac:dyDescent="0.3">
      <c r="A442" s="155">
        <v>115103533</v>
      </c>
      <c r="B442" s="114" t="s">
        <v>2411</v>
      </c>
      <c r="C442" s="114" t="s">
        <v>2412</v>
      </c>
      <c r="D442" s="114" t="s">
        <v>2413</v>
      </c>
      <c r="E442" s="114">
        <v>5</v>
      </c>
      <c r="F442" s="156">
        <v>4065</v>
      </c>
      <c r="G442" s="114" t="s">
        <v>1339</v>
      </c>
      <c r="H442" s="157"/>
      <c r="I442" s="158">
        <v>29648</v>
      </c>
      <c r="J442" s="159">
        <f t="shared" si="6"/>
        <v>34</v>
      </c>
      <c r="K442" s="114" t="s">
        <v>1340</v>
      </c>
      <c r="L442" s="114"/>
      <c r="M442" s="114" t="s">
        <v>1361</v>
      </c>
    </row>
    <row r="443" spans="1:13" x14ac:dyDescent="0.3">
      <c r="A443" s="155">
        <v>115103533</v>
      </c>
      <c r="B443" s="114" t="s">
        <v>2414</v>
      </c>
      <c r="C443" s="114" t="s">
        <v>2415</v>
      </c>
      <c r="D443" s="114" t="s">
        <v>2413</v>
      </c>
      <c r="E443" s="114">
        <v>5</v>
      </c>
      <c r="F443" s="156">
        <v>5065</v>
      </c>
      <c r="G443" s="114" t="s">
        <v>1344</v>
      </c>
      <c r="H443" s="157"/>
      <c r="I443" s="158">
        <v>31151</v>
      </c>
      <c r="J443" s="159">
        <f t="shared" si="6"/>
        <v>30</v>
      </c>
      <c r="K443" s="114" t="s">
        <v>1340</v>
      </c>
      <c r="L443" s="114"/>
      <c r="M443" s="114" t="s">
        <v>1361</v>
      </c>
    </row>
    <row r="444" spans="1:13" x14ac:dyDescent="0.3">
      <c r="A444" s="155">
        <v>115103533</v>
      </c>
      <c r="B444" s="114" t="s">
        <v>2416</v>
      </c>
      <c r="C444" s="114" t="s">
        <v>2417</v>
      </c>
      <c r="D444" s="114" t="s">
        <v>2413</v>
      </c>
      <c r="E444" s="114">
        <v>5</v>
      </c>
      <c r="F444" s="156">
        <v>4065</v>
      </c>
      <c r="G444" s="114" t="s">
        <v>1349</v>
      </c>
      <c r="H444" s="157"/>
      <c r="I444" s="158">
        <v>40515</v>
      </c>
      <c r="J444" s="159">
        <f t="shared" si="6"/>
        <v>5</v>
      </c>
      <c r="K444" s="114" t="s">
        <v>1340</v>
      </c>
      <c r="L444" s="114"/>
      <c r="M444" s="114" t="s">
        <v>1361</v>
      </c>
    </row>
    <row r="445" spans="1:13" x14ac:dyDescent="0.3">
      <c r="A445" s="155">
        <v>115103533</v>
      </c>
      <c r="B445" s="114" t="s">
        <v>2418</v>
      </c>
      <c r="C445" s="114" t="s">
        <v>2419</v>
      </c>
      <c r="D445" s="114" t="s">
        <v>2413</v>
      </c>
      <c r="E445" s="114">
        <v>5</v>
      </c>
      <c r="F445" s="156">
        <v>4065</v>
      </c>
      <c r="G445" s="114" t="s">
        <v>1349</v>
      </c>
      <c r="H445" s="157"/>
      <c r="I445" s="158">
        <v>40931</v>
      </c>
      <c r="J445" s="159">
        <f t="shared" si="6"/>
        <v>3</v>
      </c>
      <c r="K445" s="114" t="s">
        <v>1340</v>
      </c>
      <c r="L445" s="114"/>
      <c r="M445" s="114" t="s">
        <v>1361</v>
      </c>
    </row>
    <row r="446" spans="1:13" x14ac:dyDescent="0.3">
      <c r="A446" s="155">
        <v>115103533</v>
      </c>
      <c r="B446" s="114" t="s">
        <v>2420</v>
      </c>
      <c r="C446" s="114" t="s">
        <v>1818</v>
      </c>
      <c r="D446" s="114" t="s">
        <v>2421</v>
      </c>
      <c r="E446" s="114">
        <v>6</v>
      </c>
      <c r="F446" s="156">
        <v>3189</v>
      </c>
      <c r="G446" s="114" t="s">
        <v>1339</v>
      </c>
      <c r="H446" s="157"/>
      <c r="I446" s="158">
        <v>31228</v>
      </c>
      <c r="J446" s="159">
        <f t="shared" si="6"/>
        <v>30</v>
      </c>
      <c r="K446" s="114" t="s">
        <v>1340</v>
      </c>
      <c r="L446" s="114"/>
      <c r="M446" s="114" t="s">
        <v>1518</v>
      </c>
    </row>
    <row r="447" spans="1:13" x14ac:dyDescent="0.3">
      <c r="A447" s="155">
        <v>115103533</v>
      </c>
      <c r="B447" s="114" t="s">
        <v>2422</v>
      </c>
      <c r="C447" s="114" t="s">
        <v>2423</v>
      </c>
      <c r="D447" s="114" t="s">
        <v>2421</v>
      </c>
      <c r="E447" s="114">
        <v>6</v>
      </c>
      <c r="F447" s="156">
        <v>4189</v>
      </c>
      <c r="G447" s="114" t="s">
        <v>1344</v>
      </c>
      <c r="H447" s="157"/>
      <c r="I447" s="158">
        <v>31929</v>
      </c>
      <c r="J447" s="159">
        <f t="shared" si="6"/>
        <v>28</v>
      </c>
      <c r="K447" s="114" t="s">
        <v>1340</v>
      </c>
      <c r="L447" s="114"/>
      <c r="M447" s="114" t="s">
        <v>1518</v>
      </c>
    </row>
    <row r="448" spans="1:13" x14ac:dyDescent="0.3">
      <c r="A448" s="155">
        <v>115103533</v>
      </c>
      <c r="B448" s="114" t="s">
        <v>2424</v>
      </c>
      <c r="C448" s="114" t="s">
        <v>2425</v>
      </c>
      <c r="D448" s="114" t="s">
        <v>2421</v>
      </c>
      <c r="E448" s="114">
        <v>6</v>
      </c>
      <c r="F448" s="156">
        <v>3189</v>
      </c>
      <c r="G448" s="114" t="s">
        <v>1349</v>
      </c>
      <c r="H448" s="157"/>
      <c r="I448" s="158">
        <v>41658</v>
      </c>
      <c r="J448" s="159">
        <f t="shared" si="6"/>
        <v>1</v>
      </c>
      <c r="K448" s="114" t="s">
        <v>1340</v>
      </c>
      <c r="L448" s="114"/>
      <c r="M448" s="114" t="s">
        <v>1518</v>
      </c>
    </row>
    <row r="449" spans="1:13" x14ac:dyDescent="0.3">
      <c r="A449" s="155">
        <v>115103533</v>
      </c>
      <c r="B449" s="114" t="s">
        <v>2426</v>
      </c>
      <c r="C449" s="114" t="s">
        <v>2427</v>
      </c>
      <c r="D449" s="161" t="s">
        <v>2428</v>
      </c>
      <c r="E449" s="114">
        <v>9</v>
      </c>
      <c r="F449" s="156">
        <v>2450</v>
      </c>
      <c r="G449" s="114" t="s">
        <v>1339</v>
      </c>
      <c r="H449" s="157"/>
      <c r="I449" s="158">
        <v>26868</v>
      </c>
      <c r="J449" s="159">
        <f t="shared" si="6"/>
        <v>42</v>
      </c>
      <c r="K449" s="114" t="s">
        <v>1340</v>
      </c>
      <c r="L449" s="114"/>
      <c r="M449" s="114" t="s">
        <v>1567</v>
      </c>
    </row>
    <row r="450" spans="1:13" x14ac:dyDescent="0.3">
      <c r="A450" s="155">
        <v>115103533</v>
      </c>
      <c r="B450" s="114" t="s">
        <v>2429</v>
      </c>
      <c r="C450" s="114" t="s">
        <v>2430</v>
      </c>
      <c r="D450" s="114" t="s">
        <v>2431</v>
      </c>
      <c r="E450" s="114">
        <v>9</v>
      </c>
      <c r="F450" s="156">
        <v>2450</v>
      </c>
      <c r="G450" s="114" t="s">
        <v>1339</v>
      </c>
      <c r="H450" s="157"/>
      <c r="I450" s="158">
        <v>33086</v>
      </c>
      <c r="J450" s="159">
        <f t="shared" si="6"/>
        <v>25</v>
      </c>
      <c r="K450" s="114" t="s">
        <v>1340</v>
      </c>
      <c r="L450" s="114"/>
      <c r="M450" s="114" t="s">
        <v>1567</v>
      </c>
    </row>
    <row r="451" spans="1:13" x14ac:dyDescent="0.3">
      <c r="A451" s="155">
        <v>115103533</v>
      </c>
      <c r="B451" s="114" t="s">
        <v>2432</v>
      </c>
      <c r="C451" s="114" t="s">
        <v>2433</v>
      </c>
      <c r="D451" s="114" t="s">
        <v>2434</v>
      </c>
      <c r="E451" s="114">
        <v>9</v>
      </c>
      <c r="F451" s="156">
        <v>2450</v>
      </c>
      <c r="G451" s="114" t="s">
        <v>1339</v>
      </c>
      <c r="H451" s="157"/>
      <c r="I451" s="158">
        <v>27148</v>
      </c>
      <c r="J451" s="159">
        <f t="shared" ref="J451:J514" si="7">2015-YEAR(I451)</f>
        <v>41</v>
      </c>
      <c r="K451" s="114" t="s">
        <v>1340</v>
      </c>
      <c r="L451" s="114"/>
      <c r="M451" s="114" t="s">
        <v>1567</v>
      </c>
    </row>
    <row r="452" spans="1:13" x14ac:dyDescent="0.3">
      <c r="A452" s="155">
        <v>115103533</v>
      </c>
      <c r="B452" s="114" t="s">
        <v>2435</v>
      </c>
      <c r="C452" s="114" t="s">
        <v>2436</v>
      </c>
      <c r="D452" s="114" t="s">
        <v>2437</v>
      </c>
      <c r="E452" s="114">
        <v>8</v>
      </c>
      <c r="F452" s="156">
        <v>3189</v>
      </c>
      <c r="G452" s="114" t="s">
        <v>1339</v>
      </c>
      <c r="H452" s="157"/>
      <c r="I452" s="158">
        <v>32559</v>
      </c>
      <c r="J452" s="159">
        <f t="shared" si="7"/>
        <v>26</v>
      </c>
      <c r="K452" s="114" t="s">
        <v>1340</v>
      </c>
      <c r="L452" s="114"/>
      <c r="M452" s="114" t="s">
        <v>1518</v>
      </c>
    </row>
    <row r="453" spans="1:13" x14ac:dyDescent="0.3">
      <c r="A453" s="155">
        <v>115103533</v>
      </c>
      <c r="B453" s="114" t="s">
        <v>2438</v>
      </c>
      <c r="C453" s="114" t="s">
        <v>2439</v>
      </c>
      <c r="D453" s="114" t="s">
        <v>2440</v>
      </c>
      <c r="E453" s="114">
        <v>8</v>
      </c>
      <c r="F453" s="156">
        <v>3189</v>
      </c>
      <c r="G453" s="114" t="s">
        <v>1339</v>
      </c>
      <c r="H453" s="157"/>
      <c r="I453" s="158">
        <v>31545</v>
      </c>
      <c r="J453" s="159">
        <f t="shared" si="7"/>
        <v>29</v>
      </c>
      <c r="K453" s="114" t="s">
        <v>1340</v>
      </c>
      <c r="L453" s="114"/>
      <c r="M453" s="114" t="s">
        <v>1518</v>
      </c>
    </row>
    <row r="454" spans="1:13" x14ac:dyDescent="0.3">
      <c r="A454" s="155">
        <v>115103533</v>
      </c>
      <c r="B454" s="114" t="s">
        <v>2441</v>
      </c>
      <c r="C454" s="114" t="s">
        <v>2442</v>
      </c>
      <c r="D454" s="114" t="s">
        <v>2443</v>
      </c>
      <c r="E454" s="114">
        <v>7</v>
      </c>
      <c r="F454" s="156">
        <v>3189</v>
      </c>
      <c r="G454" s="114" t="s">
        <v>1339</v>
      </c>
      <c r="H454" s="157"/>
      <c r="I454" s="158">
        <v>29675</v>
      </c>
      <c r="J454" s="159">
        <f t="shared" si="7"/>
        <v>34</v>
      </c>
      <c r="K454" s="114" t="s">
        <v>1340</v>
      </c>
      <c r="L454" s="114"/>
      <c r="M454" s="114" t="s">
        <v>1518</v>
      </c>
    </row>
    <row r="455" spans="1:13" x14ac:dyDescent="0.3">
      <c r="A455" s="155">
        <v>115103533</v>
      </c>
      <c r="B455" s="114" t="s">
        <v>2444</v>
      </c>
      <c r="C455" s="114" t="s">
        <v>2445</v>
      </c>
      <c r="D455" s="114" t="s">
        <v>2443</v>
      </c>
      <c r="E455" s="114">
        <v>7</v>
      </c>
      <c r="F455" s="156">
        <v>4189</v>
      </c>
      <c r="G455" s="114" t="s">
        <v>1344</v>
      </c>
      <c r="H455" s="157"/>
      <c r="I455" s="158">
        <v>29766</v>
      </c>
      <c r="J455" s="159">
        <f t="shared" si="7"/>
        <v>34</v>
      </c>
      <c r="K455" s="114" t="s">
        <v>1340</v>
      </c>
      <c r="L455" s="114"/>
      <c r="M455" s="114" t="s">
        <v>1518</v>
      </c>
    </row>
    <row r="456" spans="1:13" x14ac:dyDescent="0.3">
      <c r="A456" s="155">
        <v>115103533</v>
      </c>
      <c r="B456" s="114" t="s">
        <v>2446</v>
      </c>
      <c r="C456" s="114" t="s">
        <v>2442</v>
      </c>
      <c r="D456" s="114" t="s">
        <v>2443</v>
      </c>
      <c r="E456" s="114">
        <v>7</v>
      </c>
      <c r="F456" s="156">
        <v>3189</v>
      </c>
      <c r="G456" s="114" t="s">
        <v>1349</v>
      </c>
      <c r="H456" s="157"/>
      <c r="I456" s="158">
        <v>40143</v>
      </c>
      <c r="J456" s="159">
        <f t="shared" si="7"/>
        <v>6</v>
      </c>
      <c r="K456" s="114" t="s">
        <v>1340</v>
      </c>
      <c r="L456" s="114"/>
      <c r="M456" s="114" t="s">
        <v>1518</v>
      </c>
    </row>
    <row r="457" spans="1:13" x14ac:dyDescent="0.3">
      <c r="A457" s="155">
        <v>115103533</v>
      </c>
      <c r="B457" s="114" t="s">
        <v>2447</v>
      </c>
      <c r="C457" s="114" t="s">
        <v>2448</v>
      </c>
      <c r="D457" s="114" t="s">
        <v>2449</v>
      </c>
      <c r="E457" s="114">
        <v>7</v>
      </c>
      <c r="F457" s="156">
        <v>4189</v>
      </c>
      <c r="G457" s="114" t="s">
        <v>1339</v>
      </c>
      <c r="H457" s="157"/>
      <c r="I457" s="158">
        <v>31384</v>
      </c>
      <c r="J457" s="159">
        <f t="shared" si="7"/>
        <v>30</v>
      </c>
      <c r="K457" s="114" t="s">
        <v>1340</v>
      </c>
      <c r="L457" s="114"/>
      <c r="M457" s="114" t="s">
        <v>1973</v>
      </c>
    </row>
    <row r="458" spans="1:13" x14ac:dyDescent="0.3">
      <c r="A458" s="155">
        <v>115103533</v>
      </c>
      <c r="B458" s="114" t="s">
        <v>2450</v>
      </c>
      <c r="C458" s="114" t="s">
        <v>2451</v>
      </c>
      <c r="D458" s="162" t="s">
        <v>2452</v>
      </c>
      <c r="E458" s="114">
        <v>7</v>
      </c>
      <c r="F458" s="156">
        <v>3189</v>
      </c>
      <c r="G458" s="114" t="s">
        <v>1339</v>
      </c>
      <c r="H458" s="157"/>
      <c r="I458" s="158">
        <v>29255</v>
      </c>
      <c r="J458" s="159">
        <f t="shared" si="7"/>
        <v>35</v>
      </c>
      <c r="K458" s="114" t="s">
        <v>1340</v>
      </c>
      <c r="L458" s="114"/>
      <c r="M458" s="114" t="s">
        <v>1518</v>
      </c>
    </row>
    <row r="459" spans="1:13" x14ac:dyDescent="0.3">
      <c r="A459" s="155">
        <v>115103533</v>
      </c>
      <c r="B459" s="114" t="s">
        <v>2453</v>
      </c>
      <c r="C459" s="114" t="s">
        <v>2454</v>
      </c>
      <c r="D459" s="162" t="s">
        <v>2452</v>
      </c>
      <c r="E459" s="114">
        <v>7</v>
      </c>
      <c r="F459" s="156">
        <v>3189</v>
      </c>
      <c r="G459" s="114" t="s">
        <v>1349</v>
      </c>
      <c r="H459" s="157"/>
      <c r="I459" s="158">
        <v>41041</v>
      </c>
      <c r="J459" s="159">
        <f t="shared" si="7"/>
        <v>3</v>
      </c>
      <c r="K459" s="114" t="s">
        <v>1340</v>
      </c>
      <c r="L459" s="114"/>
      <c r="M459" s="114" t="s">
        <v>1518</v>
      </c>
    </row>
    <row r="460" spans="1:13" x14ac:dyDescent="0.3">
      <c r="A460" s="155">
        <v>115103533</v>
      </c>
      <c r="B460" s="160" t="s">
        <v>2455</v>
      </c>
      <c r="C460" s="114" t="s">
        <v>2456</v>
      </c>
      <c r="D460" s="162" t="s">
        <v>2457</v>
      </c>
      <c r="E460" s="114">
        <v>6</v>
      </c>
      <c r="F460" s="156">
        <v>4065</v>
      </c>
      <c r="G460" s="114" t="s">
        <v>1339</v>
      </c>
      <c r="H460" s="157"/>
      <c r="I460" s="158">
        <v>29701</v>
      </c>
      <c r="J460" s="159">
        <f t="shared" si="7"/>
        <v>34</v>
      </c>
      <c r="K460" s="114" t="s">
        <v>1340</v>
      </c>
      <c r="L460" s="114"/>
      <c r="M460" s="114" t="s">
        <v>1361</v>
      </c>
    </row>
    <row r="461" spans="1:13" x14ac:dyDescent="0.3">
      <c r="A461" s="155">
        <v>115103533</v>
      </c>
      <c r="B461" s="114" t="s">
        <v>2458</v>
      </c>
      <c r="C461" s="114" t="s">
        <v>2459</v>
      </c>
      <c r="D461" s="162" t="s">
        <v>2457</v>
      </c>
      <c r="E461" s="114">
        <v>6</v>
      </c>
      <c r="F461" s="156">
        <v>5065</v>
      </c>
      <c r="G461" s="114" t="s">
        <v>1344</v>
      </c>
      <c r="H461" s="157"/>
      <c r="I461" s="158">
        <v>30593</v>
      </c>
      <c r="J461" s="159">
        <f t="shared" si="7"/>
        <v>32</v>
      </c>
      <c r="K461" s="114" t="s">
        <v>1340</v>
      </c>
      <c r="L461" s="114"/>
      <c r="M461" s="114" t="s">
        <v>1361</v>
      </c>
    </row>
    <row r="462" spans="1:13" x14ac:dyDescent="0.3">
      <c r="A462" s="155">
        <v>115103533</v>
      </c>
      <c r="B462" s="114" t="s">
        <v>2460</v>
      </c>
      <c r="C462" s="114" t="s">
        <v>2461</v>
      </c>
      <c r="D462" s="162" t="s">
        <v>2457</v>
      </c>
      <c r="E462" s="114">
        <v>6</v>
      </c>
      <c r="F462" s="156">
        <v>4065</v>
      </c>
      <c r="G462" s="114" t="s">
        <v>1349</v>
      </c>
      <c r="H462" s="157"/>
      <c r="I462" s="158">
        <v>40930</v>
      </c>
      <c r="J462" s="159">
        <f t="shared" si="7"/>
        <v>3</v>
      </c>
      <c r="K462" s="114" t="s">
        <v>1340</v>
      </c>
      <c r="L462" s="114"/>
      <c r="M462" s="114" t="s">
        <v>1361</v>
      </c>
    </row>
    <row r="463" spans="1:13" x14ac:dyDescent="0.3">
      <c r="A463" s="155">
        <v>115103533</v>
      </c>
      <c r="B463" s="114" t="s">
        <v>2462</v>
      </c>
      <c r="C463" s="114" t="s">
        <v>2463</v>
      </c>
      <c r="D463" s="114" t="s">
        <v>2464</v>
      </c>
      <c r="E463" s="114">
        <v>8</v>
      </c>
      <c r="F463" s="156">
        <v>3189</v>
      </c>
      <c r="G463" s="114" t="s">
        <v>1339</v>
      </c>
      <c r="H463" s="157"/>
      <c r="I463" s="158">
        <v>27543</v>
      </c>
      <c r="J463" s="159">
        <f t="shared" si="7"/>
        <v>40</v>
      </c>
      <c r="K463" s="114" t="s">
        <v>1340</v>
      </c>
      <c r="L463" s="114"/>
      <c r="M463" s="114" t="s">
        <v>1518</v>
      </c>
    </row>
    <row r="464" spans="1:13" x14ac:dyDescent="0.3">
      <c r="A464" s="155">
        <v>115103533</v>
      </c>
      <c r="B464" s="114" t="s">
        <v>2465</v>
      </c>
      <c r="C464" s="114" t="s">
        <v>2466</v>
      </c>
      <c r="D464" s="114" t="s">
        <v>2467</v>
      </c>
      <c r="E464" s="114">
        <v>8</v>
      </c>
      <c r="F464" s="156">
        <v>3189</v>
      </c>
      <c r="G464" s="114" t="s">
        <v>1339</v>
      </c>
      <c r="H464" s="157"/>
      <c r="I464" s="158">
        <v>33218</v>
      </c>
      <c r="J464" s="159">
        <f t="shared" si="7"/>
        <v>25</v>
      </c>
      <c r="K464" s="114" t="s">
        <v>1340</v>
      </c>
      <c r="L464" s="114"/>
      <c r="M464" s="114" t="s">
        <v>1518</v>
      </c>
    </row>
    <row r="465" spans="1:13" x14ac:dyDescent="0.3">
      <c r="A465" s="155">
        <v>115103533</v>
      </c>
      <c r="B465" s="114" t="s">
        <v>2468</v>
      </c>
      <c r="C465" s="114" t="s">
        <v>2469</v>
      </c>
      <c r="D465" s="114" t="s">
        <v>2470</v>
      </c>
      <c r="E465" s="114">
        <v>8</v>
      </c>
      <c r="F465" s="156">
        <v>3189</v>
      </c>
      <c r="G465" s="114" t="s">
        <v>1339</v>
      </c>
      <c r="H465" s="157"/>
      <c r="I465" s="158">
        <v>33005</v>
      </c>
      <c r="J465" s="159">
        <f t="shared" si="7"/>
        <v>25</v>
      </c>
      <c r="K465" s="114" t="s">
        <v>1340</v>
      </c>
      <c r="L465" s="114"/>
      <c r="M465" s="114" t="s">
        <v>1518</v>
      </c>
    </row>
    <row r="466" spans="1:13" x14ac:dyDescent="0.3">
      <c r="A466" s="155">
        <v>115103533</v>
      </c>
      <c r="B466" s="114" t="s">
        <v>2471</v>
      </c>
      <c r="C466" s="114" t="s">
        <v>2472</v>
      </c>
      <c r="D466" s="114" t="s">
        <v>2473</v>
      </c>
      <c r="E466" s="114">
        <v>8</v>
      </c>
      <c r="F466" s="156">
        <v>3189</v>
      </c>
      <c r="G466" s="114" t="s">
        <v>1339</v>
      </c>
      <c r="H466" s="157"/>
      <c r="I466" s="158">
        <v>32070</v>
      </c>
      <c r="J466" s="159">
        <f t="shared" si="7"/>
        <v>28</v>
      </c>
      <c r="K466" s="114" t="s">
        <v>1340</v>
      </c>
      <c r="L466" s="114"/>
      <c r="M466" s="114" t="s">
        <v>1518</v>
      </c>
    </row>
    <row r="467" spans="1:13" x14ac:dyDescent="0.3">
      <c r="A467" s="155">
        <v>115103533</v>
      </c>
      <c r="B467" s="114" t="s">
        <v>2474</v>
      </c>
      <c r="C467" s="114" t="s">
        <v>2475</v>
      </c>
      <c r="D467" s="114" t="s">
        <v>2473</v>
      </c>
      <c r="E467" s="114">
        <v>8</v>
      </c>
      <c r="F467" s="156">
        <v>4189</v>
      </c>
      <c r="G467" s="114" t="s">
        <v>1344</v>
      </c>
      <c r="H467" s="157"/>
      <c r="I467" s="158">
        <v>32050</v>
      </c>
      <c r="J467" s="159">
        <f t="shared" si="7"/>
        <v>28</v>
      </c>
      <c r="K467" s="114" t="s">
        <v>1340</v>
      </c>
      <c r="L467" s="114"/>
      <c r="M467" s="114" t="s">
        <v>1518</v>
      </c>
    </row>
    <row r="468" spans="1:13" x14ac:dyDescent="0.3">
      <c r="A468" s="155">
        <v>115103533</v>
      </c>
      <c r="B468" s="114" t="s">
        <v>2476</v>
      </c>
      <c r="C468" s="114" t="s">
        <v>2477</v>
      </c>
      <c r="D468" s="161" t="s">
        <v>2478</v>
      </c>
      <c r="E468" s="114">
        <v>8</v>
      </c>
      <c r="F468" s="156">
        <v>3189</v>
      </c>
      <c r="G468" s="114" t="s">
        <v>1339</v>
      </c>
      <c r="H468" s="157"/>
      <c r="I468" s="158">
        <v>31556</v>
      </c>
      <c r="J468" s="159">
        <f t="shared" si="7"/>
        <v>29</v>
      </c>
      <c r="K468" s="114" t="s">
        <v>1340</v>
      </c>
      <c r="L468" s="114"/>
      <c r="M468" s="114" t="s">
        <v>1518</v>
      </c>
    </row>
    <row r="469" spans="1:13" x14ac:dyDescent="0.3">
      <c r="A469" s="155">
        <v>115103533</v>
      </c>
      <c r="B469" s="114" t="s">
        <v>2479</v>
      </c>
      <c r="C469" s="114" t="s">
        <v>2480</v>
      </c>
      <c r="D469" s="161" t="s">
        <v>2478</v>
      </c>
      <c r="E469" s="114">
        <v>8</v>
      </c>
      <c r="F469" s="156">
        <v>4189</v>
      </c>
      <c r="G469" s="114" t="s">
        <v>1344</v>
      </c>
      <c r="H469" s="157"/>
      <c r="I469" s="158">
        <v>33172</v>
      </c>
      <c r="J469" s="159">
        <f t="shared" si="7"/>
        <v>25</v>
      </c>
      <c r="K469" s="114" t="s">
        <v>1340</v>
      </c>
      <c r="L469" s="114"/>
      <c r="M469" s="114" t="s">
        <v>1518</v>
      </c>
    </row>
    <row r="470" spans="1:13" x14ac:dyDescent="0.3">
      <c r="A470" s="155">
        <v>115103533</v>
      </c>
      <c r="B470" s="114" t="s">
        <v>2481</v>
      </c>
      <c r="C470" s="114" t="s">
        <v>2482</v>
      </c>
      <c r="D470" s="114" t="s">
        <v>2483</v>
      </c>
      <c r="E470" s="114">
        <v>8</v>
      </c>
      <c r="F470" s="156">
        <v>3189</v>
      </c>
      <c r="G470" s="114" t="s">
        <v>1339</v>
      </c>
      <c r="H470" s="157"/>
      <c r="I470" s="158">
        <v>32009</v>
      </c>
      <c r="J470" s="159">
        <f t="shared" si="7"/>
        <v>28</v>
      </c>
      <c r="K470" s="114" t="s">
        <v>1340</v>
      </c>
      <c r="L470" s="114"/>
      <c r="M470" s="114" t="s">
        <v>1518</v>
      </c>
    </row>
    <row r="471" spans="1:13" x14ac:dyDescent="0.3">
      <c r="A471" s="155">
        <v>115103533</v>
      </c>
      <c r="B471" s="114" t="s">
        <v>2484</v>
      </c>
      <c r="C471" s="114" t="s">
        <v>2485</v>
      </c>
      <c r="D471" s="114" t="s">
        <v>2486</v>
      </c>
      <c r="E471" s="114">
        <v>6</v>
      </c>
      <c r="F471" s="156">
        <v>4065</v>
      </c>
      <c r="G471" s="114" t="s">
        <v>1339</v>
      </c>
      <c r="H471" s="157"/>
      <c r="I471" s="158">
        <v>31223</v>
      </c>
      <c r="J471" s="159">
        <f t="shared" si="7"/>
        <v>30</v>
      </c>
      <c r="K471" s="114" t="s">
        <v>1340</v>
      </c>
      <c r="L471" s="114"/>
      <c r="M471" s="114" t="s">
        <v>1361</v>
      </c>
    </row>
    <row r="472" spans="1:13" x14ac:dyDescent="0.3">
      <c r="A472" s="155">
        <v>115103533</v>
      </c>
      <c r="B472" s="114" t="s">
        <v>2487</v>
      </c>
      <c r="C472" s="114" t="s">
        <v>2488</v>
      </c>
      <c r="D472" s="161" t="s">
        <v>2489</v>
      </c>
      <c r="E472" s="114">
        <v>6</v>
      </c>
      <c r="F472" s="156">
        <v>4065</v>
      </c>
      <c r="G472" s="114" t="s">
        <v>1339</v>
      </c>
      <c r="H472" s="157"/>
      <c r="I472" s="158">
        <v>30052</v>
      </c>
      <c r="J472" s="159">
        <f t="shared" si="7"/>
        <v>33</v>
      </c>
      <c r="K472" s="114" t="s">
        <v>1340</v>
      </c>
      <c r="L472" s="114"/>
      <c r="M472" s="114" t="s">
        <v>1361</v>
      </c>
    </row>
    <row r="473" spans="1:13" x14ac:dyDescent="0.3">
      <c r="A473" s="155">
        <v>115103533</v>
      </c>
      <c r="B473" s="114" t="s">
        <v>2490</v>
      </c>
      <c r="C473" s="114" t="s">
        <v>2491</v>
      </c>
      <c r="D473" s="161" t="s">
        <v>2489</v>
      </c>
      <c r="E473" s="114">
        <v>6</v>
      </c>
      <c r="F473" s="156">
        <v>5065</v>
      </c>
      <c r="G473" s="114" t="s">
        <v>1344</v>
      </c>
      <c r="H473" s="157"/>
      <c r="I473" s="158">
        <v>31602</v>
      </c>
      <c r="J473" s="159">
        <f t="shared" si="7"/>
        <v>29</v>
      </c>
      <c r="K473" s="114" t="s">
        <v>1340</v>
      </c>
      <c r="L473" s="114"/>
      <c r="M473" s="114" t="s">
        <v>1361</v>
      </c>
    </row>
    <row r="474" spans="1:13" x14ac:dyDescent="0.3">
      <c r="A474" s="155">
        <v>115103533</v>
      </c>
      <c r="B474" s="114" t="s">
        <v>2492</v>
      </c>
      <c r="C474" s="114" t="s">
        <v>2493</v>
      </c>
      <c r="D474" s="161" t="s">
        <v>2489</v>
      </c>
      <c r="E474" s="114">
        <v>6</v>
      </c>
      <c r="F474" s="156">
        <v>4065</v>
      </c>
      <c r="G474" s="114" t="s">
        <v>1349</v>
      </c>
      <c r="H474" s="157"/>
      <c r="I474" s="158">
        <v>42143</v>
      </c>
      <c r="J474" s="159">
        <f t="shared" si="7"/>
        <v>0</v>
      </c>
      <c r="K474" s="114" t="s">
        <v>1340</v>
      </c>
      <c r="L474" s="114"/>
      <c r="M474" s="114" t="s">
        <v>1361</v>
      </c>
    </row>
    <row r="475" spans="1:13" x14ac:dyDescent="0.3">
      <c r="A475" s="155">
        <v>115103533</v>
      </c>
      <c r="B475" s="160" t="s">
        <v>2494</v>
      </c>
      <c r="C475" s="114" t="s">
        <v>2495</v>
      </c>
      <c r="D475" s="114" t="s">
        <v>2496</v>
      </c>
      <c r="E475" s="114">
        <v>6</v>
      </c>
      <c r="F475" s="156">
        <v>4065</v>
      </c>
      <c r="G475" s="114" t="s">
        <v>1339</v>
      </c>
      <c r="H475" s="157"/>
      <c r="I475" s="158">
        <v>30057</v>
      </c>
      <c r="J475" s="159">
        <f t="shared" si="7"/>
        <v>33</v>
      </c>
      <c r="K475" s="114" t="s">
        <v>1340</v>
      </c>
      <c r="L475" s="114"/>
      <c r="M475" s="114" t="s">
        <v>1361</v>
      </c>
    </row>
    <row r="476" spans="1:13" x14ac:dyDescent="0.3">
      <c r="A476" s="155">
        <v>115103533</v>
      </c>
      <c r="B476" s="114" t="s">
        <v>2497</v>
      </c>
      <c r="C476" s="114" t="s">
        <v>2498</v>
      </c>
      <c r="D476" s="114" t="s">
        <v>2496</v>
      </c>
      <c r="E476" s="114">
        <v>6</v>
      </c>
      <c r="F476" s="156">
        <v>5065</v>
      </c>
      <c r="G476" s="114" t="s">
        <v>1344</v>
      </c>
      <c r="H476" s="157"/>
      <c r="I476" s="158">
        <v>30972</v>
      </c>
      <c r="J476" s="159">
        <f t="shared" si="7"/>
        <v>31</v>
      </c>
      <c r="K476" s="114" t="s">
        <v>1340</v>
      </c>
      <c r="L476" s="114"/>
      <c r="M476" s="114" t="s">
        <v>1361</v>
      </c>
    </row>
    <row r="477" spans="1:13" x14ac:dyDescent="0.3">
      <c r="A477" s="155">
        <v>115103533</v>
      </c>
      <c r="B477" s="114" t="s">
        <v>2499</v>
      </c>
      <c r="C477" s="114" t="s">
        <v>2500</v>
      </c>
      <c r="D477" s="114" t="s">
        <v>2496</v>
      </c>
      <c r="E477" s="114">
        <v>6</v>
      </c>
      <c r="F477" s="156">
        <v>4065</v>
      </c>
      <c r="G477" s="114" t="s">
        <v>1349</v>
      </c>
      <c r="H477" s="157"/>
      <c r="I477" s="158">
        <v>41711</v>
      </c>
      <c r="J477" s="159">
        <f t="shared" si="7"/>
        <v>1</v>
      </c>
      <c r="K477" s="114" t="s">
        <v>1340</v>
      </c>
      <c r="L477" s="114"/>
      <c r="M477" s="114" t="s">
        <v>1361</v>
      </c>
    </row>
    <row r="478" spans="1:13" x14ac:dyDescent="0.3">
      <c r="A478" s="155">
        <v>115103533</v>
      </c>
      <c r="B478" s="114" t="s">
        <v>2501</v>
      </c>
      <c r="C478" s="114" t="s">
        <v>2502</v>
      </c>
      <c r="D478" s="114" t="s">
        <v>2503</v>
      </c>
      <c r="E478" s="114">
        <v>8</v>
      </c>
      <c r="F478" s="156">
        <v>3189</v>
      </c>
      <c r="G478" s="114" t="s">
        <v>1339</v>
      </c>
      <c r="H478" s="157"/>
      <c r="I478" s="158">
        <v>28532</v>
      </c>
      <c r="J478" s="159">
        <f t="shared" si="7"/>
        <v>37</v>
      </c>
      <c r="K478" s="114" t="s">
        <v>1340</v>
      </c>
      <c r="L478" s="114"/>
      <c r="M478" s="114" t="s">
        <v>1518</v>
      </c>
    </row>
    <row r="479" spans="1:13" x14ac:dyDescent="0.3">
      <c r="A479" s="155">
        <v>115103533</v>
      </c>
      <c r="B479" s="114" t="s">
        <v>2504</v>
      </c>
      <c r="C479" s="114" t="s">
        <v>2505</v>
      </c>
      <c r="D479" s="114" t="s">
        <v>2503</v>
      </c>
      <c r="E479" s="114">
        <v>8</v>
      </c>
      <c r="F479" s="156">
        <v>3189</v>
      </c>
      <c r="G479" s="114" t="s">
        <v>1349</v>
      </c>
      <c r="H479" s="157"/>
      <c r="I479" s="158">
        <v>39145</v>
      </c>
      <c r="J479" s="159">
        <f t="shared" si="7"/>
        <v>8</v>
      </c>
      <c r="K479" s="114" t="s">
        <v>1340</v>
      </c>
      <c r="L479" s="114"/>
      <c r="M479" s="114" t="s">
        <v>1518</v>
      </c>
    </row>
    <row r="480" spans="1:13" x14ac:dyDescent="0.3">
      <c r="A480" s="155">
        <v>115103533</v>
      </c>
      <c r="B480" s="114" t="s">
        <v>2506</v>
      </c>
      <c r="C480" s="114" t="s">
        <v>2507</v>
      </c>
      <c r="D480" s="114" t="s">
        <v>2503</v>
      </c>
      <c r="E480" s="114">
        <v>8</v>
      </c>
      <c r="F480" s="156">
        <v>3189</v>
      </c>
      <c r="G480" s="114" t="s">
        <v>1349</v>
      </c>
      <c r="H480" s="157"/>
      <c r="I480" s="158">
        <v>40628</v>
      </c>
      <c r="J480" s="159">
        <f t="shared" si="7"/>
        <v>4</v>
      </c>
      <c r="K480" s="114" t="s">
        <v>1340</v>
      </c>
      <c r="L480" s="114"/>
      <c r="M480" s="114" t="s">
        <v>1518</v>
      </c>
    </row>
    <row r="481" spans="1:13" x14ac:dyDescent="0.3">
      <c r="A481" s="155">
        <v>115103533</v>
      </c>
      <c r="B481" s="114" t="s">
        <v>2508</v>
      </c>
      <c r="C481" s="114" t="s">
        <v>2509</v>
      </c>
      <c r="D481" s="114" t="s">
        <v>2510</v>
      </c>
      <c r="E481" s="114">
        <v>6</v>
      </c>
      <c r="F481" s="156">
        <v>4065</v>
      </c>
      <c r="G481" s="114" t="s">
        <v>1339</v>
      </c>
      <c r="H481" s="157"/>
      <c r="I481" s="158">
        <v>28260</v>
      </c>
      <c r="J481" s="159">
        <f t="shared" si="7"/>
        <v>38</v>
      </c>
      <c r="K481" s="114" t="s">
        <v>1340</v>
      </c>
      <c r="L481" s="114"/>
      <c r="M481" s="114" t="s">
        <v>1361</v>
      </c>
    </row>
    <row r="482" spans="1:13" x14ac:dyDescent="0.3">
      <c r="A482" s="155">
        <v>115103533</v>
      </c>
      <c r="B482" s="114" t="s">
        <v>2511</v>
      </c>
      <c r="C482" s="114" t="s">
        <v>2512</v>
      </c>
      <c r="D482" s="114" t="s">
        <v>2510</v>
      </c>
      <c r="E482" s="114">
        <v>6</v>
      </c>
      <c r="F482" s="156">
        <v>5065</v>
      </c>
      <c r="G482" s="114" t="s">
        <v>1344</v>
      </c>
      <c r="H482" s="157"/>
      <c r="I482" s="158">
        <v>29940</v>
      </c>
      <c r="J482" s="159">
        <f t="shared" si="7"/>
        <v>34</v>
      </c>
      <c r="K482" s="114" t="s">
        <v>1340</v>
      </c>
      <c r="L482" s="114"/>
      <c r="M482" s="114" t="s">
        <v>1361</v>
      </c>
    </row>
    <row r="483" spans="1:13" x14ac:dyDescent="0.3">
      <c r="A483" s="155">
        <v>115103533</v>
      </c>
      <c r="B483" s="114" t="s">
        <v>2513</v>
      </c>
      <c r="C483" s="114" t="s">
        <v>2514</v>
      </c>
      <c r="D483" s="114" t="s">
        <v>2510</v>
      </c>
      <c r="E483" s="114">
        <v>6</v>
      </c>
      <c r="F483" s="156">
        <v>4065</v>
      </c>
      <c r="G483" s="114" t="s">
        <v>1349</v>
      </c>
      <c r="H483" s="157"/>
      <c r="I483" s="158">
        <v>39593</v>
      </c>
      <c r="J483" s="159">
        <f t="shared" si="7"/>
        <v>7</v>
      </c>
      <c r="K483" s="114" t="s">
        <v>1340</v>
      </c>
      <c r="L483" s="114"/>
      <c r="M483" s="114" t="s">
        <v>1361</v>
      </c>
    </row>
    <row r="484" spans="1:13" x14ac:dyDescent="0.3">
      <c r="A484" s="155">
        <v>115103533</v>
      </c>
      <c r="B484" s="114" t="s">
        <v>2515</v>
      </c>
      <c r="C484" s="114" t="s">
        <v>2516</v>
      </c>
      <c r="D484" s="114" t="s">
        <v>2517</v>
      </c>
      <c r="E484" s="114">
        <v>9</v>
      </c>
      <c r="F484" s="156">
        <v>2450</v>
      </c>
      <c r="G484" s="114" t="s">
        <v>1339</v>
      </c>
      <c r="H484" s="157"/>
      <c r="I484" s="158">
        <v>31539</v>
      </c>
      <c r="J484" s="159">
        <f t="shared" si="7"/>
        <v>29</v>
      </c>
      <c r="K484" s="114" t="s">
        <v>1340</v>
      </c>
      <c r="L484" s="114"/>
      <c r="M484" s="114" t="s">
        <v>1567</v>
      </c>
    </row>
    <row r="485" spans="1:13" x14ac:dyDescent="0.3">
      <c r="A485" s="155">
        <v>115103533</v>
      </c>
      <c r="B485" s="114" t="s">
        <v>2518</v>
      </c>
      <c r="C485" s="114" t="s">
        <v>2519</v>
      </c>
      <c r="D485" s="114" t="s">
        <v>2520</v>
      </c>
      <c r="E485" s="114">
        <v>6</v>
      </c>
      <c r="F485" s="156">
        <v>4065</v>
      </c>
      <c r="G485" s="114" t="s">
        <v>1339</v>
      </c>
      <c r="H485" s="157"/>
      <c r="I485" s="158">
        <v>24898</v>
      </c>
      <c r="J485" s="159">
        <f t="shared" si="7"/>
        <v>47</v>
      </c>
      <c r="K485" s="114" t="s">
        <v>1340</v>
      </c>
      <c r="L485" s="114"/>
      <c r="M485" s="114" t="s">
        <v>1361</v>
      </c>
    </row>
    <row r="486" spans="1:13" x14ac:dyDescent="0.3">
      <c r="A486" s="155">
        <v>115103533</v>
      </c>
      <c r="B486" s="114" t="s">
        <v>2521</v>
      </c>
      <c r="C486" s="114" t="s">
        <v>2522</v>
      </c>
      <c r="D486" s="114" t="s">
        <v>2520</v>
      </c>
      <c r="E486" s="114">
        <v>6</v>
      </c>
      <c r="F486" s="156">
        <v>4065</v>
      </c>
      <c r="G486" s="114" t="s">
        <v>1344</v>
      </c>
      <c r="H486" s="157"/>
      <c r="I486" s="158">
        <v>26082</v>
      </c>
      <c r="J486" s="159">
        <f t="shared" si="7"/>
        <v>44</v>
      </c>
      <c r="K486" s="114" t="s">
        <v>1340</v>
      </c>
      <c r="L486" s="114"/>
      <c r="M486" s="114" t="s">
        <v>1361</v>
      </c>
    </row>
    <row r="487" spans="1:13" x14ac:dyDescent="0.3">
      <c r="A487" s="155">
        <v>115103533</v>
      </c>
      <c r="B487" s="114" t="s">
        <v>2523</v>
      </c>
      <c r="C487" s="114" t="s">
        <v>2524</v>
      </c>
      <c r="D487" s="114" t="s">
        <v>2520</v>
      </c>
      <c r="E487" s="114">
        <v>6</v>
      </c>
      <c r="F487" s="156">
        <v>4065</v>
      </c>
      <c r="G487" s="114" t="s">
        <v>1349</v>
      </c>
      <c r="H487" s="157"/>
      <c r="I487" s="158">
        <v>37463</v>
      </c>
      <c r="J487" s="159">
        <f t="shared" si="7"/>
        <v>13</v>
      </c>
      <c r="K487" s="114" t="s">
        <v>1340</v>
      </c>
      <c r="L487" s="114"/>
      <c r="M487" s="114" t="s">
        <v>1361</v>
      </c>
    </row>
    <row r="488" spans="1:13" x14ac:dyDescent="0.3">
      <c r="A488" s="155">
        <v>115103533</v>
      </c>
      <c r="B488" s="114" t="s">
        <v>2525</v>
      </c>
      <c r="C488" s="114" t="s">
        <v>2526</v>
      </c>
      <c r="D488" s="114" t="s">
        <v>2527</v>
      </c>
      <c r="E488" s="114">
        <v>7</v>
      </c>
      <c r="F488" s="156">
        <v>4189</v>
      </c>
      <c r="G488" s="114" t="s">
        <v>1339</v>
      </c>
      <c r="H488" s="157"/>
      <c r="I488" s="158">
        <v>29554</v>
      </c>
      <c r="J488" s="159">
        <f t="shared" si="7"/>
        <v>35</v>
      </c>
      <c r="K488" s="114" t="s">
        <v>1340</v>
      </c>
      <c r="L488" s="114"/>
      <c r="M488" s="114" t="s">
        <v>1973</v>
      </c>
    </row>
    <row r="489" spans="1:13" x14ac:dyDescent="0.3">
      <c r="A489" s="155">
        <v>115103533</v>
      </c>
      <c r="B489" s="114" t="s">
        <v>2528</v>
      </c>
      <c r="C489" s="114" t="s">
        <v>2529</v>
      </c>
      <c r="D489" s="114" t="s">
        <v>2530</v>
      </c>
      <c r="E489" s="114">
        <v>9</v>
      </c>
      <c r="F489" s="156">
        <v>2450</v>
      </c>
      <c r="G489" s="114" t="s">
        <v>1339</v>
      </c>
      <c r="H489" s="157"/>
      <c r="I489" s="158">
        <v>26341</v>
      </c>
      <c r="J489" s="159">
        <f t="shared" si="7"/>
        <v>43</v>
      </c>
      <c r="K489" s="114" t="s">
        <v>1340</v>
      </c>
      <c r="L489" s="114"/>
      <c r="M489" s="114" t="s">
        <v>1567</v>
      </c>
    </row>
    <row r="490" spans="1:13" x14ac:dyDescent="0.3">
      <c r="A490" s="155">
        <v>115103533</v>
      </c>
      <c r="B490" s="114" t="s">
        <v>2531</v>
      </c>
      <c r="C490" s="114" t="s">
        <v>2532</v>
      </c>
      <c r="D490" s="114" t="s">
        <v>2533</v>
      </c>
      <c r="E490" s="114">
        <v>8</v>
      </c>
      <c r="F490" s="156">
        <v>3189</v>
      </c>
      <c r="G490" s="114" t="s">
        <v>1339</v>
      </c>
      <c r="H490" s="157"/>
      <c r="I490" s="158">
        <v>32766</v>
      </c>
      <c r="J490" s="159">
        <f t="shared" si="7"/>
        <v>26</v>
      </c>
      <c r="K490" s="114" t="s">
        <v>1340</v>
      </c>
      <c r="L490" s="114"/>
      <c r="M490" s="114" t="s">
        <v>1518</v>
      </c>
    </row>
    <row r="491" spans="1:13" x14ac:dyDescent="0.3">
      <c r="A491" s="155">
        <v>115103533</v>
      </c>
      <c r="B491" s="114" t="s">
        <v>2534</v>
      </c>
      <c r="C491" s="114" t="s">
        <v>2535</v>
      </c>
      <c r="D491" s="114" t="s">
        <v>2536</v>
      </c>
      <c r="E491" s="114">
        <v>6</v>
      </c>
      <c r="F491" s="156">
        <v>4065</v>
      </c>
      <c r="G491" s="114" t="s">
        <v>1339</v>
      </c>
      <c r="H491" s="157"/>
      <c r="I491" s="158">
        <v>30329</v>
      </c>
      <c r="J491" s="159">
        <f t="shared" si="7"/>
        <v>32</v>
      </c>
      <c r="K491" s="114" t="s">
        <v>1340</v>
      </c>
      <c r="L491" s="114"/>
      <c r="M491" s="114" t="s">
        <v>1361</v>
      </c>
    </row>
    <row r="492" spans="1:13" x14ac:dyDescent="0.3">
      <c r="A492" s="155">
        <v>115103533</v>
      </c>
      <c r="B492" s="114" t="s">
        <v>2537</v>
      </c>
      <c r="C492" s="114" t="s">
        <v>2538</v>
      </c>
      <c r="D492" s="114" t="s">
        <v>2536</v>
      </c>
      <c r="E492" s="114">
        <v>6</v>
      </c>
      <c r="F492" s="156">
        <v>5065</v>
      </c>
      <c r="G492" s="114" t="s">
        <v>1344</v>
      </c>
      <c r="H492" s="157"/>
      <c r="I492" s="158">
        <v>34153</v>
      </c>
      <c r="J492" s="159">
        <f t="shared" si="7"/>
        <v>22</v>
      </c>
      <c r="K492" s="114" t="s">
        <v>1340</v>
      </c>
      <c r="L492" s="114"/>
      <c r="M492" s="114" t="s">
        <v>1361</v>
      </c>
    </row>
    <row r="493" spans="1:13" x14ac:dyDescent="0.3">
      <c r="A493" s="155">
        <v>115103533</v>
      </c>
      <c r="B493" s="114" t="s">
        <v>2539</v>
      </c>
      <c r="C493" s="114" t="s">
        <v>2540</v>
      </c>
      <c r="D493" s="114" t="s">
        <v>2541</v>
      </c>
      <c r="E493" s="114">
        <v>7</v>
      </c>
      <c r="F493" s="156">
        <v>3189</v>
      </c>
      <c r="G493" s="114" t="s">
        <v>1339</v>
      </c>
      <c r="H493" s="157"/>
      <c r="I493" s="158">
        <v>28182</v>
      </c>
      <c r="J493" s="159">
        <f t="shared" si="7"/>
        <v>38</v>
      </c>
      <c r="K493" s="114" t="s">
        <v>1340</v>
      </c>
      <c r="L493" s="114"/>
      <c r="M493" s="114" t="s">
        <v>1518</v>
      </c>
    </row>
    <row r="494" spans="1:13" x14ac:dyDescent="0.3">
      <c r="A494" s="155">
        <v>115103533</v>
      </c>
      <c r="B494" s="114" t="s">
        <v>2542</v>
      </c>
      <c r="C494" s="114" t="s">
        <v>2543</v>
      </c>
      <c r="D494" s="114" t="s">
        <v>2544</v>
      </c>
      <c r="E494" s="114">
        <v>8</v>
      </c>
      <c r="F494" s="156">
        <v>3189</v>
      </c>
      <c r="G494" s="114" t="s">
        <v>1339</v>
      </c>
      <c r="H494" s="157"/>
      <c r="I494" s="158">
        <v>32594</v>
      </c>
      <c r="J494" s="159">
        <f t="shared" si="7"/>
        <v>26</v>
      </c>
      <c r="K494" s="114" t="s">
        <v>1340</v>
      </c>
      <c r="L494" s="114"/>
      <c r="M494" s="114" t="s">
        <v>1518</v>
      </c>
    </row>
    <row r="495" spans="1:13" x14ac:dyDescent="0.3">
      <c r="A495" s="155">
        <v>115103533</v>
      </c>
      <c r="B495" s="114" t="s">
        <v>2545</v>
      </c>
      <c r="C495" s="114" t="s">
        <v>2546</v>
      </c>
      <c r="D495" s="114" t="s">
        <v>2547</v>
      </c>
      <c r="E495" s="114">
        <v>9</v>
      </c>
      <c r="F495" s="156">
        <v>2450</v>
      </c>
      <c r="G495" s="114" t="s">
        <v>1339</v>
      </c>
      <c r="H495" s="157"/>
      <c r="I495" s="158">
        <v>31553</v>
      </c>
      <c r="J495" s="159">
        <f t="shared" si="7"/>
        <v>29</v>
      </c>
      <c r="K495" s="114" t="s">
        <v>1340</v>
      </c>
      <c r="L495" s="114"/>
      <c r="M495" s="114" t="s">
        <v>1567</v>
      </c>
    </row>
    <row r="496" spans="1:13" x14ac:dyDescent="0.3">
      <c r="A496" s="155">
        <v>115103533</v>
      </c>
      <c r="B496" s="114" t="s">
        <v>2548</v>
      </c>
      <c r="C496" s="114" t="s">
        <v>2549</v>
      </c>
      <c r="D496" s="114" t="s">
        <v>2550</v>
      </c>
      <c r="E496" s="114">
        <v>6</v>
      </c>
      <c r="F496" s="156">
        <v>4065</v>
      </c>
      <c r="G496" s="114" t="s">
        <v>1339</v>
      </c>
      <c r="H496" s="157"/>
      <c r="I496" s="158">
        <v>28528</v>
      </c>
      <c r="J496" s="159">
        <f t="shared" si="7"/>
        <v>37</v>
      </c>
      <c r="K496" s="114" t="s">
        <v>1340</v>
      </c>
      <c r="L496" s="114"/>
      <c r="M496" s="114" t="s">
        <v>1361</v>
      </c>
    </row>
    <row r="497" spans="1:13" x14ac:dyDescent="0.3">
      <c r="A497" s="155">
        <v>115103533</v>
      </c>
      <c r="B497" s="114" t="s">
        <v>2551</v>
      </c>
      <c r="C497" s="114" t="s">
        <v>2552</v>
      </c>
      <c r="D497" s="114" t="s">
        <v>2550</v>
      </c>
      <c r="E497" s="114">
        <v>6</v>
      </c>
      <c r="F497" s="156">
        <v>5065</v>
      </c>
      <c r="G497" s="114" t="s">
        <v>1344</v>
      </c>
      <c r="H497" s="157"/>
      <c r="I497" s="158">
        <v>31079</v>
      </c>
      <c r="J497" s="159">
        <f t="shared" si="7"/>
        <v>30</v>
      </c>
      <c r="K497" s="114" t="s">
        <v>1340</v>
      </c>
      <c r="L497" s="114"/>
      <c r="M497" s="114" t="s">
        <v>1361</v>
      </c>
    </row>
    <row r="498" spans="1:13" x14ac:dyDescent="0.3">
      <c r="A498" s="155">
        <v>115103533</v>
      </c>
      <c r="B498" s="114" t="s">
        <v>2553</v>
      </c>
      <c r="C498" s="114" t="s">
        <v>2554</v>
      </c>
      <c r="D498" s="114" t="s">
        <v>2555</v>
      </c>
      <c r="E498" s="114">
        <v>8</v>
      </c>
      <c r="F498" s="156">
        <v>3189</v>
      </c>
      <c r="G498" s="114" t="s">
        <v>1339</v>
      </c>
      <c r="H498" s="157"/>
      <c r="I498" s="158">
        <v>31587</v>
      </c>
      <c r="J498" s="159">
        <f t="shared" si="7"/>
        <v>29</v>
      </c>
      <c r="K498" s="114" t="s">
        <v>1340</v>
      </c>
      <c r="L498" s="114"/>
      <c r="M498" s="114" t="s">
        <v>1518</v>
      </c>
    </row>
    <row r="499" spans="1:13" x14ac:dyDescent="0.3">
      <c r="A499" s="155">
        <v>115103533</v>
      </c>
      <c r="B499" s="114" t="s">
        <v>2556</v>
      </c>
      <c r="C499" s="114" t="s">
        <v>2557</v>
      </c>
      <c r="D499" s="114" t="s">
        <v>2555</v>
      </c>
      <c r="E499" s="114">
        <v>8</v>
      </c>
      <c r="F499" s="156">
        <v>4189</v>
      </c>
      <c r="G499" s="114" t="s">
        <v>1344</v>
      </c>
      <c r="H499" s="157"/>
      <c r="I499" s="158">
        <v>31656</v>
      </c>
      <c r="J499" s="159">
        <f t="shared" si="7"/>
        <v>29</v>
      </c>
      <c r="K499" s="114" t="s">
        <v>1340</v>
      </c>
      <c r="L499" s="114"/>
      <c r="M499" s="114" t="s">
        <v>1518</v>
      </c>
    </row>
    <row r="500" spans="1:13" x14ac:dyDescent="0.3">
      <c r="A500" s="155">
        <v>115103533</v>
      </c>
      <c r="B500" s="114" t="s">
        <v>2558</v>
      </c>
      <c r="C500" s="114" t="s">
        <v>2559</v>
      </c>
      <c r="D500" s="114" t="s">
        <v>2555</v>
      </c>
      <c r="E500" s="114">
        <v>8</v>
      </c>
      <c r="F500" s="156">
        <v>3189</v>
      </c>
      <c r="G500" s="114" t="s">
        <v>1349</v>
      </c>
      <c r="H500" s="157"/>
      <c r="I500" s="158">
        <v>41084</v>
      </c>
      <c r="J500" s="159">
        <f t="shared" si="7"/>
        <v>3</v>
      </c>
      <c r="K500" s="114" t="s">
        <v>1340</v>
      </c>
      <c r="L500" s="114"/>
      <c r="M500" s="114" t="s">
        <v>1518</v>
      </c>
    </row>
    <row r="501" spans="1:13" x14ac:dyDescent="0.3">
      <c r="A501" s="155">
        <v>115103533</v>
      </c>
      <c r="B501" s="114" t="s">
        <v>2560</v>
      </c>
      <c r="C501" s="114" t="s">
        <v>2561</v>
      </c>
      <c r="D501" s="114" t="s">
        <v>2562</v>
      </c>
      <c r="E501" s="114">
        <v>6</v>
      </c>
      <c r="F501" s="156">
        <v>4065</v>
      </c>
      <c r="G501" s="114" t="s">
        <v>1339</v>
      </c>
      <c r="H501" s="157"/>
      <c r="I501" s="158">
        <v>29858</v>
      </c>
      <c r="J501" s="159">
        <f t="shared" si="7"/>
        <v>34</v>
      </c>
      <c r="K501" s="114" t="s">
        <v>1340</v>
      </c>
      <c r="L501" s="114"/>
      <c r="M501" s="114" t="s">
        <v>1361</v>
      </c>
    </row>
    <row r="502" spans="1:13" x14ac:dyDescent="0.3">
      <c r="A502" s="155">
        <v>115103533</v>
      </c>
      <c r="B502" s="114" t="s">
        <v>2563</v>
      </c>
      <c r="C502" s="114" t="s">
        <v>2564</v>
      </c>
      <c r="D502" s="114" t="s">
        <v>2562</v>
      </c>
      <c r="E502" s="114">
        <v>6</v>
      </c>
      <c r="F502" s="156">
        <v>5065</v>
      </c>
      <c r="G502" s="114" t="s">
        <v>1344</v>
      </c>
      <c r="H502" s="157"/>
      <c r="I502" s="158">
        <v>30264</v>
      </c>
      <c r="J502" s="159">
        <f t="shared" si="7"/>
        <v>33</v>
      </c>
      <c r="K502" s="114" t="s">
        <v>1340</v>
      </c>
      <c r="L502" s="114"/>
      <c r="M502" s="114" t="s">
        <v>1361</v>
      </c>
    </row>
    <row r="503" spans="1:13" x14ac:dyDescent="0.3">
      <c r="A503" s="155">
        <v>115103533</v>
      </c>
      <c r="B503" s="114" t="s">
        <v>2565</v>
      </c>
      <c r="C503" s="114" t="s">
        <v>2566</v>
      </c>
      <c r="D503" s="114" t="s">
        <v>2562</v>
      </c>
      <c r="E503" s="114">
        <v>6</v>
      </c>
      <c r="F503" s="156">
        <v>4065</v>
      </c>
      <c r="G503" s="114" t="s">
        <v>1349</v>
      </c>
      <c r="H503" s="157"/>
      <c r="I503" s="158">
        <v>37259</v>
      </c>
      <c r="J503" s="159">
        <f t="shared" si="7"/>
        <v>13</v>
      </c>
      <c r="K503" s="114" t="s">
        <v>1340</v>
      </c>
      <c r="L503" s="114"/>
      <c r="M503" s="114" t="s">
        <v>1361</v>
      </c>
    </row>
    <row r="504" spans="1:13" x14ac:dyDescent="0.3">
      <c r="A504" s="155">
        <v>115103533</v>
      </c>
      <c r="B504" s="114" t="s">
        <v>2567</v>
      </c>
      <c r="C504" s="114" t="s">
        <v>2568</v>
      </c>
      <c r="D504" s="114" t="s">
        <v>2562</v>
      </c>
      <c r="E504" s="114">
        <v>6</v>
      </c>
      <c r="F504" s="156">
        <v>4065</v>
      </c>
      <c r="G504" s="114" t="s">
        <v>1349</v>
      </c>
      <c r="H504" s="157"/>
      <c r="I504" s="158">
        <v>38546</v>
      </c>
      <c r="J504" s="159">
        <f t="shared" si="7"/>
        <v>10</v>
      </c>
      <c r="K504" s="114" t="s">
        <v>1340</v>
      </c>
      <c r="L504" s="114"/>
      <c r="M504" s="114" t="s">
        <v>1361</v>
      </c>
    </row>
    <row r="505" spans="1:13" x14ac:dyDescent="0.3">
      <c r="A505" s="155">
        <v>115103533</v>
      </c>
      <c r="B505" s="114" t="s">
        <v>2569</v>
      </c>
      <c r="C505" s="114" t="s">
        <v>2570</v>
      </c>
      <c r="D505" s="114" t="s">
        <v>2571</v>
      </c>
      <c r="E505" s="114">
        <v>8</v>
      </c>
      <c r="F505" s="156">
        <v>3189</v>
      </c>
      <c r="G505" s="114" t="s">
        <v>1339</v>
      </c>
      <c r="H505" s="157"/>
      <c r="I505" s="158">
        <v>32643</v>
      </c>
      <c r="J505" s="159">
        <f t="shared" si="7"/>
        <v>26</v>
      </c>
      <c r="K505" s="114" t="s">
        <v>1340</v>
      </c>
      <c r="L505" s="114"/>
      <c r="M505" s="114" t="s">
        <v>1518</v>
      </c>
    </row>
    <row r="506" spans="1:13" x14ac:dyDescent="0.3">
      <c r="A506" s="155">
        <v>115103533</v>
      </c>
      <c r="B506" s="114" t="s">
        <v>2572</v>
      </c>
      <c r="C506" s="114" t="s">
        <v>2573</v>
      </c>
      <c r="D506" s="114" t="s">
        <v>2574</v>
      </c>
      <c r="E506" s="114">
        <v>6</v>
      </c>
      <c r="F506" s="156">
        <v>4065</v>
      </c>
      <c r="G506" s="114" t="s">
        <v>1339</v>
      </c>
      <c r="H506" s="157"/>
      <c r="I506" s="158">
        <v>25352</v>
      </c>
      <c r="J506" s="159">
        <f t="shared" si="7"/>
        <v>46</v>
      </c>
      <c r="K506" s="114" t="s">
        <v>1340</v>
      </c>
      <c r="L506" s="114"/>
      <c r="M506" s="114" t="s">
        <v>1361</v>
      </c>
    </row>
    <row r="507" spans="1:13" x14ac:dyDescent="0.3">
      <c r="A507" s="155">
        <v>115103533</v>
      </c>
      <c r="B507" s="160" t="s">
        <v>2575</v>
      </c>
      <c r="C507" s="114" t="s">
        <v>2576</v>
      </c>
      <c r="D507" s="114" t="s">
        <v>2577</v>
      </c>
      <c r="E507" s="114">
        <v>5</v>
      </c>
      <c r="F507" s="156">
        <v>4065</v>
      </c>
      <c r="G507" s="114" t="s">
        <v>1339</v>
      </c>
      <c r="H507" s="157"/>
      <c r="I507" s="158">
        <v>28695</v>
      </c>
      <c r="J507" s="159">
        <f t="shared" si="7"/>
        <v>37</v>
      </c>
      <c r="K507" s="114" t="s">
        <v>1340</v>
      </c>
      <c r="L507" s="114"/>
      <c r="M507" s="114" t="s">
        <v>1361</v>
      </c>
    </row>
    <row r="508" spans="1:13" x14ac:dyDescent="0.3">
      <c r="A508" s="155">
        <v>115103533</v>
      </c>
      <c r="B508" s="114" t="s">
        <v>2578</v>
      </c>
      <c r="C508" s="114" t="s">
        <v>2579</v>
      </c>
      <c r="D508" s="114" t="s">
        <v>2577</v>
      </c>
      <c r="E508" s="114">
        <v>5</v>
      </c>
      <c r="F508" s="156">
        <v>5065</v>
      </c>
      <c r="G508" s="114" t="s">
        <v>1344</v>
      </c>
      <c r="H508" s="157"/>
      <c r="I508" s="158">
        <v>29398</v>
      </c>
      <c r="J508" s="159">
        <f t="shared" si="7"/>
        <v>35</v>
      </c>
      <c r="K508" s="114" t="s">
        <v>1340</v>
      </c>
      <c r="L508" s="114"/>
      <c r="M508" s="114" t="s">
        <v>1361</v>
      </c>
    </row>
    <row r="509" spans="1:13" x14ac:dyDescent="0.3">
      <c r="A509" s="155">
        <v>115103533</v>
      </c>
      <c r="B509" s="114" t="s">
        <v>2580</v>
      </c>
      <c r="C509" s="114" t="s">
        <v>2581</v>
      </c>
      <c r="D509" s="114" t="s">
        <v>2582</v>
      </c>
      <c r="E509" s="114">
        <v>8</v>
      </c>
      <c r="F509" s="156">
        <v>3189</v>
      </c>
      <c r="G509" s="114" t="s">
        <v>1339</v>
      </c>
      <c r="H509" s="157"/>
      <c r="I509" s="158">
        <v>32903</v>
      </c>
      <c r="J509" s="159">
        <f t="shared" si="7"/>
        <v>25</v>
      </c>
      <c r="K509" s="114" t="s">
        <v>1340</v>
      </c>
      <c r="L509" s="114"/>
      <c r="M509" s="114" t="s">
        <v>1518</v>
      </c>
    </row>
    <row r="510" spans="1:13" x14ac:dyDescent="0.3">
      <c r="A510" s="155">
        <v>115103533</v>
      </c>
      <c r="B510" s="114" t="s">
        <v>2583</v>
      </c>
      <c r="C510" s="114" t="s">
        <v>2584</v>
      </c>
      <c r="D510" s="114" t="s">
        <v>2585</v>
      </c>
      <c r="E510" s="114">
        <v>8</v>
      </c>
      <c r="F510" s="156">
        <v>3189</v>
      </c>
      <c r="G510" s="114" t="s">
        <v>1339</v>
      </c>
      <c r="H510" s="157"/>
      <c r="I510" s="158">
        <v>32540</v>
      </c>
      <c r="J510" s="159">
        <f t="shared" si="7"/>
        <v>26</v>
      </c>
      <c r="K510" s="114" t="s">
        <v>1340</v>
      </c>
      <c r="L510" s="114"/>
      <c r="M510" s="114" t="s">
        <v>1518</v>
      </c>
    </row>
    <row r="511" spans="1:13" x14ac:dyDescent="0.3">
      <c r="A511" s="155">
        <v>115103533</v>
      </c>
      <c r="B511" s="114" t="s">
        <v>2586</v>
      </c>
      <c r="C511" s="114" t="s">
        <v>2587</v>
      </c>
      <c r="D511" s="162" t="s">
        <v>2588</v>
      </c>
      <c r="E511" s="114">
        <v>8</v>
      </c>
      <c r="F511" s="156">
        <v>3189</v>
      </c>
      <c r="G511" s="114" t="s">
        <v>1339</v>
      </c>
      <c r="H511" s="157"/>
      <c r="I511" s="158">
        <v>29370</v>
      </c>
      <c r="J511" s="159">
        <f t="shared" si="7"/>
        <v>35</v>
      </c>
      <c r="K511" s="114" t="s">
        <v>1340</v>
      </c>
      <c r="L511" s="114"/>
      <c r="M511" s="114" t="s">
        <v>1518</v>
      </c>
    </row>
    <row r="512" spans="1:13" x14ac:dyDescent="0.3">
      <c r="A512" s="155">
        <v>115103533</v>
      </c>
      <c r="B512" s="114" t="s">
        <v>2589</v>
      </c>
      <c r="C512" s="114" t="s">
        <v>2590</v>
      </c>
      <c r="D512" s="162" t="s">
        <v>2588</v>
      </c>
      <c r="E512" s="114">
        <v>8</v>
      </c>
      <c r="F512" s="156">
        <v>4189</v>
      </c>
      <c r="G512" s="114" t="s">
        <v>1344</v>
      </c>
      <c r="H512" s="157"/>
      <c r="I512" s="158">
        <v>29042</v>
      </c>
      <c r="J512" s="159">
        <f t="shared" si="7"/>
        <v>36</v>
      </c>
      <c r="K512" s="114" t="s">
        <v>1340</v>
      </c>
      <c r="L512" s="114"/>
      <c r="M512" s="114" t="s">
        <v>1518</v>
      </c>
    </row>
    <row r="513" spans="1:13" x14ac:dyDescent="0.3">
      <c r="A513" s="155">
        <v>115103533</v>
      </c>
      <c r="B513" s="114" t="s">
        <v>2591</v>
      </c>
      <c r="C513" s="114" t="s">
        <v>2592</v>
      </c>
      <c r="D513" s="162" t="s">
        <v>2588</v>
      </c>
      <c r="E513" s="114">
        <v>8</v>
      </c>
      <c r="F513" s="156">
        <v>3189</v>
      </c>
      <c r="G513" s="114" t="s">
        <v>1349</v>
      </c>
      <c r="H513" s="157"/>
      <c r="I513" s="158">
        <v>41532</v>
      </c>
      <c r="J513" s="159">
        <f t="shared" si="7"/>
        <v>2</v>
      </c>
      <c r="K513" s="114" t="s">
        <v>1340</v>
      </c>
      <c r="L513" s="114"/>
      <c r="M513" s="114" t="s">
        <v>1518</v>
      </c>
    </row>
    <row r="514" spans="1:13" x14ac:dyDescent="0.3">
      <c r="A514" s="155">
        <v>115103533</v>
      </c>
      <c r="B514" s="114" t="s">
        <v>2593</v>
      </c>
      <c r="C514" s="114" t="s">
        <v>2594</v>
      </c>
      <c r="D514" s="114" t="s">
        <v>2595</v>
      </c>
      <c r="E514" s="114">
        <v>6</v>
      </c>
      <c r="F514" s="156">
        <v>4065</v>
      </c>
      <c r="G514" s="114" t="s">
        <v>1339</v>
      </c>
      <c r="H514" s="157"/>
      <c r="I514" s="158">
        <v>27826</v>
      </c>
      <c r="J514" s="159">
        <f t="shared" si="7"/>
        <v>39</v>
      </c>
      <c r="K514" s="114" t="s">
        <v>1340</v>
      </c>
      <c r="L514" s="114"/>
      <c r="M514" s="114" t="s">
        <v>1361</v>
      </c>
    </row>
    <row r="515" spans="1:13" s="167" customFormat="1" x14ac:dyDescent="0.3">
      <c r="A515" s="155">
        <v>115103533</v>
      </c>
      <c r="B515" s="162" t="s">
        <v>2596</v>
      </c>
      <c r="C515" s="114" t="s">
        <v>2597</v>
      </c>
      <c r="D515" s="162" t="s">
        <v>2598</v>
      </c>
      <c r="E515" s="114">
        <v>3</v>
      </c>
      <c r="F515" s="163">
        <v>4720</v>
      </c>
      <c r="G515" s="162" t="s">
        <v>1339</v>
      </c>
      <c r="H515" s="164"/>
      <c r="I515" s="165">
        <v>24808</v>
      </c>
      <c r="J515" s="166">
        <f t="shared" ref="J515:J578" si="8">2015-YEAR(I515)</f>
        <v>48</v>
      </c>
      <c r="K515" s="114" t="s">
        <v>1340</v>
      </c>
      <c r="L515" s="162"/>
      <c r="M515" s="162" t="s">
        <v>1348</v>
      </c>
    </row>
    <row r="516" spans="1:13" x14ac:dyDescent="0.3">
      <c r="A516" s="155">
        <v>115103533</v>
      </c>
      <c r="B516" s="114" t="s">
        <v>2599</v>
      </c>
      <c r="C516" s="114" t="s">
        <v>2600</v>
      </c>
      <c r="D516" s="114" t="s">
        <v>2601</v>
      </c>
      <c r="E516" s="114">
        <v>6</v>
      </c>
      <c r="F516" s="156">
        <v>4065</v>
      </c>
      <c r="G516" s="114" t="s">
        <v>1339</v>
      </c>
      <c r="H516" s="157"/>
      <c r="I516" s="158">
        <v>28203</v>
      </c>
      <c r="J516" s="159">
        <f t="shared" si="8"/>
        <v>38</v>
      </c>
      <c r="K516" s="114" t="s">
        <v>1340</v>
      </c>
      <c r="L516" s="114"/>
      <c r="M516" s="114" t="s">
        <v>1361</v>
      </c>
    </row>
    <row r="517" spans="1:13" x14ac:dyDescent="0.3">
      <c r="A517" s="155">
        <v>115103533</v>
      </c>
      <c r="B517" s="114" t="s">
        <v>2602</v>
      </c>
      <c r="C517" s="114" t="s">
        <v>2603</v>
      </c>
      <c r="D517" s="114" t="s">
        <v>2601</v>
      </c>
      <c r="E517" s="114">
        <v>6</v>
      </c>
      <c r="F517" s="156">
        <v>5065</v>
      </c>
      <c r="G517" s="114" t="s">
        <v>1344</v>
      </c>
      <c r="H517" s="157"/>
      <c r="I517" s="158">
        <v>28598</v>
      </c>
      <c r="J517" s="159">
        <f t="shared" si="8"/>
        <v>37</v>
      </c>
      <c r="K517" s="114" t="s">
        <v>1340</v>
      </c>
      <c r="L517" s="114"/>
      <c r="M517" s="114" t="s">
        <v>1361</v>
      </c>
    </row>
    <row r="518" spans="1:13" x14ac:dyDescent="0.3">
      <c r="A518" s="155">
        <v>115103533</v>
      </c>
      <c r="B518" s="114" t="s">
        <v>2604</v>
      </c>
      <c r="C518" s="114" t="s">
        <v>2605</v>
      </c>
      <c r="D518" s="114" t="s">
        <v>2601</v>
      </c>
      <c r="E518" s="114">
        <v>6</v>
      </c>
      <c r="F518" s="156">
        <v>4065</v>
      </c>
      <c r="G518" s="114" t="s">
        <v>1349</v>
      </c>
      <c r="H518" s="157"/>
      <c r="I518" s="158">
        <v>38518</v>
      </c>
      <c r="J518" s="159">
        <f t="shared" si="8"/>
        <v>10</v>
      </c>
      <c r="K518" s="114" t="s">
        <v>1340</v>
      </c>
      <c r="L518" s="114"/>
      <c r="M518" s="114" t="s">
        <v>1361</v>
      </c>
    </row>
    <row r="519" spans="1:13" x14ac:dyDescent="0.3">
      <c r="A519" s="155">
        <v>115103533</v>
      </c>
      <c r="B519" s="114" t="s">
        <v>2606</v>
      </c>
      <c r="C519" s="114" t="s">
        <v>2607</v>
      </c>
      <c r="D519" s="114" t="s">
        <v>2601</v>
      </c>
      <c r="E519" s="114">
        <v>6</v>
      </c>
      <c r="F519" s="156">
        <v>4065</v>
      </c>
      <c r="G519" s="114" t="s">
        <v>1349</v>
      </c>
      <c r="H519" s="157"/>
      <c r="I519" s="158">
        <v>39631</v>
      </c>
      <c r="J519" s="159">
        <f t="shared" si="8"/>
        <v>7</v>
      </c>
      <c r="K519" s="114" t="s">
        <v>1340</v>
      </c>
      <c r="L519" s="114"/>
      <c r="M519" s="114" t="s">
        <v>1361</v>
      </c>
    </row>
    <row r="520" spans="1:13" x14ac:dyDescent="0.3">
      <c r="A520" s="155">
        <v>115103533</v>
      </c>
      <c r="B520" s="160" t="s">
        <v>2608</v>
      </c>
      <c r="C520" s="114" t="s">
        <v>2607</v>
      </c>
      <c r="D520" s="114" t="s">
        <v>2601</v>
      </c>
      <c r="E520" s="114">
        <v>6</v>
      </c>
      <c r="F520" s="156">
        <v>4065</v>
      </c>
      <c r="G520" s="114" t="s">
        <v>1349</v>
      </c>
      <c r="H520" s="157"/>
      <c r="I520" s="158">
        <v>40692</v>
      </c>
      <c r="J520" s="159">
        <f t="shared" si="8"/>
        <v>4</v>
      </c>
      <c r="K520" s="114" t="s">
        <v>1340</v>
      </c>
      <c r="L520" s="114"/>
      <c r="M520" s="114" t="s">
        <v>1361</v>
      </c>
    </row>
    <row r="521" spans="1:13" x14ac:dyDescent="0.3">
      <c r="A521" s="155">
        <v>115103533</v>
      </c>
      <c r="B521" s="114" t="s">
        <v>2609</v>
      </c>
      <c r="C521" s="114" t="s">
        <v>2610</v>
      </c>
      <c r="D521" s="114" t="s">
        <v>2611</v>
      </c>
      <c r="E521" s="114">
        <v>8</v>
      </c>
      <c r="F521" s="156">
        <v>3189</v>
      </c>
      <c r="G521" s="114" t="s">
        <v>1339</v>
      </c>
      <c r="H521" s="157"/>
      <c r="I521" s="158">
        <v>32009</v>
      </c>
      <c r="J521" s="159">
        <f t="shared" si="8"/>
        <v>28</v>
      </c>
      <c r="K521" s="114" t="s">
        <v>1340</v>
      </c>
      <c r="L521" s="114"/>
      <c r="M521" s="114" t="s">
        <v>1518</v>
      </c>
    </row>
    <row r="522" spans="1:13" x14ac:dyDescent="0.3">
      <c r="A522" s="155">
        <v>115103533</v>
      </c>
      <c r="B522" s="114" t="s">
        <v>2612</v>
      </c>
      <c r="C522" s="114" t="s">
        <v>2613</v>
      </c>
      <c r="D522" s="114" t="s">
        <v>2611</v>
      </c>
      <c r="E522" s="114">
        <v>8</v>
      </c>
      <c r="F522" s="156">
        <v>4189</v>
      </c>
      <c r="G522" s="114" t="s">
        <v>1344</v>
      </c>
      <c r="H522" s="157"/>
      <c r="I522" s="158">
        <v>32783</v>
      </c>
      <c r="J522" s="159">
        <f t="shared" si="8"/>
        <v>26</v>
      </c>
      <c r="K522" s="114" t="s">
        <v>1340</v>
      </c>
      <c r="L522" s="114"/>
      <c r="M522" s="114" t="s">
        <v>1518</v>
      </c>
    </row>
    <row r="523" spans="1:13" x14ac:dyDescent="0.3">
      <c r="A523" s="155">
        <v>115103533</v>
      </c>
      <c r="B523" s="114" t="s">
        <v>2614</v>
      </c>
      <c r="C523" s="114" t="s">
        <v>2615</v>
      </c>
      <c r="D523" s="114" t="s">
        <v>2611</v>
      </c>
      <c r="E523" s="114">
        <v>8</v>
      </c>
      <c r="F523" s="156">
        <v>3189</v>
      </c>
      <c r="G523" s="114" t="s">
        <v>1349</v>
      </c>
      <c r="H523" s="157"/>
      <c r="I523" s="158">
        <v>41640</v>
      </c>
      <c r="J523" s="159">
        <f t="shared" si="8"/>
        <v>1</v>
      </c>
      <c r="K523" s="114" t="s">
        <v>1340</v>
      </c>
      <c r="L523" s="114"/>
      <c r="M523" s="114" t="s">
        <v>1518</v>
      </c>
    </row>
    <row r="524" spans="1:13" x14ac:dyDescent="0.3">
      <c r="A524" s="155">
        <v>115103533</v>
      </c>
      <c r="B524" s="114" t="s">
        <v>2616</v>
      </c>
      <c r="C524" s="114" t="s">
        <v>2617</v>
      </c>
      <c r="D524" s="114" t="s">
        <v>2618</v>
      </c>
      <c r="E524" s="114">
        <v>8</v>
      </c>
      <c r="F524" s="156">
        <v>3189</v>
      </c>
      <c r="G524" s="114" t="s">
        <v>1339</v>
      </c>
      <c r="H524" s="157"/>
      <c r="I524" s="158">
        <v>29372</v>
      </c>
      <c r="J524" s="159">
        <f t="shared" si="8"/>
        <v>35</v>
      </c>
      <c r="K524" s="114" t="s">
        <v>1340</v>
      </c>
      <c r="L524" s="114"/>
      <c r="M524" s="114" t="s">
        <v>1518</v>
      </c>
    </row>
    <row r="525" spans="1:13" x14ac:dyDescent="0.3">
      <c r="A525" s="155">
        <v>115103533</v>
      </c>
      <c r="B525" s="114" t="s">
        <v>2619</v>
      </c>
      <c r="C525" s="114" t="s">
        <v>2620</v>
      </c>
      <c r="D525" s="114" t="s">
        <v>2618</v>
      </c>
      <c r="E525" s="114">
        <v>8</v>
      </c>
      <c r="F525" s="156">
        <v>3189</v>
      </c>
      <c r="G525" s="114" t="s">
        <v>1349</v>
      </c>
      <c r="H525" s="157"/>
      <c r="I525" s="158">
        <v>40322</v>
      </c>
      <c r="J525" s="159">
        <f t="shared" si="8"/>
        <v>5</v>
      </c>
      <c r="K525" s="114" t="s">
        <v>1340</v>
      </c>
      <c r="L525" s="114"/>
      <c r="M525" s="114" t="s">
        <v>1518</v>
      </c>
    </row>
    <row r="526" spans="1:13" x14ac:dyDescent="0.3">
      <c r="A526" s="155">
        <v>115103533</v>
      </c>
      <c r="B526" s="114" t="s">
        <v>2621</v>
      </c>
      <c r="C526" s="114" t="s">
        <v>2622</v>
      </c>
      <c r="D526" s="114" t="s">
        <v>2623</v>
      </c>
      <c r="E526" s="114">
        <v>8</v>
      </c>
      <c r="F526" s="156">
        <v>3189</v>
      </c>
      <c r="G526" s="114" t="s">
        <v>1339</v>
      </c>
      <c r="H526" s="157"/>
      <c r="I526" s="158">
        <v>33117</v>
      </c>
      <c r="J526" s="159">
        <f t="shared" si="8"/>
        <v>25</v>
      </c>
      <c r="K526" s="114" t="s">
        <v>1340</v>
      </c>
      <c r="L526" s="114"/>
      <c r="M526" s="114" t="s">
        <v>1518</v>
      </c>
    </row>
    <row r="527" spans="1:13" x14ac:dyDescent="0.3">
      <c r="A527" s="155">
        <v>115103533</v>
      </c>
      <c r="B527" s="114" t="s">
        <v>2624</v>
      </c>
      <c r="C527" s="114" t="s">
        <v>2625</v>
      </c>
      <c r="D527" s="114" t="s">
        <v>2626</v>
      </c>
      <c r="E527" s="114">
        <v>8</v>
      </c>
      <c r="F527" s="156">
        <v>3189</v>
      </c>
      <c r="G527" s="114" t="s">
        <v>1339</v>
      </c>
      <c r="H527" s="157"/>
      <c r="I527" s="158">
        <v>32797</v>
      </c>
      <c r="J527" s="159">
        <f t="shared" si="8"/>
        <v>26</v>
      </c>
      <c r="K527" s="114" t="s">
        <v>1340</v>
      </c>
      <c r="L527" s="114"/>
      <c r="M527" s="114" t="s">
        <v>1518</v>
      </c>
    </row>
    <row r="528" spans="1:13" x14ac:dyDescent="0.3">
      <c r="A528" s="155">
        <v>115103533</v>
      </c>
      <c r="B528" s="114" t="s">
        <v>2627</v>
      </c>
      <c r="C528" s="114" t="s">
        <v>2628</v>
      </c>
      <c r="D528" s="114" t="s">
        <v>2629</v>
      </c>
      <c r="E528" s="114">
        <v>8</v>
      </c>
      <c r="F528" s="156">
        <v>3189</v>
      </c>
      <c r="G528" s="114" t="s">
        <v>1339</v>
      </c>
      <c r="H528" s="157"/>
      <c r="I528" s="158">
        <v>32010</v>
      </c>
      <c r="J528" s="159">
        <f t="shared" si="8"/>
        <v>28</v>
      </c>
      <c r="K528" s="114" t="s">
        <v>1340</v>
      </c>
      <c r="L528" s="114"/>
      <c r="M528" s="114" t="s">
        <v>1518</v>
      </c>
    </row>
    <row r="529" spans="1:13" x14ac:dyDescent="0.3">
      <c r="A529" s="155">
        <v>115103533</v>
      </c>
      <c r="B529" s="114" t="s">
        <v>2630</v>
      </c>
      <c r="C529" s="114" t="s">
        <v>2631</v>
      </c>
      <c r="D529" s="114" t="s">
        <v>2632</v>
      </c>
      <c r="E529" s="114">
        <v>8</v>
      </c>
      <c r="F529" s="156">
        <v>3189</v>
      </c>
      <c r="G529" s="114" t="s">
        <v>1339</v>
      </c>
      <c r="H529" s="157"/>
      <c r="I529" s="158">
        <v>28638</v>
      </c>
      <c r="J529" s="159">
        <f t="shared" si="8"/>
        <v>37</v>
      </c>
      <c r="K529" s="114" t="s">
        <v>1340</v>
      </c>
      <c r="L529" s="114"/>
      <c r="M529" s="114" t="s">
        <v>1518</v>
      </c>
    </row>
    <row r="530" spans="1:13" x14ac:dyDescent="0.3">
      <c r="A530" s="155">
        <v>115103533</v>
      </c>
      <c r="B530" s="114" t="s">
        <v>2633</v>
      </c>
      <c r="C530" s="114" t="s">
        <v>2634</v>
      </c>
      <c r="D530" s="114" t="s">
        <v>2635</v>
      </c>
      <c r="E530" s="114">
        <v>9</v>
      </c>
      <c r="F530" s="156">
        <v>2450</v>
      </c>
      <c r="G530" s="114" t="s">
        <v>1339</v>
      </c>
      <c r="H530" s="157"/>
      <c r="I530" s="158">
        <v>30383</v>
      </c>
      <c r="J530" s="159">
        <f t="shared" si="8"/>
        <v>32</v>
      </c>
      <c r="K530" s="114" t="s">
        <v>1340</v>
      </c>
      <c r="L530" s="114"/>
      <c r="M530" s="114" t="s">
        <v>1567</v>
      </c>
    </row>
    <row r="531" spans="1:13" x14ac:dyDescent="0.3">
      <c r="A531" s="155">
        <v>115103533</v>
      </c>
      <c r="B531" s="114" t="s">
        <v>2636</v>
      </c>
      <c r="C531" s="114" t="s">
        <v>2637</v>
      </c>
      <c r="D531" s="114" t="s">
        <v>2638</v>
      </c>
      <c r="E531" s="114">
        <v>9</v>
      </c>
      <c r="F531" s="156">
        <v>2450</v>
      </c>
      <c r="G531" s="114" t="s">
        <v>1339</v>
      </c>
      <c r="H531" s="157"/>
      <c r="I531" s="158">
        <v>29322</v>
      </c>
      <c r="J531" s="159">
        <f t="shared" si="8"/>
        <v>35</v>
      </c>
      <c r="K531" s="114" t="s">
        <v>1340</v>
      </c>
      <c r="L531" s="114"/>
      <c r="M531" s="114" t="s">
        <v>1567</v>
      </c>
    </row>
    <row r="532" spans="1:13" x14ac:dyDescent="0.3">
      <c r="A532" s="155">
        <v>115103533</v>
      </c>
      <c r="B532" s="114" t="s">
        <v>2639</v>
      </c>
      <c r="C532" s="114" t="s">
        <v>2640</v>
      </c>
      <c r="D532" s="114" t="s">
        <v>2641</v>
      </c>
      <c r="E532" s="114">
        <v>8</v>
      </c>
      <c r="F532" s="156">
        <v>3189</v>
      </c>
      <c r="G532" s="114" t="s">
        <v>1339</v>
      </c>
      <c r="H532" s="157"/>
      <c r="I532" s="158">
        <v>33221</v>
      </c>
      <c r="J532" s="159">
        <f t="shared" si="8"/>
        <v>25</v>
      </c>
      <c r="K532" s="114" t="s">
        <v>1340</v>
      </c>
      <c r="L532" s="114"/>
      <c r="M532" s="114" t="s">
        <v>1518</v>
      </c>
    </row>
    <row r="533" spans="1:13" x14ac:dyDescent="0.3">
      <c r="A533" s="155">
        <v>115103533</v>
      </c>
      <c r="B533" s="114" t="s">
        <v>2642</v>
      </c>
      <c r="C533" s="114" t="s">
        <v>2643</v>
      </c>
      <c r="D533" s="114" t="s">
        <v>2644</v>
      </c>
      <c r="E533" s="114">
        <v>8</v>
      </c>
      <c r="F533" s="156">
        <v>3189</v>
      </c>
      <c r="G533" s="114" t="s">
        <v>1339</v>
      </c>
      <c r="H533" s="157"/>
      <c r="I533" s="158">
        <v>34150</v>
      </c>
      <c r="J533" s="159">
        <f t="shared" si="8"/>
        <v>22</v>
      </c>
      <c r="K533" s="114" t="s">
        <v>1340</v>
      </c>
      <c r="L533" s="114"/>
      <c r="M533" s="114" t="s">
        <v>1518</v>
      </c>
    </row>
    <row r="534" spans="1:13" x14ac:dyDescent="0.3">
      <c r="A534" s="155">
        <v>115103533</v>
      </c>
      <c r="B534" s="114" t="s">
        <v>2645</v>
      </c>
      <c r="C534" s="114" t="s">
        <v>2646</v>
      </c>
      <c r="D534" s="114" t="s">
        <v>2647</v>
      </c>
      <c r="E534" s="114">
        <v>6</v>
      </c>
      <c r="F534" s="156">
        <v>5065</v>
      </c>
      <c r="G534" s="114" t="s">
        <v>1339</v>
      </c>
      <c r="H534" s="157"/>
      <c r="I534" s="158">
        <v>30730</v>
      </c>
      <c r="J534" s="159">
        <f t="shared" si="8"/>
        <v>31</v>
      </c>
      <c r="K534" s="114" t="s">
        <v>1340</v>
      </c>
      <c r="L534" s="114"/>
      <c r="M534" s="114" t="s">
        <v>2321</v>
      </c>
    </row>
    <row r="535" spans="1:13" x14ac:dyDescent="0.3">
      <c r="A535" s="155">
        <v>115103533</v>
      </c>
      <c r="B535" s="114" t="s">
        <v>2648</v>
      </c>
      <c r="C535" s="114" t="s">
        <v>2649</v>
      </c>
      <c r="D535" s="114" t="s">
        <v>2650</v>
      </c>
      <c r="E535" s="114">
        <v>6</v>
      </c>
      <c r="F535" s="156">
        <v>4065</v>
      </c>
      <c r="G535" s="114" t="s">
        <v>1339</v>
      </c>
      <c r="H535" s="157"/>
      <c r="I535" s="158">
        <v>28672</v>
      </c>
      <c r="J535" s="159">
        <f t="shared" si="8"/>
        <v>37</v>
      </c>
      <c r="K535" s="114" t="s">
        <v>1340</v>
      </c>
      <c r="L535" s="114"/>
      <c r="M535" s="114" t="s">
        <v>1361</v>
      </c>
    </row>
    <row r="536" spans="1:13" x14ac:dyDescent="0.3">
      <c r="A536" s="155">
        <v>115103533</v>
      </c>
      <c r="B536" s="114" t="s">
        <v>2651</v>
      </c>
      <c r="C536" s="114" t="s">
        <v>2652</v>
      </c>
      <c r="D536" s="114" t="s">
        <v>2650</v>
      </c>
      <c r="E536" s="114">
        <v>6</v>
      </c>
      <c r="F536" s="156">
        <v>5065</v>
      </c>
      <c r="G536" s="114" t="s">
        <v>1344</v>
      </c>
      <c r="H536" s="157"/>
      <c r="I536" s="158">
        <v>29622</v>
      </c>
      <c r="J536" s="159">
        <f t="shared" si="8"/>
        <v>34</v>
      </c>
      <c r="K536" s="114" t="s">
        <v>1340</v>
      </c>
      <c r="L536" s="114"/>
      <c r="M536" s="114" t="s">
        <v>1361</v>
      </c>
    </row>
    <row r="537" spans="1:13" x14ac:dyDescent="0.3">
      <c r="A537" s="155">
        <v>115103533</v>
      </c>
      <c r="B537" s="114" t="s">
        <v>2653</v>
      </c>
      <c r="C537" s="114" t="s">
        <v>2654</v>
      </c>
      <c r="D537" s="114" t="s">
        <v>2650</v>
      </c>
      <c r="E537" s="114">
        <v>6</v>
      </c>
      <c r="F537" s="156">
        <v>4065</v>
      </c>
      <c r="G537" s="114" t="s">
        <v>1349</v>
      </c>
      <c r="H537" s="157"/>
      <c r="I537" s="158">
        <v>40199</v>
      </c>
      <c r="J537" s="159">
        <f t="shared" si="8"/>
        <v>5</v>
      </c>
      <c r="K537" s="114" t="s">
        <v>1340</v>
      </c>
      <c r="L537" s="114"/>
      <c r="M537" s="114" t="s">
        <v>1361</v>
      </c>
    </row>
    <row r="538" spans="1:13" x14ac:dyDescent="0.3">
      <c r="A538" s="155">
        <v>115103533</v>
      </c>
      <c r="B538" s="114" t="s">
        <v>2655</v>
      </c>
      <c r="C538" s="114" t="s">
        <v>2656</v>
      </c>
      <c r="D538" s="114" t="s">
        <v>2650</v>
      </c>
      <c r="E538" s="114">
        <v>6</v>
      </c>
      <c r="F538" s="156">
        <v>4065</v>
      </c>
      <c r="G538" s="114" t="s">
        <v>1349</v>
      </c>
      <c r="H538" s="157"/>
      <c r="I538" s="158">
        <v>41891</v>
      </c>
      <c r="J538" s="159">
        <f t="shared" si="8"/>
        <v>1</v>
      </c>
      <c r="K538" s="114" t="s">
        <v>1340</v>
      </c>
      <c r="L538" s="114"/>
      <c r="M538" s="114" t="s">
        <v>1361</v>
      </c>
    </row>
    <row r="539" spans="1:13" x14ac:dyDescent="0.3">
      <c r="A539" s="155">
        <v>115103533</v>
      </c>
      <c r="B539" s="114" t="s">
        <v>2657</v>
      </c>
      <c r="C539" s="114" t="s">
        <v>2658</v>
      </c>
      <c r="D539" s="114" t="s">
        <v>2659</v>
      </c>
      <c r="E539" s="114">
        <v>9</v>
      </c>
      <c r="F539" s="156">
        <v>2450</v>
      </c>
      <c r="G539" s="114" t="s">
        <v>1339</v>
      </c>
      <c r="H539" s="157"/>
      <c r="I539" s="158">
        <v>29913</v>
      </c>
      <c r="J539" s="159">
        <f t="shared" si="8"/>
        <v>34</v>
      </c>
      <c r="K539" s="114" t="s">
        <v>1340</v>
      </c>
      <c r="L539" s="114"/>
      <c r="M539" s="114" t="s">
        <v>1567</v>
      </c>
    </row>
    <row r="540" spans="1:13" x14ac:dyDescent="0.3">
      <c r="A540" s="155">
        <v>115103533</v>
      </c>
      <c r="B540" s="114" t="s">
        <v>2660</v>
      </c>
      <c r="C540" s="114" t="s">
        <v>2661</v>
      </c>
      <c r="D540" s="114" t="s">
        <v>2662</v>
      </c>
      <c r="E540" s="114">
        <v>4</v>
      </c>
      <c r="F540" s="156">
        <v>4065</v>
      </c>
      <c r="G540" s="114" t="s">
        <v>1339</v>
      </c>
      <c r="H540" s="157"/>
      <c r="I540" s="158">
        <v>26591</v>
      </c>
      <c r="J540" s="159">
        <f t="shared" si="8"/>
        <v>43</v>
      </c>
      <c r="K540" s="114" t="s">
        <v>1340</v>
      </c>
      <c r="L540" s="114"/>
      <c r="M540" s="114" t="s">
        <v>1361</v>
      </c>
    </row>
    <row r="541" spans="1:13" x14ac:dyDescent="0.3">
      <c r="A541" s="155">
        <v>115103533</v>
      </c>
      <c r="B541" s="114" t="s">
        <v>2663</v>
      </c>
      <c r="C541" s="114" t="s">
        <v>2664</v>
      </c>
      <c r="D541" s="114" t="s">
        <v>2665</v>
      </c>
      <c r="E541" s="114">
        <v>9</v>
      </c>
      <c r="F541" s="156">
        <v>2450</v>
      </c>
      <c r="G541" s="114" t="s">
        <v>1339</v>
      </c>
      <c r="H541" s="157"/>
      <c r="I541" s="158">
        <v>27317</v>
      </c>
      <c r="J541" s="159">
        <f t="shared" si="8"/>
        <v>41</v>
      </c>
      <c r="K541" s="114" t="s">
        <v>1340</v>
      </c>
      <c r="L541" s="114"/>
      <c r="M541" s="114" t="s">
        <v>1567</v>
      </c>
    </row>
    <row r="542" spans="1:13" x14ac:dyDescent="0.3">
      <c r="A542" s="155">
        <v>115103533</v>
      </c>
      <c r="B542" s="114" t="s">
        <v>2666</v>
      </c>
      <c r="C542" s="114" t="s">
        <v>2667</v>
      </c>
      <c r="D542" s="114" t="s">
        <v>2668</v>
      </c>
      <c r="E542" s="114">
        <v>8</v>
      </c>
      <c r="F542" s="156">
        <v>3189</v>
      </c>
      <c r="G542" s="114" t="s">
        <v>1339</v>
      </c>
      <c r="H542" s="157"/>
      <c r="I542" s="158">
        <v>29129</v>
      </c>
      <c r="J542" s="159">
        <f t="shared" si="8"/>
        <v>36</v>
      </c>
      <c r="K542" s="114" t="s">
        <v>1340</v>
      </c>
      <c r="L542" s="114"/>
      <c r="M542" s="114" t="s">
        <v>1518</v>
      </c>
    </row>
    <row r="543" spans="1:13" x14ac:dyDescent="0.3">
      <c r="A543" s="155">
        <v>115103533</v>
      </c>
      <c r="B543" s="114" t="s">
        <v>2669</v>
      </c>
      <c r="C543" s="114" t="s">
        <v>2670</v>
      </c>
      <c r="D543" s="114" t="s">
        <v>2671</v>
      </c>
      <c r="E543" s="114">
        <v>8</v>
      </c>
      <c r="F543" s="156">
        <v>2450</v>
      </c>
      <c r="G543" s="114" t="s">
        <v>1339</v>
      </c>
      <c r="H543" s="157"/>
      <c r="I543" s="158">
        <v>29734</v>
      </c>
      <c r="J543" s="159">
        <f t="shared" si="8"/>
        <v>34</v>
      </c>
      <c r="K543" s="114" t="s">
        <v>1340</v>
      </c>
      <c r="L543" s="114"/>
      <c r="M543" s="114" t="s">
        <v>1567</v>
      </c>
    </row>
    <row r="544" spans="1:13" x14ac:dyDescent="0.3">
      <c r="A544" s="155">
        <v>115103533</v>
      </c>
      <c r="B544" s="114" t="s">
        <v>2672</v>
      </c>
      <c r="C544" s="114" t="s">
        <v>2673</v>
      </c>
      <c r="D544" s="114" t="s">
        <v>2674</v>
      </c>
      <c r="E544" s="114">
        <v>8</v>
      </c>
      <c r="F544" s="156">
        <v>3189</v>
      </c>
      <c r="G544" s="114" t="s">
        <v>1339</v>
      </c>
      <c r="H544" s="157"/>
      <c r="I544" s="158">
        <v>26940</v>
      </c>
      <c r="J544" s="159">
        <f t="shared" si="8"/>
        <v>42</v>
      </c>
      <c r="K544" s="114" t="s">
        <v>1340</v>
      </c>
      <c r="L544" s="114"/>
      <c r="M544" s="114" t="s">
        <v>1518</v>
      </c>
    </row>
    <row r="545" spans="1:13" x14ac:dyDescent="0.3">
      <c r="A545" s="155">
        <v>115103533</v>
      </c>
      <c r="B545" s="114" t="s">
        <v>2675</v>
      </c>
      <c r="C545" s="114" t="s">
        <v>2676</v>
      </c>
      <c r="D545" s="114" t="s">
        <v>2677</v>
      </c>
      <c r="E545" s="114">
        <v>6</v>
      </c>
      <c r="F545" s="156">
        <v>4065</v>
      </c>
      <c r="G545" s="114" t="s">
        <v>1339</v>
      </c>
      <c r="H545" s="157"/>
      <c r="I545" s="158">
        <v>31879</v>
      </c>
      <c r="J545" s="159">
        <f t="shared" si="8"/>
        <v>28</v>
      </c>
      <c r="K545" s="114" t="s">
        <v>1340</v>
      </c>
      <c r="L545" s="114"/>
      <c r="M545" s="114" t="s">
        <v>1361</v>
      </c>
    </row>
    <row r="546" spans="1:13" x14ac:dyDescent="0.3">
      <c r="A546" s="155">
        <v>115103533</v>
      </c>
      <c r="B546" s="114" t="s">
        <v>2678</v>
      </c>
      <c r="C546" s="114" t="s">
        <v>2679</v>
      </c>
      <c r="D546" s="114" t="s">
        <v>2680</v>
      </c>
      <c r="E546" s="114">
        <v>5</v>
      </c>
      <c r="F546" s="156">
        <v>4065</v>
      </c>
      <c r="G546" s="114" t="s">
        <v>1339</v>
      </c>
      <c r="H546" s="157"/>
      <c r="I546" s="158">
        <v>28166</v>
      </c>
      <c r="J546" s="159">
        <f t="shared" si="8"/>
        <v>38</v>
      </c>
      <c r="K546" s="114" t="s">
        <v>1340</v>
      </c>
      <c r="L546" s="114"/>
      <c r="M546" s="114" t="s">
        <v>1361</v>
      </c>
    </row>
    <row r="547" spans="1:13" x14ac:dyDescent="0.3">
      <c r="A547" s="155">
        <v>115103533</v>
      </c>
      <c r="B547" s="114" t="s">
        <v>2681</v>
      </c>
      <c r="C547" s="114" t="s">
        <v>2682</v>
      </c>
      <c r="D547" s="114" t="s">
        <v>2683</v>
      </c>
      <c r="E547" s="114">
        <v>9</v>
      </c>
      <c r="F547" s="156">
        <v>2450</v>
      </c>
      <c r="G547" s="114" t="s">
        <v>1339</v>
      </c>
      <c r="H547" s="157"/>
      <c r="I547" s="158">
        <v>31542</v>
      </c>
      <c r="J547" s="159">
        <f t="shared" si="8"/>
        <v>29</v>
      </c>
      <c r="K547" s="114" t="s">
        <v>1340</v>
      </c>
      <c r="L547" s="114"/>
      <c r="M547" s="114" t="s">
        <v>1567</v>
      </c>
    </row>
    <row r="548" spans="1:13" x14ac:dyDescent="0.3">
      <c r="A548" s="155">
        <v>115103533</v>
      </c>
      <c r="B548" s="114" t="s">
        <v>2684</v>
      </c>
      <c r="C548" s="114" t="s">
        <v>2685</v>
      </c>
      <c r="D548" s="114" t="s">
        <v>2686</v>
      </c>
      <c r="E548" s="114">
        <v>8</v>
      </c>
      <c r="F548" s="156">
        <v>3189</v>
      </c>
      <c r="G548" s="114" t="s">
        <v>1339</v>
      </c>
      <c r="H548" s="157"/>
      <c r="I548" s="158">
        <v>33076</v>
      </c>
      <c r="J548" s="159">
        <f t="shared" si="8"/>
        <v>25</v>
      </c>
      <c r="K548" s="114" t="s">
        <v>1340</v>
      </c>
      <c r="L548" s="114"/>
      <c r="M548" s="114" t="s">
        <v>1518</v>
      </c>
    </row>
    <row r="549" spans="1:13" x14ac:dyDescent="0.3">
      <c r="A549" s="155">
        <v>115103533</v>
      </c>
      <c r="B549" s="114" t="s">
        <v>2687</v>
      </c>
      <c r="C549" s="114" t="s">
        <v>2688</v>
      </c>
      <c r="D549" s="114" t="s">
        <v>2689</v>
      </c>
      <c r="E549" s="114">
        <v>6</v>
      </c>
      <c r="F549" s="156">
        <v>4065</v>
      </c>
      <c r="G549" s="114" t="s">
        <v>1339</v>
      </c>
      <c r="H549" s="157"/>
      <c r="I549" s="158">
        <v>28650</v>
      </c>
      <c r="J549" s="159">
        <f t="shared" si="8"/>
        <v>37</v>
      </c>
      <c r="K549" s="114" t="s">
        <v>1340</v>
      </c>
      <c r="L549" s="114"/>
      <c r="M549" s="114" t="s">
        <v>1361</v>
      </c>
    </row>
    <row r="550" spans="1:13" x14ac:dyDescent="0.3">
      <c r="A550" s="155">
        <v>115103533</v>
      </c>
      <c r="B550" s="160" t="s">
        <v>2690</v>
      </c>
      <c r="C550" s="114" t="s">
        <v>2350</v>
      </c>
      <c r="D550" s="114" t="s">
        <v>2691</v>
      </c>
      <c r="E550" s="114">
        <v>5</v>
      </c>
      <c r="F550" s="156">
        <v>4065</v>
      </c>
      <c r="G550" s="114" t="s">
        <v>1339</v>
      </c>
      <c r="H550" s="157"/>
      <c r="I550" s="158">
        <v>26450</v>
      </c>
      <c r="J550" s="159">
        <f t="shared" si="8"/>
        <v>43</v>
      </c>
      <c r="K550" s="114" t="s">
        <v>1340</v>
      </c>
      <c r="L550" s="114"/>
      <c r="M550" s="114" t="s">
        <v>1361</v>
      </c>
    </row>
    <row r="551" spans="1:13" x14ac:dyDescent="0.3">
      <c r="A551" s="155">
        <v>115103533</v>
      </c>
      <c r="B551" s="114" t="s">
        <v>2692</v>
      </c>
      <c r="C551" s="114" t="s">
        <v>2693</v>
      </c>
      <c r="D551" s="114" t="s">
        <v>2691</v>
      </c>
      <c r="E551" s="114">
        <v>5</v>
      </c>
      <c r="F551" s="156">
        <v>5065</v>
      </c>
      <c r="G551" s="114" t="s">
        <v>1344</v>
      </c>
      <c r="H551" s="157"/>
      <c r="I551" s="158">
        <v>27900</v>
      </c>
      <c r="J551" s="159">
        <f t="shared" si="8"/>
        <v>39</v>
      </c>
      <c r="K551" s="114" t="s">
        <v>1340</v>
      </c>
      <c r="L551" s="114"/>
      <c r="M551" s="114" t="s">
        <v>1361</v>
      </c>
    </row>
    <row r="552" spans="1:13" x14ac:dyDescent="0.3">
      <c r="A552" s="155">
        <v>115103533</v>
      </c>
      <c r="B552" s="114" t="s">
        <v>2694</v>
      </c>
      <c r="C552" s="114" t="s">
        <v>2695</v>
      </c>
      <c r="D552" s="114" t="s">
        <v>2691</v>
      </c>
      <c r="E552" s="114">
        <v>5</v>
      </c>
      <c r="F552" s="156">
        <v>4065</v>
      </c>
      <c r="G552" s="114" t="s">
        <v>1349</v>
      </c>
      <c r="H552" s="157"/>
      <c r="I552" s="158">
        <v>37265</v>
      </c>
      <c r="J552" s="159">
        <f t="shared" si="8"/>
        <v>13</v>
      </c>
      <c r="K552" s="114" t="s">
        <v>1340</v>
      </c>
      <c r="L552" s="114"/>
      <c r="M552" s="114" t="s">
        <v>1361</v>
      </c>
    </row>
    <row r="553" spans="1:13" x14ac:dyDescent="0.3">
      <c r="A553" s="155">
        <v>115103533</v>
      </c>
      <c r="B553" s="114" t="s">
        <v>2696</v>
      </c>
      <c r="C553" s="114" t="s">
        <v>2697</v>
      </c>
      <c r="D553" s="114" t="s">
        <v>2691</v>
      </c>
      <c r="E553" s="114">
        <v>5</v>
      </c>
      <c r="F553" s="156">
        <v>4065</v>
      </c>
      <c r="G553" s="114" t="s">
        <v>1349</v>
      </c>
      <c r="H553" s="157"/>
      <c r="I553" s="158">
        <v>38985</v>
      </c>
      <c r="J553" s="159">
        <f t="shared" si="8"/>
        <v>9</v>
      </c>
      <c r="K553" s="114" t="s">
        <v>1340</v>
      </c>
      <c r="L553" s="114"/>
      <c r="M553" s="114" t="s">
        <v>1361</v>
      </c>
    </row>
    <row r="554" spans="1:13" x14ac:dyDescent="0.3">
      <c r="A554" s="155">
        <v>115103533</v>
      </c>
      <c r="B554" s="114" t="s">
        <v>2698</v>
      </c>
      <c r="C554" s="114" t="s">
        <v>2699</v>
      </c>
      <c r="D554" s="114" t="s">
        <v>2700</v>
      </c>
      <c r="E554" s="114">
        <v>8</v>
      </c>
      <c r="F554" s="156">
        <v>3189</v>
      </c>
      <c r="G554" s="114" t="s">
        <v>1339</v>
      </c>
      <c r="H554" s="157"/>
      <c r="I554" s="158">
        <v>33194</v>
      </c>
      <c r="J554" s="159">
        <f t="shared" si="8"/>
        <v>25</v>
      </c>
      <c r="K554" s="114" t="s">
        <v>1340</v>
      </c>
      <c r="L554" s="114"/>
      <c r="M554" s="114" t="s">
        <v>1518</v>
      </c>
    </row>
    <row r="555" spans="1:13" x14ac:dyDescent="0.3">
      <c r="A555" s="155">
        <v>115103533</v>
      </c>
      <c r="B555" s="114" t="s">
        <v>2701</v>
      </c>
      <c r="C555" s="114" t="s">
        <v>2702</v>
      </c>
      <c r="D555" s="114" t="s">
        <v>2703</v>
      </c>
      <c r="E555" s="114">
        <v>8</v>
      </c>
      <c r="F555" s="156">
        <v>3189</v>
      </c>
      <c r="G555" s="114" t="s">
        <v>1339</v>
      </c>
      <c r="H555" s="157"/>
      <c r="I555" s="158">
        <v>32741</v>
      </c>
      <c r="J555" s="159">
        <f t="shared" si="8"/>
        <v>26</v>
      </c>
      <c r="K555" s="114" t="s">
        <v>1340</v>
      </c>
      <c r="L555" s="114"/>
      <c r="M555" s="114" t="s">
        <v>1518</v>
      </c>
    </row>
    <row r="556" spans="1:13" x14ac:dyDescent="0.3">
      <c r="A556" s="155">
        <v>115103533</v>
      </c>
      <c r="B556" s="114" t="s">
        <v>2704</v>
      </c>
      <c r="C556" s="114" t="s">
        <v>2705</v>
      </c>
      <c r="D556" s="114" t="s">
        <v>2706</v>
      </c>
      <c r="E556" s="114">
        <v>8</v>
      </c>
      <c r="F556" s="156">
        <v>3189</v>
      </c>
      <c r="G556" s="114" t="s">
        <v>1339</v>
      </c>
      <c r="H556" s="157"/>
      <c r="I556" s="158">
        <v>32444</v>
      </c>
      <c r="J556" s="159">
        <f t="shared" si="8"/>
        <v>27</v>
      </c>
      <c r="K556" s="114" t="s">
        <v>1340</v>
      </c>
      <c r="L556" s="114"/>
      <c r="M556" s="114" t="s">
        <v>1518</v>
      </c>
    </row>
    <row r="557" spans="1:13" x14ac:dyDescent="0.3">
      <c r="A557" s="155">
        <v>115103533</v>
      </c>
      <c r="B557" s="114" t="s">
        <v>2707</v>
      </c>
      <c r="C557" s="114" t="s">
        <v>2708</v>
      </c>
      <c r="D557" s="114" t="s">
        <v>2709</v>
      </c>
      <c r="E557" s="114">
        <v>5</v>
      </c>
      <c r="F557" s="156">
        <v>4065</v>
      </c>
      <c r="G557" s="114" t="s">
        <v>1339</v>
      </c>
      <c r="H557" s="157"/>
      <c r="I557" s="158">
        <v>26502</v>
      </c>
      <c r="J557" s="159">
        <f t="shared" si="8"/>
        <v>43</v>
      </c>
      <c r="K557" s="114" t="s">
        <v>1340</v>
      </c>
      <c r="L557" s="114"/>
      <c r="M557" s="114" t="s">
        <v>1361</v>
      </c>
    </row>
    <row r="558" spans="1:13" x14ac:dyDescent="0.3">
      <c r="A558" s="155">
        <v>115103533</v>
      </c>
      <c r="B558" s="114" t="s">
        <v>2710</v>
      </c>
      <c r="C558" s="114" t="s">
        <v>2711</v>
      </c>
      <c r="D558" s="114" t="s">
        <v>2709</v>
      </c>
      <c r="E558" s="114">
        <v>5</v>
      </c>
      <c r="F558" s="156">
        <v>4065</v>
      </c>
      <c r="G558" s="114" t="s">
        <v>1344</v>
      </c>
      <c r="H558" s="157"/>
      <c r="I558" s="158">
        <v>27358</v>
      </c>
      <c r="J558" s="159">
        <f t="shared" si="8"/>
        <v>41</v>
      </c>
      <c r="K558" s="114" t="s">
        <v>1340</v>
      </c>
      <c r="L558" s="114"/>
      <c r="M558" s="114" t="s">
        <v>1361</v>
      </c>
    </row>
    <row r="559" spans="1:13" x14ac:dyDescent="0.3">
      <c r="A559" s="155">
        <v>115103533</v>
      </c>
      <c r="B559" s="114" t="s">
        <v>2712</v>
      </c>
      <c r="C559" s="114" t="s">
        <v>2713</v>
      </c>
      <c r="D559" s="114" t="s">
        <v>2709</v>
      </c>
      <c r="E559" s="114">
        <v>5</v>
      </c>
      <c r="F559" s="156">
        <v>4065</v>
      </c>
      <c r="G559" s="114" t="s">
        <v>1349</v>
      </c>
      <c r="H559" s="157"/>
      <c r="I559" s="158">
        <v>37041</v>
      </c>
      <c r="J559" s="159">
        <f t="shared" si="8"/>
        <v>14</v>
      </c>
      <c r="K559" s="114" t="s">
        <v>1340</v>
      </c>
      <c r="L559" s="114"/>
      <c r="M559" s="114" t="s">
        <v>1361</v>
      </c>
    </row>
    <row r="560" spans="1:13" x14ac:dyDescent="0.3">
      <c r="A560" s="155">
        <v>115103533</v>
      </c>
      <c r="B560" s="114" t="s">
        <v>2714</v>
      </c>
      <c r="C560" s="114" t="s">
        <v>2715</v>
      </c>
      <c r="D560" s="114" t="s">
        <v>2709</v>
      </c>
      <c r="E560" s="114">
        <v>5</v>
      </c>
      <c r="F560" s="156">
        <v>4065</v>
      </c>
      <c r="G560" s="114" t="s">
        <v>1349</v>
      </c>
      <c r="H560" s="157"/>
      <c r="I560" s="158">
        <v>38557</v>
      </c>
      <c r="J560" s="159">
        <f t="shared" si="8"/>
        <v>10</v>
      </c>
      <c r="K560" s="114" t="s">
        <v>1340</v>
      </c>
      <c r="L560" s="114"/>
      <c r="M560" s="114" t="s">
        <v>1361</v>
      </c>
    </row>
    <row r="561" spans="1:13" x14ac:dyDescent="0.3">
      <c r="A561" s="155">
        <v>115103533</v>
      </c>
      <c r="B561" s="114" t="s">
        <v>2716</v>
      </c>
      <c r="C561" s="114" t="s">
        <v>2715</v>
      </c>
      <c r="D561" s="114" t="s">
        <v>2709</v>
      </c>
      <c r="E561" s="114">
        <v>5</v>
      </c>
      <c r="F561" s="156">
        <v>4065</v>
      </c>
      <c r="G561" s="114" t="s">
        <v>1349</v>
      </c>
      <c r="H561" s="157"/>
      <c r="I561" s="158">
        <v>39105</v>
      </c>
      <c r="J561" s="159">
        <f t="shared" si="8"/>
        <v>8</v>
      </c>
      <c r="K561" s="114" t="s">
        <v>1340</v>
      </c>
      <c r="L561" s="114"/>
      <c r="M561" s="114" t="s">
        <v>1361</v>
      </c>
    </row>
    <row r="562" spans="1:13" x14ac:dyDescent="0.3">
      <c r="A562" s="155">
        <v>115103533</v>
      </c>
      <c r="B562" s="114" t="s">
        <v>2717</v>
      </c>
      <c r="C562" s="114" t="s">
        <v>2718</v>
      </c>
      <c r="D562" s="114" t="s">
        <v>2719</v>
      </c>
      <c r="E562" s="114">
        <v>6</v>
      </c>
      <c r="F562" s="156">
        <v>4065</v>
      </c>
      <c r="G562" s="114" t="s">
        <v>1339</v>
      </c>
      <c r="H562" s="157"/>
      <c r="I562" s="158">
        <v>29995</v>
      </c>
      <c r="J562" s="159">
        <f t="shared" si="8"/>
        <v>33</v>
      </c>
      <c r="K562" s="114" t="s">
        <v>1340</v>
      </c>
      <c r="L562" s="114"/>
      <c r="M562" s="114" t="s">
        <v>1361</v>
      </c>
    </row>
    <row r="563" spans="1:13" x14ac:dyDescent="0.3">
      <c r="A563" s="155">
        <v>115103533</v>
      </c>
      <c r="B563" s="114" t="s">
        <v>2720</v>
      </c>
      <c r="C563" s="114" t="s">
        <v>2721</v>
      </c>
      <c r="D563" s="114" t="s">
        <v>2719</v>
      </c>
      <c r="E563" s="114">
        <v>6</v>
      </c>
      <c r="F563" s="156">
        <v>5065</v>
      </c>
      <c r="G563" s="114" t="s">
        <v>1344</v>
      </c>
      <c r="H563" s="157"/>
      <c r="I563" s="158">
        <v>31810</v>
      </c>
      <c r="J563" s="159">
        <f t="shared" si="8"/>
        <v>28</v>
      </c>
      <c r="K563" s="114" t="s">
        <v>1340</v>
      </c>
      <c r="L563" s="114"/>
      <c r="M563" s="114" t="s">
        <v>1361</v>
      </c>
    </row>
    <row r="564" spans="1:13" x14ac:dyDescent="0.3">
      <c r="A564" s="155">
        <v>115103533</v>
      </c>
      <c r="B564" s="114" t="s">
        <v>2722</v>
      </c>
      <c r="C564" s="114" t="s">
        <v>2723</v>
      </c>
      <c r="D564" s="114" t="s">
        <v>2724</v>
      </c>
      <c r="E564" s="114">
        <v>8</v>
      </c>
      <c r="F564" s="156">
        <v>3189</v>
      </c>
      <c r="G564" s="114" t="s">
        <v>1339</v>
      </c>
      <c r="H564" s="157"/>
      <c r="I564" s="158">
        <v>32949</v>
      </c>
      <c r="J564" s="159">
        <f t="shared" si="8"/>
        <v>25</v>
      </c>
      <c r="K564" s="114" t="s">
        <v>1340</v>
      </c>
      <c r="L564" s="114"/>
      <c r="M564" s="114" t="s">
        <v>1518</v>
      </c>
    </row>
    <row r="565" spans="1:13" x14ac:dyDescent="0.3">
      <c r="A565" s="155">
        <v>115103533</v>
      </c>
      <c r="B565" s="114" t="s">
        <v>2725</v>
      </c>
      <c r="C565" s="114" t="s">
        <v>2726</v>
      </c>
      <c r="D565" s="114" t="s">
        <v>2727</v>
      </c>
      <c r="E565" s="114">
        <v>8</v>
      </c>
      <c r="F565" s="156">
        <v>3189</v>
      </c>
      <c r="G565" s="114" t="s">
        <v>1339</v>
      </c>
      <c r="H565" s="157"/>
      <c r="I565" s="158">
        <v>24891</v>
      </c>
      <c r="J565" s="159">
        <f t="shared" si="8"/>
        <v>47</v>
      </c>
      <c r="K565" s="114" t="s">
        <v>1340</v>
      </c>
      <c r="L565" s="114"/>
      <c r="M565" s="114" t="s">
        <v>1518</v>
      </c>
    </row>
    <row r="566" spans="1:13" x14ac:dyDescent="0.3">
      <c r="A566" s="155">
        <v>115103533</v>
      </c>
      <c r="B566" s="114" t="s">
        <v>2728</v>
      </c>
      <c r="C566" s="114" t="s">
        <v>2729</v>
      </c>
      <c r="D566" s="114" t="s">
        <v>2730</v>
      </c>
      <c r="E566" s="114">
        <v>6</v>
      </c>
      <c r="F566" s="156">
        <v>4065</v>
      </c>
      <c r="G566" s="114" t="s">
        <v>1339</v>
      </c>
      <c r="H566" s="157"/>
      <c r="I566" s="158">
        <v>30224</v>
      </c>
      <c r="J566" s="159">
        <f t="shared" si="8"/>
        <v>33</v>
      </c>
      <c r="K566" s="114" t="s">
        <v>1340</v>
      </c>
      <c r="L566" s="114"/>
      <c r="M566" s="114" t="s">
        <v>1361</v>
      </c>
    </row>
    <row r="567" spans="1:13" x14ac:dyDescent="0.3">
      <c r="A567" s="155">
        <v>115103533</v>
      </c>
      <c r="B567" s="114" t="s">
        <v>2731</v>
      </c>
      <c r="C567" s="114" t="s">
        <v>2732</v>
      </c>
      <c r="D567" s="114" t="s">
        <v>2733</v>
      </c>
      <c r="E567" s="114">
        <v>8</v>
      </c>
      <c r="F567" s="156">
        <v>3189</v>
      </c>
      <c r="G567" s="114" t="s">
        <v>1339</v>
      </c>
      <c r="H567" s="157"/>
      <c r="I567" s="158">
        <v>32448</v>
      </c>
      <c r="J567" s="159">
        <f t="shared" si="8"/>
        <v>27</v>
      </c>
      <c r="K567" s="114" t="s">
        <v>1340</v>
      </c>
      <c r="L567" s="114"/>
      <c r="M567" s="114" t="s">
        <v>1518</v>
      </c>
    </row>
    <row r="568" spans="1:13" x14ac:dyDescent="0.3">
      <c r="A568" s="155">
        <v>115103533</v>
      </c>
      <c r="B568" s="114" t="s">
        <v>2734</v>
      </c>
      <c r="C568" s="114" t="s">
        <v>2735</v>
      </c>
      <c r="D568" s="114" t="s">
        <v>2736</v>
      </c>
      <c r="E568" s="114">
        <v>8</v>
      </c>
      <c r="F568" s="156">
        <v>3189</v>
      </c>
      <c r="G568" s="114" t="s">
        <v>1339</v>
      </c>
      <c r="H568" s="157"/>
      <c r="I568" s="158">
        <v>31791</v>
      </c>
      <c r="J568" s="159">
        <f t="shared" si="8"/>
        <v>28</v>
      </c>
      <c r="K568" s="114" t="s">
        <v>1340</v>
      </c>
      <c r="L568" s="114"/>
      <c r="M568" s="114" t="s">
        <v>1518</v>
      </c>
    </row>
    <row r="569" spans="1:13" x14ac:dyDescent="0.3">
      <c r="A569" s="155">
        <v>115103533</v>
      </c>
      <c r="B569" s="114" t="s">
        <v>2737</v>
      </c>
      <c r="C569" s="114" t="s">
        <v>2738</v>
      </c>
      <c r="D569" s="114" t="s">
        <v>2739</v>
      </c>
      <c r="E569" s="114">
        <v>8</v>
      </c>
      <c r="F569" s="156">
        <v>3189</v>
      </c>
      <c r="G569" s="114" t="s">
        <v>1339</v>
      </c>
      <c r="H569" s="157"/>
      <c r="I569" s="158">
        <v>29880</v>
      </c>
      <c r="J569" s="159">
        <f t="shared" si="8"/>
        <v>34</v>
      </c>
      <c r="K569" s="114" t="s">
        <v>1340</v>
      </c>
      <c r="L569" s="114"/>
      <c r="M569" s="114" t="s">
        <v>1518</v>
      </c>
    </row>
    <row r="570" spans="1:13" x14ac:dyDescent="0.3">
      <c r="A570" s="155">
        <v>115103533</v>
      </c>
      <c r="B570" s="114" t="s">
        <v>2740</v>
      </c>
      <c r="C570" s="114" t="s">
        <v>2741</v>
      </c>
      <c r="D570" s="114" t="s">
        <v>2742</v>
      </c>
      <c r="E570" s="114">
        <v>8</v>
      </c>
      <c r="F570" s="156">
        <v>3189</v>
      </c>
      <c r="G570" s="114" t="s">
        <v>1339</v>
      </c>
      <c r="H570" s="157"/>
      <c r="I570" s="158">
        <v>32025</v>
      </c>
      <c r="J570" s="159">
        <f t="shared" si="8"/>
        <v>28</v>
      </c>
      <c r="K570" s="114" t="s">
        <v>1340</v>
      </c>
      <c r="L570" s="114"/>
      <c r="M570" s="114" t="s">
        <v>1518</v>
      </c>
    </row>
    <row r="571" spans="1:13" x14ac:dyDescent="0.3">
      <c r="A571" s="155">
        <v>115103533</v>
      </c>
      <c r="B571" s="114" t="s">
        <v>2743</v>
      </c>
      <c r="C571" s="114" t="s">
        <v>2744</v>
      </c>
      <c r="D571" s="114" t="s">
        <v>2745</v>
      </c>
      <c r="E571" s="114">
        <v>8</v>
      </c>
      <c r="F571" s="156">
        <v>3189</v>
      </c>
      <c r="G571" s="114" t="s">
        <v>1339</v>
      </c>
      <c r="H571" s="157"/>
      <c r="I571" s="158">
        <v>32396</v>
      </c>
      <c r="J571" s="159">
        <f t="shared" si="8"/>
        <v>27</v>
      </c>
      <c r="K571" s="114" t="s">
        <v>1340</v>
      </c>
      <c r="L571" s="114"/>
      <c r="M571" s="114" t="s">
        <v>1518</v>
      </c>
    </row>
    <row r="572" spans="1:13" x14ac:dyDescent="0.3">
      <c r="A572" s="155">
        <v>115103533</v>
      </c>
      <c r="B572" s="114" t="s">
        <v>2746</v>
      </c>
      <c r="C572" s="114" t="s">
        <v>2747</v>
      </c>
      <c r="D572" s="114" t="s">
        <v>2748</v>
      </c>
      <c r="E572" s="114">
        <v>7</v>
      </c>
      <c r="F572" s="156">
        <v>3189</v>
      </c>
      <c r="G572" s="114" t="s">
        <v>1339</v>
      </c>
      <c r="H572" s="157"/>
      <c r="I572" s="158">
        <v>32448</v>
      </c>
      <c r="J572" s="159">
        <f t="shared" si="8"/>
        <v>27</v>
      </c>
      <c r="K572" s="114" t="s">
        <v>1340</v>
      </c>
      <c r="L572" s="114"/>
      <c r="M572" s="114" t="s">
        <v>1518</v>
      </c>
    </row>
    <row r="573" spans="1:13" x14ac:dyDescent="0.3">
      <c r="A573" s="155">
        <v>115103533</v>
      </c>
      <c r="B573" s="114" t="s">
        <v>2749</v>
      </c>
      <c r="C573" s="114" t="s">
        <v>2750</v>
      </c>
      <c r="D573" s="114" t="s">
        <v>2751</v>
      </c>
      <c r="E573" s="114">
        <v>6</v>
      </c>
      <c r="F573" s="156">
        <v>4065</v>
      </c>
      <c r="G573" s="114" t="s">
        <v>1339</v>
      </c>
      <c r="H573" s="157"/>
      <c r="I573" s="158">
        <v>31608</v>
      </c>
      <c r="J573" s="159">
        <f t="shared" si="8"/>
        <v>29</v>
      </c>
      <c r="K573" s="114" t="s">
        <v>1340</v>
      </c>
      <c r="L573" s="114"/>
      <c r="M573" s="114" t="s">
        <v>1361</v>
      </c>
    </row>
    <row r="574" spans="1:13" x14ac:dyDescent="0.3">
      <c r="A574" s="155">
        <v>115103533</v>
      </c>
      <c r="B574" s="114" t="s">
        <v>2752</v>
      </c>
      <c r="C574" s="114" t="s">
        <v>2753</v>
      </c>
      <c r="D574" s="114" t="s">
        <v>2751</v>
      </c>
      <c r="E574" s="114">
        <v>6</v>
      </c>
      <c r="F574" s="156">
        <v>5065</v>
      </c>
      <c r="G574" s="114" t="s">
        <v>1344</v>
      </c>
      <c r="H574" s="157"/>
      <c r="I574" s="158">
        <v>32382</v>
      </c>
      <c r="J574" s="159">
        <f t="shared" si="8"/>
        <v>27</v>
      </c>
      <c r="K574" s="114" t="s">
        <v>1340</v>
      </c>
      <c r="L574" s="114"/>
      <c r="M574" s="114" t="s">
        <v>1361</v>
      </c>
    </row>
    <row r="575" spans="1:13" x14ac:dyDescent="0.3">
      <c r="A575" s="155">
        <v>115103533</v>
      </c>
      <c r="B575" s="114" t="s">
        <v>2754</v>
      </c>
      <c r="C575" s="114" t="s">
        <v>2755</v>
      </c>
      <c r="D575" s="114" t="s">
        <v>2751</v>
      </c>
      <c r="E575" s="114">
        <v>6</v>
      </c>
      <c r="F575" s="156">
        <v>4065</v>
      </c>
      <c r="G575" s="114" t="s">
        <v>1349</v>
      </c>
      <c r="H575" s="157"/>
      <c r="I575" s="158">
        <v>42134</v>
      </c>
      <c r="J575" s="159">
        <f t="shared" si="8"/>
        <v>0</v>
      </c>
      <c r="K575" s="114" t="s">
        <v>1340</v>
      </c>
      <c r="L575" s="114"/>
      <c r="M575" s="114" t="s">
        <v>1361</v>
      </c>
    </row>
    <row r="576" spans="1:13" x14ac:dyDescent="0.3">
      <c r="A576" s="155">
        <v>115103533</v>
      </c>
      <c r="B576" s="114" t="s">
        <v>2756</v>
      </c>
      <c r="C576" s="114" t="s">
        <v>2757</v>
      </c>
      <c r="D576" s="114" t="s">
        <v>2758</v>
      </c>
      <c r="E576" s="114">
        <v>8</v>
      </c>
      <c r="F576" s="156">
        <v>3189</v>
      </c>
      <c r="G576" s="114" t="s">
        <v>1339</v>
      </c>
      <c r="H576" s="157"/>
      <c r="I576" s="158">
        <v>32358</v>
      </c>
      <c r="J576" s="159">
        <f t="shared" si="8"/>
        <v>27</v>
      </c>
      <c r="K576" s="114" t="s">
        <v>1340</v>
      </c>
      <c r="L576" s="114"/>
      <c r="M576" s="114" t="s">
        <v>1518</v>
      </c>
    </row>
    <row r="577" spans="1:13" x14ac:dyDescent="0.3">
      <c r="A577" s="155">
        <v>115103533</v>
      </c>
      <c r="B577" s="114" t="s">
        <v>2759</v>
      </c>
      <c r="C577" s="114" t="s">
        <v>2760</v>
      </c>
      <c r="D577" s="114" t="s">
        <v>2761</v>
      </c>
      <c r="E577" s="114">
        <v>9</v>
      </c>
      <c r="F577" s="156">
        <v>2450</v>
      </c>
      <c r="G577" s="114" t="s">
        <v>1339</v>
      </c>
      <c r="H577" s="157"/>
      <c r="I577" s="158">
        <v>24986</v>
      </c>
      <c r="J577" s="159">
        <f t="shared" si="8"/>
        <v>47</v>
      </c>
      <c r="K577" s="114" t="s">
        <v>1340</v>
      </c>
      <c r="L577" s="114"/>
      <c r="M577" s="114" t="s">
        <v>1567</v>
      </c>
    </row>
    <row r="578" spans="1:13" x14ac:dyDescent="0.3">
      <c r="A578" s="155">
        <v>115103533</v>
      </c>
      <c r="B578" s="114" t="s">
        <v>2762</v>
      </c>
      <c r="C578" s="114" t="s">
        <v>2763</v>
      </c>
      <c r="D578" s="114" t="s">
        <v>2764</v>
      </c>
      <c r="E578" s="114">
        <v>6</v>
      </c>
      <c r="F578" s="156">
        <v>4065</v>
      </c>
      <c r="G578" s="114" t="s">
        <v>1339</v>
      </c>
      <c r="H578" s="157"/>
      <c r="I578" s="158">
        <v>29055</v>
      </c>
      <c r="J578" s="159">
        <f t="shared" si="8"/>
        <v>36</v>
      </c>
      <c r="K578" s="114" t="s">
        <v>1340</v>
      </c>
      <c r="L578" s="114"/>
      <c r="M578" s="114" t="s">
        <v>1361</v>
      </c>
    </row>
    <row r="579" spans="1:13" x14ac:dyDescent="0.3">
      <c r="A579" s="155">
        <v>115103533</v>
      </c>
      <c r="B579" s="114" t="s">
        <v>2765</v>
      </c>
      <c r="C579" s="114" t="s">
        <v>2766</v>
      </c>
      <c r="D579" s="114" t="s">
        <v>2767</v>
      </c>
      <c r="E579" s="114">
        <v>8</v>
      </c>
      <c r="F579" s="156">
        <v>3189</v>
      </c>
      <c r="G579" s="114" t="s">
        <v>1339</v>
      </c>
      <c r="H579" s="157"/>
      <c r="I579" s="158">
        <v>30959</v>
      </c>
      <c r="J579" s="159">
        <f t="shared" ref="J579:J642" si="9">2015-YEAR(I579)</f>
        <v>31</v>
      </c>
      <c r="K579" s="114" t="s">
        <v>1340</v>
      </c>
      <c r="L579" s="114"/>
      <c r="M579" s="114" t="s">
        <v>1518</v>
      </c>
    </row>
    <row r="580" spans="1:13" x14ac:dyDescent="0.3">
      <c r="A580" s="155">
        <v>115103533</v>
      </c>
      <c r="B580" s="114" t="s">
        <v>2768</v>
      </c>
      <c r="C580" s="114" t="s">
        <v>2769</v>
      </c>
      <c r="D580" s="114" t="s">
        <v>2770</v>
      </c>
      <c r="E580" s="114">
        <v>4</v>
      </c>
      <c r="F580" s="156">
        <v>4065</v>
      </c>
      <c r="G580" s="114" t="s">
        <v>1339</v>
      </c>
      <c r="H580" s="157"/>
      <c r="I580" s="158">
        <v>23743</v>
      </c>
      <c r="J580" s="159">
        <f t="shared" si="9"/>
        <v>50</v>
      </c>
      <c r="K580" s="114" t="s">
        <v>1340</v>
      </c>
      <c r="L580" s="114"/>
      <c r="M580" s="114" t="s">
        <v>1361</v>
      </c>
    </row>
    <row r="581" spans="1:13" x14ac:dyDescent="0.3">
      <c r="A581" s="155">
        <v>115103533</v>
      </c>
      <c r="B581" s="114" t="s">
        <v>2771</v>
      </c>
      <c r="C581" s="114" t="s">
        <v>2772</v>
      </c>
      <c r="D581" s="114" t="s">
        <v>2770</v>
      </c>
      <c r="E581" s="114">
        <v>4</v>
      </c>
      <c r="F581" s="156">
        <v>4065</v>
      </c>
      <c r="G581" s="114" t="s">
        <v>1344</v>
      </c>
      <c r="H581" s="157"/>
      <c r="I581" s="158">
        <v>25695</v>
      </c>
      <c r="J581" s="159">
        <f t="shared" si="9"/>
        <v>45</v>
      </c>
      <c r="K581" s="114" t="s">
        <v>1340</v>
      </c>
      <c r="L581" s="114"/>
      <c r="M581" s="114" t="s">
        <v>1361</v>
      </c>
    </row>
    <row r="582" spans="1:13" x14ac:dyDescent="0.3">
      <c r="A582" s="155">
        <v>115103533</v>
      </c>
      <c r="B582" s="114" t="s">
        <v>2773</v>
      </c>
      <c r="C582" s="114" t="s">
        <v>2774</v>
      </c>
      <c r="D582" s="114" t="s">
        <v>2770</v>
      </c>
      <c r="E582" s="114">
        <v>4</v>
      </c>
      <c r="F582" s="156">
        <v>4065</v>
      </c>
      <c r="G582" s="114" t="s">
        <v>1349</v>
      </c>
      <c r="H582" s="157"/>
      <c r="I582" s="158">
        <v>37879</v>
      </c>
      <c r="J582" s="159">
        <f t="shared" si="9"/>
        <v>12</v>
      </c>
      <c r="K582" s="114" t="s">
        <v>1340</v>
      </c>
      <c r="L582" s="114"/>
      <c r="M582" s="114" t="s">
        <v>1361</v>
      </c>
    </row>
    <row r="583" spans="1:13" x14ac:dyDescent="0.3">
      <c r="A583" s="155">
        <v>115103533</v>
      </c>
      <c r="B583" s="114" t="s">
        <v>2775</v>
      </c>
      <c r="C583" s="114" t="s">
        <v>2776</v>
      </c>
      <c r="D583" s="114" t="s">
        <v>2777</v>
      </c>
      <c r="E583" s="114">
        <v>3</v>
      </c>
      <c r="F583" s="156">
        <v>4720</v>
      </c>
      <c r="G583" s="114" t="s">
        <v>1339</v>
      </c>
      <c r="H583" s="157"/>
      <c r="I583" s="158">
        <v>20539</v>
      </c>
      <c r="J583" s="159">
        <f t="shared" si="9"/>
        <v>59</v>
      </c>
      <c r="K583" s="114" t="s">
        <v>1340</v>
      </c>
      <c r="L583" s="114"/>
      <c r="M583" s="114" t="s">
        <v>1348</v>
      </c>
    </row>
    <row r="584" spans="1:13" x14ac:dyDescent="0.3">
      <c r="A584" s="155">
        <v>115103533</v>
      </c>
      <c r="B584" s="114" t="s">
        <v>2778</v>
      </c>
      <c r="C584" s="114" t="s">
        <v>2779</v>
      </c>
      <c r="D584" s="114" t="s">
        <v>2777</v>
      </c>
      <c r="E584" s="114">
        <v>3</v>
      </c>
      <c r="F584" s="156">
        <v>4720</v>
      </c>
      <c r="G584" s="114" t="s">
        <v>1344</v>
      </c>
      <c r="H584" s="157"/>
      <c r="I584" s="158">
        <v>22577</v>
      </c>
      <c r="J584" s="159">
        <f t="shared" si="9"/>
        <v>54</v>
      </c>
      <c r="K584" s="114" t="s">
        <v>1340</v>
      </c>
      <c r="L584" s="114"/>
      <c r="M584" s="114" t="s">
        <v>1348</v>
      </c>
    </row>
    <row r="585" spans="1:13" x14ac:dyDescent="0.3">
      <c r="A585" s="155">
        <v>115103533</v>
      </c>
      <c r="B585" s="114" t="s">
        <v>2780</v>
      </c>
      <c r="C585" s="114" t="s">
        <v>2781</v>
      </c>
      <c r="D585" s="114" t="s">
        <v>2777</v>
      </c>
      <c r="E585" s="114">
        <v>3</v>
      </c>
      <c r="F585" s="156">
        <v>4720</v>
      </c>
      <c r="G585" s="114" t="s">
        <v>1349</v>
      </c>
      <c r="H585" s="157"/>
      <c r="I585" s="158">
        <v>34425</v>
      </c>
      <c r="J585" s="159">
        <f t="shared" si="9"/>
        <v>21</v>
      </c>
      <c r="K585" s="114" t="s">
        <v>1340</v>
      </c>
      <c r="L585" s="114"/>
      <c r="M585" s="114" t="s">
        <v>1348</v>
      </c>
    </row>
    <row r="586" spans="1:13" x14ac:dyDescent="0.3">
      <c r="A586" s="155">
        <v>115103533</v>
      </c>
      <c r="B586" s="114" t="s">
        <v>2782</v>
      </c>
      <c r="C586" s="114" t="s">
        <v>2783</v>
      </c>
      <c r="D586" s="114" t="s">
        <v>2784</v>
      </c>
      <c r="E586" s="114">
        <v>10</v>
      </c>
      <c r="F586" s="156">
        <v>2450</v>
      </c>
      <c r="G586" s="114" t="s">
        <v>1339</v>
      </c>
      <c r="H586" s="157"/>
      <c r="I586" s="158">
        <v>20375</v>
      </c>
      <c r="J586" s="159">
        <f t="shared" si="9"/>
        <v>60</v>
      </c>
      <c r="K586" s="114" t="s">
        <v>1340</v>
      </c>
      <c r="L586" s="114"/>
      <c r="M586" s="114" t="s">
        <v>1567</v>
      </c>
    </row>
    <row r="587" spans="1:13" x14ac:dyDescent="0.3">
      <c r="A587" s="155">
        <v>115103533</v>
      </c>
      <c r="B587" s="114" t="s">
        <v>2785</v>
      </c>
      <c r="C587" s="114" t="s">
        <v>2786</v>
      </c>
      <c r="D587" s="114" t="s">
        <v>2787</v>
      </c>
      <c r="E587" s="114">
        <v>5</v>
      </c>
      <c r="F587" s="156">
        <v>4065</v>
      </c>
      <c r="G587" s="114" t="s">
        <v>1339</v>
      </c>
      <c r="H587" s="157"/>
      <c r="I587" s="158">
        <v>29193</v>
      </c>
      <c r="J587" s="159">
        <f t="shared" si="9"/>
        <v>36</v>
      </c>
      <c r="K587" s="114" t="s">
        <v>1340</v>
      </c>
      <c r="L587" s="114"/>
      <c r="M587" s="114" t="s">
        <v>1361</v>
      </c>
    </row>
    <row r="588" spans="1:13" x14ac:dyDescent="0.3">
      <c r="A588" s="155">
        <v>115103533</v>
      </c>
      <c r="B588" s="114" t="s">
        <v>2788</v>
      </c>
      <c r="C588" s="114" t="s">
        <v>2789</v>
      </c>
      <c r="D588" s="114" t="s">
        <v>2787</v>
      </c>
      <c r="E588" s="114">
        <v>5</v>
      </c>
      <c r="F588" s="156">
        <v>5065</v>
      </c>
      <c r="G588" s="114" t="s">
        <v>1344</v>
      </c>
      <c r="H588" s="157"/>
      <c r="I588" s="158">
        <v>31116</v>
      </c>
      <c r="J588" s="159">
        <f t="shared" si="9"/>
        <v>30</v>
      </c>
      <c r="K588" s="114" t="s">
        <v>1340</v>
      </c>
      <c r="L588" s="114"/>
      <c r="M588" s="114" t="s">
        <v>1361</v>
      </c>
    </row>
    <row r="589" spans="1:13" x14ac:dyDescent="0.3">
      <c r="A589" s="155">
        <v>115103533</v>
      </c>
      <c r="B589" s="114" t="s">
        <v>2790</v>
      </c>
      <c r="C589" s="114" t="s">
        <v>2791</v>
      </c>
      <c r="D589" s="114" t="s">
        <v>2787</v>
      </c>
      <c r="E589" s="114">
        <v>5</v>
      </c>
      <c r="F589" s="156">
        <v>4065</v>
      </c>
      <c r="G589" s="114" t="s">
        <v>1349</v>
      </c>
      <c r="H589" s="157"/>
      <c r="I589" s="158">
        <v>41108</v>
      </c>
      <c r="J589" s="159">
        <f t="shared" si="9"/>
        <v>3</v>
      </c>
      <c r="K589" s="114" t="s">
        <v>1340</v>
      </c>
      <c r="L589" s="114"/>
      <c r="M589" s="114" t="s">
        <v>1361</v>
      </c>
    </row>
    <row r="590" spans="1:13" x14ac:dyDescent="0.3">
      <c r="A590" s="155">
        <v>115103533</v>
      </c>
      <c r="B590" s="114" t="s">
        <v>2792</v>
      </c>
      <c r="C590" s="114" t="s">
        <v>2793</v>
      </c>
      <c r="D590" s="114" t="s">
        <v>2787</v>
      </c>
      <c r="E590" s="114">
        <v>5</v>
      </c>
      <c r="F590" s="156">
        <v>4065</v>
      </c>
      <c r="G590" s="114" t="s">
        <v>1349</v>
      </c>
      <c r="H590" s="157"/>
      <c r="I590" s="158">
        <v>41108</v>
      </c>
      <c r="J590" s="159">
        <f t="shared" si="9"/>
        <v>3</v>
      </c>
      <c r="K590" s="114" t="s">
        <v>1340</v>
      </c>
      <c r="L590" s="114"/>
      <c r="M590" s="114" t="s">
        <v>1361</v>
      </c>
    </row>
    <row r="591" spans="1:13" x14ac:dyDescent="0.3">
      <c r="A591" s="155">
        <v>115103533</v>
      </c>
      <c r="B591" s="114" t="s">
        <v>2794</v>
      </c>
      <c r="C591" s="114" t="s">
        <v>2795</v>
      </c>
      <c r="D591" s="114" t="s">
        <v>2796</v>
      </c>
      <c r="E591" s="114">
        <v>8</v>
      </c>
      <c r="F591" s="156">
        <v>3189</v>
      </c>
      <c r="G591" s="114" t="s">
        <v>1339</v>
      </c>
      <c r="H591" s="157"/>
      <c r="I591" s="158">
        <v>29719</v>
      </c>
      <c r="J591" s="159">
        <f t="shared" si="9"/>
        <v>34</v>
      </c>
      <c r="K591" s="114" t="s">
        <v>1340</v>
      </c>
      <c r="L591" s="114"/>
      <c r="M591" s="114" t="s">
        <v>1518</v>
      </c>
    </row>
    <row r="592" spans="1:13" x14ac:dyDescent="0.3">
      <c r="A592" s="155">
        <v>115103533</v>
      </c>
      <c r="B592" s="114" t="s">
        <v>2797</v>
      </c>
      <c r="C592" s="114" t="s">
        <v>2798</v>
      </c>
      <c r="D592" s="114" t="s">
        <v>2796</v>
      </c>
      <c r="E592" s="114">
        <v>8</v>
      </c>
      <c r="F592" s="156">
        <v>3189</v>
      </c>
      <c r="G592" s="114" t="s">
        <v>1349</v>
      </c>
      <c r="H592" s="157"/>
      <c r="I592" s="158">
        <v>41011</v>
      </c>
      <c r="J592" s="159">
        <f t="shared" si="9"/>
        <v>3</v>
      </c>
      <c r="K592" s="114" t="s">
        <v>1340</v>
      </c>
      <c r="L592" s="114"/>
      <c r="M592" s="114" t="s">
        <v>1518</v>
      </c>
    </row>
    <row r="593" spans="1:13" x14ac:dyDescent="0.3">
      <c r="A593" s="155">
        <v>115103533</v>
      </c>
      <c r="B593" s="114" t="s">
        <v>2799</v>
      </c>
      <c r="C593" s="114" t="s">
        <v>2800</v>
      </c>
      <c r="D593" s="114" t="s">
        <v>2801</v>
      </c>
      <c r="E593" s="114">
        <v>4</v>
      </c>
      <c r="F593" s="156">
        <v>4065</v>
      </c>
      <c r="G593" s="114" t="s">
        <v>1339</v>
      </c>
      <c r="H593" s="157"/>
      <c r="I593" s="158">
        <v>24916</v>
      </c>
      <c r="J593" s="159">
        <f t="shared" si="9"/>
        <v>47</v>
      </c>
      <c r="K593" s="114" t="s">
        <v>1340</v>
      </c>
      <c r="L593" s="114"/>
      <c r="M593" s="114" t="s">
        <v>1361</v>
      </c>
    </row>
    <row r="594" spans="1:13" x14ac:dyDescent="0.3">
      <c r="A594" s="155">
        <v>115103533</v>
      </c>
      <c r="B594" s="114" t="s">
        <v>2802</v>
      </c>
      <c r="C594" s="114" t="s">
        <v>2803</v>
      </c>
      <c r="D594" s="114" t="s">
        <v>2801</v>
      </c>
      <c r="E594" s="114">
        <v>4</v>
      </c>
      <c r="F594" s="156">
        <v>4065</v>
      </c>
      <c r="G594" s="114" t="s">
        <v>1344</v>
      </c>
      <c r="H594" s="157"/>
      <c r="I594" s="158">
        <v>27252</v>
      </c>
      <c r="J594" s="159">
        <f t="shared" si="9"/>
        <v>41</v>
      </c>
      <c r="K594" s="114" t="s">
        <v>1340</v>
      </c>
      <c r="L594" s="114"/>
      <c r="M594" s="114" t="s">
        <v>1361</v>
      </c>
    </row>
    <row r="595" spans="1:13" x14ac:dyDescent="0.3">
      <c r="A595" s="155">
        <v>115103533</v>
      </c>
      <c r="B595" s="114" t="s">
        <v>2804</v>
      </c>
      <c r="C595" s="114" t="s">
        <v>2805</v>
      </c>
      <c r="D595" s="114" t="s">
        <v>2801</v>
      </c>
      <c r="E595" s="114">
        <v>4</v>
      </c>
      <c r="F595" s="156">
        <v>4065</v>
      </c>
      <c r="G595" s="114" t="s">
        <v>1349</v>
      </c>
      <c r="H595" s="157"/>
      <c r="I595" s="158">
        <v>38926</v>
      </c>
      <c r="J595" s="159">
        <f t="shared" si="9"/>
        <v>9</v>
      </c>
      <c r="K595" s="114" t="s">
        <v>1340</v>
      </c>
      <c r="L595" s="114"/>
      <c r="M595" s="114" t="s">
        <v>1361</v>
      </c>
    </row>
    <row r="596" spans="1:13" x14ac:dyDescent="0.3">
      <c r="A596" s="155">
        <v>115103533</v>
      </c>
      <c r="B596" s="114" t="s">
        <v>2806</v>
      </c>
      <c r="C596" s="114" t="s">
        <v>2807</v>
      </c>
      <c r="D596" s="114" t="s">
        <v>2801</v>
      </c>
      <c r="E596" s="114">
        <v>4</v>
      </c>
      <c r="F596" s="156">
        <v>4065</v>
      </c>
      <c r="G596" s="114" t="s">
        <v>1349</v>
      </c>
      <c r="H596" s="157"/>
      <c r="I596" s="158">
        <v>39815</v>
      </c>
      <c r="J596" s="159">
        <f t="shared" si="9"/>
        <v>6</v>
      </c>
      <c r="K596" s="114" t="s">
        <v>1340</v>
      </c>
      <c r="L596" s="114"/>
      <c r="M596" s="114" t="s">
        <v>1361</v>
      </c>
    </row>
    <row r="597" spans="1:13" x14ac:dyDescent="0.3">
      <c r="A597" s="155">
        <v>115103533</v>
      </c>
      <c r="B597" s="114" t="s">
        <v>2808</v>
      </c>
      <c r="C597" s="114" t="s">
        <v>2809</v>
      </c>
      <c r="D597" s="114" t="s">
        <v>2810</v>
      </c>
      <c r="E597" s="114">
        <v>5</v>
      </c>
      <c r="F597" s="156">
        <v>4065</v>
      </c>
      <c r="G597" s="114" t="s">
        <v>1339</v>
      </c>
      <c r="H597" s="157"/>
      <c r="I597" s="158">
        <v>28313</v>
      </c>
      <c r="J597" s="159">
        <f t="shared" si="9"/>
        <v>38</v>
      </c>
      <c r="K597" s="114" t="s">
        <v>1340</v>
      </c>
      <c r="L597" s="114"/>
      <c r="M597" s="114" t="s">
        <v>1361</v>
      </c>
    </row>
    <row r="598" spans="1:13" x14ac:dyDescent="0.3">
      <c r="A598" s="155">
        <v>115103533</v>
      </c>
      <c r="B598" s="114" t="s">
        <v>2811</v>
      </c>
      <c r="C598" s="114" t="s">
        <v>2812</v>
      </c>
      <c r="D598" s="114" t="s">
        <v>2810</v>
      </c>
      <c r="E598" s="114">
        <v>5</v>
      </c>
      <c r="F598" s="156">
        <v>5065</v>
      </c>
      <c r="G598" s="114" t="s">
        <v>1344</v>
      </c>
      <c r="H598" s="157"/>
      <c r="I598" s="158">
        <v>33113</v>
      </c>
      <c r="J598" s="159">
        <f t="shared" si="9"/>
        <v>25</v>
      </c>
      <c r="K598" s="114" t="s">
        <v>1340</v>
      </c>
      <c r="L598" s="114"/>
      <c r="M598" s="114" t="s">
        <v>1361</v>
      </c>
    </row>
    <row r="599" spans="1:13" x14ac:dyDescent="0.3">
      <c r="A599" s="155">
        <v>115103533</v>
      </c>
      <c r="B599" s="114" t="s">
        <v>2813</v>
      </c>
      <c r="C599" s="114" t="s">
        <v>2814</v>
      </c>
      <c r="D599" s="114" t="s">
        <v>2810</v>
      </c>
      <c r="E599" s="114">
        <v>5</v>
      </c>
      <c r="F599" s="156">
        <v>4065</v>
      </c>
      <c r="G599" s="114" t="s">
        <v>1349</v>
      </c>
      <c r="H599" s="157"/>
      <c r="I599" s="158">
        <v>40288</v>
      </c>
      <c r="J599" s="159">
        <f t="shared" si="9"/>
        <v>5</v>
      </c>
      <c r="K599" s="114" t="s">
        <v>1340</v>
      </c>
      <c r="L599" s="114"/>
      <c r="M599" s="114" t="s">
        <v>1361</v>
      </c>
    </row>
    <row r="600" spans="1:13" x14ac:dyDescent="0.3">
      <c r="A600" s="155">
        <v>115103533</v>
      </c>
      <c r="B600" s="114" t="s">
        <v>2815</v>
      </c>
      <c r="C600" s="114" t="s">
        <v>2816</v>
      </c>
      <c r="D600" s="114" t="s">
        <v>2810</v>
      </c>
      <c r="E600" s="114">
        <v>5</v>
      </c>
      <c r="F600" s="156">
        <v>4065</v>
      </c>
      <c r="G600" s="114" t="s">
        <v>1349</v>
      </c>
      <c r="H600" s="157"/>
      <c r="I600" s="158">
        <v>41007</v>
      </c>
      <c r="J600" s="159">
        <f t="shared" si="9"/>
        <v>3</v>
      </c>
      <c r="K600" s="114" t="s">
        <v>1340</v>
      </c>
      <c r="L600" s="114"/>
      <c r="M600" s="114" t="s">
        <v>1361</v>
      </c>
    </row>
    <row r="601" spans="1:13" x14ac:dyDescent="0.3">
      <c r="A601" s="155">
        <v>115103533</v>
      </c>
      <c r="B601" s="114" t="s">
        <v>2817</v>
      </c>
      <c r="C601" s="114" t="s">
        <v>2818</v>
      </c>
      <c r="D601" s="114" t="s">
        <v>2819</v>
      </c>
      <c r="E601" s="114">
        <v>5</v>
      </c>
      <c r="F601" s="156">
        <v>4065</v>
      </c>
      <c r="G601" s="114" t="s">
        <v>1339</v>
      </c>
      <c r="H601" s="157"/>
      <c r="I601" s="158">
        <v>29426</v>
      </c>
      <c r="J601" s="159">
        <f t="shared" si="9"/>
        <v>35</v>
      </c>
      <c r="K601" s="114" t="s">
        <v>1340</v>
      </c>
      <c r="L601" s="114"/>
      <c r="M601" s="114" t="s">
        <v>1361</v>
      </c>
    </row>
    <row r="602" spans="1:13" x14ac:dyDescent="0.3">
      <c r="A602" s="155">
        <v>115103533</v>
      </c>
      <c r="B602" s="114" t="s">
        <v>2820</v>
      </c>
      <c r="C602" s="114" t="s">
        <v>2821</v>
      </c>
      <c r="D602" s="114" t="s">
        <v>2822</v>
      </c>
      <c r="E602" s="114">
        <v>6</v>
      </c>
      <c r="F602" s="156">
        <v>4065</v>
      </c>
      <c r="G602" s="114" t="s">
        <v>1339</v>
      </c>
      <c r="H602" s="157"/>
      <c r="I602" s="158">
        <v>28794</v>
      </c>
      <c r="J602" s="159">
        <f t="shared" si="9"/>
        <v>37</v>
      </c>
      <c r="K602" s="114" t="s">
        <v>1340</v>
      </c>
      <c r="L602" s="114"/>
      <c r="M602" s="114" t="s">
        <v>1361</v>
      </c>
    </row>
    <row r="603" spans="1:13" x14ac:dyDescent="0.3">
      <c r="A603" s="155">
        <v>115103533</v>
      </c>
      <c r="B603" s="114" t="s">
        <v>2823</v>
      </c>
      <c r="C603" s="114" t="s">
        <v>2824</v>
      </c>
      <c r="D603" s="114" t="s">
        <v>2822</v>
      </c>
      <c r="E603" s="114">
        <v>6</v>
      </c>
      <c r="F603" s="156">
        <v>4065</v>
      </c>
      <c r="G603" s="114" t="s">
        <v>1349</v>
      </c>
      <c r="H603" s="157"/>
      <c r="I603" s="158">
        <v>40280</v>
      </c>
      <c r="J603" s="159">
        <f t="shared" si="9"/>
        <v>5</v>
      </c>
      <c r="K603" s="114" t="s">
        <v>1340</v>
      </c>
      <c r="L603" s="114"/>
      <c r="M603" s="114" t="s">
        <v>1361</v>
      </c>
    </row>
    <row r="604" spans="1:13" x14ac:dyDescent="0.3">
      <c r="A604" s="155">
        <v>115103533</v>
      </c>
      <c r="B604" s="114" t="s">
        <v>2825</v>
      </c>
      <c r="C604" s="114" t="s">
        <v>2826</v>
      </c>
      <c r="D604" s="114" t="s">
        <v>2822</v>
      </c>
      <c r="E604" s="114">
        <v>6</v>
      </c>
      <c r="F604" s="156">
        <v>4065</v>
      </c>
      <c r="G604" s="114" t="s">
        <v>1349</v>
      </c>
      <c r="H604" s="157"/>
      <c r="I604" s="158">
        <v>41141</v>
      </c>
      <c r="J604" s="159">
        <f t="shared" si="9"/>
        <v>3</v>
      </c>
      <c r="K604" s="114" t="s">
        <v>1340</v>
      </c>
      <c r="L604" s="114"/>
      <c r="M604" s="114" t="s">
        <v>1361</v>
      </c>
    </row>
    <row r="605" spans="1:13" x14ac:dyDescent="0.3">
      <c r="A605" s="155">
        <v>115103533</v>
      </c>
      <c r="B605" s="114" t="s">
        <v>2827</v>
      </c>
      <c r="C605" s="114" t="s">
        <v>2828</v>
      </c>
      <c r="D605" s="114" t="s">
        <v>2829</v>
      </c>
      <c r="E605" s="114">
        <v>8</v>
      </c>
      <c r="F605" s="156">
        <v>3189</v>
      </c>
      <c r="G605" s="114" t="s">
        <v>1339</v>
      </c>
      <c r="H605" s="157"/>
      <c r="I605" s="158">
        <v>29607</v>
      </c>
      <c r="J605" s="159">
        <f t="shared" si="9"/>
        <v>34</v>
      </c>
      <c r="K605" s="114" t="s">
        <v>1340</v>
      </c>
      <c r="L605" s="114"/>
      <c r="M605" s="114" t="s">
        <v>1518</v>
      </c>
    </row>
    <row r="606" spans="1:13" x14ac:dyDescent="0.3">
      <c r="A606" s="155">
        <v>115103533</v>
      </c>
      <c r="B606" s="114" t="s">
        <v>2830</v>
      </c>
      <c r="C606" s="114" t="s">
        <v>2831</v>
      </c>
      <c r="D606" s="114" t="s">
        <v>2829</v>
      </c>
      <c r="E606" s="114">
        <v>8</v>
      </c>
      <c r="F606" s="156">
        <v>3189</v>
      </c>
      <c r="G606" s="114" t="s">
        <v>1349</v>
      </c>
      <c r="H606" s="157"/>
      <c r="I606" s="158">
        <v>41947</v>
      </c>
      <c r="J606" s="159">
        <f t="shared" si="9"/>
        <v>1</v>
      </c>
      <c r="K606" s="114" t="s">
        <v>1340</v>
      </c>
      <c r="L606" s="114"/>
      <c r="M606" s="114" t="s">
        <v>1518</v>
      </c>
    </row>
    <row r="607" spans="1:13" x14ac:dyDescent="0.3">
      <c r="A607" s="155">
        <v>115103533</v>
      </c>
      <c r="B607" s="114" t="s">
        <v>2832</v>
      </c>
      <c r="C607" s="114" t="s">
        <v>2833</v>
      </c>
      <c r="D607" s="114" t="s">
        <v>2834</v>
      </c>
      <c r="E607" s="114">
        <v>8</v>
      </c>
      <c r="F607" s="156">
        <v>3189</v>
      </c>
      <c r="G607" s="114" t="s">
        <v>1339</v>
      </c>
      <c r="H607" s="157"/>
      <c r="I607" s="158">
        <v>29005</v>
      </c>
      <c r="J607" s="159">
        <f t="shared" si="9"/>
        <v>36</v>
      </c>
      <c r="K607" s="114" t="s">
        <v>1340</v>
      </c>
      <c r="L607" s="114"/>
      <c r="M607" s="114" t="s">
        <v>1518</v>
      </c>
    </row>
    <row r="608" spans="1:13" x14ac:dyDescent="0.3">
      <c r="A608" s="155">
        <v>115103533</v>
      </c>
      <c r="B608" s="114" t="s">
        <v>2835</v>
      </c>
      <c r="C608" s="114" t="s">
        <v>1883</v>
      </c>
      <c r="D608" s="114" t="s">
        <v>2836</v>
      </c>
      <c r="E608" s="114">
        <v>8</v>
      </c>
      <c r="F608" s="156">
        <v>3189</v>
      </c>
      <c r="G608" s="114" t="s">
        <v>1339</v>
      </c>
      <c r="H608" s="157"/>
      <c r="I608" s="158">
        <v>28606</v>
      </c>
      <c r="J608" s="159">
        <f t="shared" si="9"/>
        <v>37</v>
      </c>
      <c r="K608" s="114" t="s">
        <v>1340</v>
      </c>
      <c r="L608" s="114"/>
      <c r="M608" s="114" t="s">
        <v>1518</v>
      </c>
    </row>
    <row r="609" spans="1:13" x14ac:dyDescent="0.3">
      <c r="A609" s="155">
        <v>115103533</v>
      </c>
      <c r="B609" s="114" t="s">
        <v>2837</v>
      </c>
      <c r="C609" s="114" t="s">
        <v>2838</v>
      </c>
      <c r="D609" s="114" t="s">
        <v>2836</v>
      </c>
      <c r="E609" s="114">
        <v>8</v>
      </c>
      <c r="F609" s="156">
        <v>4189</v>
      </c>
      <c r="G609" s="114" t="s">
        <v>1344</v>
      </c>
      <c r="H609" s="157"/>
      <c r="I609" s="158">
        <v>29736</v>
      </c>
      <c r="J609" s="159">
        <f t="shared" si="9"/>
        <v>34</v>
      </c>
      <c r="K609" s="114" t="s">
        <v>1340</v>
      </c>
      <c r="L609" s="114"/>
      <c r="M609" s="114" t="s">
        <v>1518</v>
      </c>
    </row>
    <row r="610" spans="1:13" x14ac:dyDescent="0.3">
      <c r="A610" s="155">
        <v>115103533</v>
      </c>
      <c r="B610" s="114" t="s">
        <v>2839</v>
      </c>
      <c r="C610" s="114" t="s">
        <v>2840</v>
      </c>
      <c r="D610" s="114" t="s">
        <v>2836</v>
      </c>
      <c r="E610" s="114">
        <v>8</v>
      </c>
      <c r="F610" s="156">
        <v>3189</v>
      </c>
      <c r="G610" s="114" t="s">
        <v>1349</v>
      </c>
      <c r="H610" s="157"/>
      <c r="I610" s="158">
        <v>38671</v>
      </c>
      <c r="J610" s="159">
        <f t="shared" si="9"/>
        <v>10</v>
      </c>
      <c r="K610" s="114" t="s">
        <v>1340</v>
      </c>
      <c r="L610" s="114"/>
      <c r="M610" s="114" t="s">
        <v>1518</v>
      </c>
    </row>
    <row r="611" spans="1:13" x14ac:dyDescent="0.3">
      <c r="A611" s="155">
        <v>115103533</v>
      </c>
      <c r="B611" s="160" t="s">
        <v>2841</v>
      </c>
      <c r="C611" s="114" t="s">
        <v>2842</v>
      </c>
      <c r="D611" s="114" t="s">
        <v>2836</v>
      </c>
      <c r="E611" s="114">
        <v>8</v>
      </c>
      <c r="F611" s="156">
        <v>3189</v>
      </c>
      <c r="G611" s="114" t="s">
        <v>1349</v>
      </c>
      <c r="H611" s="157"/>
      <c r="I611" s="158">
        <v>41290</v>
      </c>
      <c r="J611" s="159">
        <f t="shared" si="9"/>
        <v>2</v>
      </c>
      <c r="K611" s="114" t="s">
        <v>1340</v>
      </c>
      <c r="L611" s="114"/>
      <c r="M611" s="114" t="s">
        <v>1518</v>
      </c>
    </row>
    <row r="612" spans="1:13" x14ac:dyDescent="0.3">
      <c r="A612" s="155">
        <v>115103533</v>
      </c>
      <c r="B612" s="114" t="s">
        <v>2843</v>
      </c>
      <c r="C612" s="114" t="s">
        <v>2844</v>
      </c>
      <c r="D612" s="114" t="s">
        <v>2845</v>
      </c>
      <c r="E612" s="114">
        <v>6</v>
      </c>
      <c r="F612" s="156">
        <v>4065</v>
      </c>
      <c r="G612" s="114" t="s">
        <v>1339</v>
      </c>
      <c r="H612" s="157"/>
      <c r="I612" s="158">
        <v>30677</v>
      </c>
      <c r="J612" s="159">
        <f t="shared" si="9"/>
        <v>32</v>
      </c>
      <c r="K612" s="114" t="s">
        <v>1340</v>
      </c>
      <c r="L612" s="114"/>
      <c r="M612" s="114" t="s">
        <v>1361</v>
      </c>
    </row>
    <row r="613" spans="1:13" x14ac:dyDescent="0.3">
      <c r="A613" s="155">
        <v>115103533</v>
      </c>
      <c r="B613" s="114" t="s">
        <v>2846</v>
      </c>
      <c r="C613" s="114" t="s">
        <v>2847</v>
      </c>
      <c r="D613" s="114" t="s">
        <v>2848</v>
      </c>
      <c r="E613" s="114">
        <v>5</v>
      </c>
      <c r="F613" s="156">
        <v>4065</v>
      </c>
      <c r="G613" s="114" t="s">
        <v>1339</v>
      </c>
      <c r="H613" s="157"/>
      <c r="I613" s="158">
        <v>26889</v>
      </c>
      <c r="J613" s="159">
        <f t="shared" si="9"/>
        <v>42</v>
      </c>
      <c r="K613" s="114" t="s">
        <v>1340</v>
      </c>
      <c r="L613" s="114"/>
      <c r="M613" s="114" t="s">
        <v>1361</v>
      </c>
    </row>
    <row r="614" spans="1:13" x14ac:dyDescent="0.3">
      <c r="A614" s="155">
        <v>115103533</v>
      </c>
      <c r="B614" s="114" t="s">
        <v>2849</v>
      </c>
      <c r="C614" s="114" t="s">
        <v>2850</v>
      </c>
      <c r="D614" s="114" t="s">
        <v>2848</v>
      </c>
      <c r="E614" s="114">
        <v>5</v>
      </c>
      <c r="F614" s="156">
        <v>5065</v>
      </c>
      <c r="G614" s="114" t="s">
        <v>1344</v>
      </c>
      <c r="H614" s="157"/>
      <c r="I614" s="158">
        <v>30468</v>
      </c>
      <c r="J614" s="159">
        <f t="shared" si="9"/>
        <v>32</v>
      </c>
      <c r="K614" s="114" t="s">
        <v>1340</v>
      </c>
      <c r="L614" s="114"/>
      <c r="M614" s="114" t="s">
        <v>1361</v>
      </c>
    </row>
    <row r="615" spans="1:13" x14ac:dyDescent="0.3">
      <c r="A615" s="155">
        <v>115103533</v>
      </c>
      <c r="B615" s="114" t="s">
        <v>2851</v>
      </c>
      <c r="C615" s="114" t="s">
        <v>2852</v>
      </c>
      <c r="D615" s="114" t="s">
        <v>2848</v>
      </c>
      <c r="E615" s="114">
        <v>5</v>
      </c>
      <c r="F615" s="156">
        <v>4065</v>
      </c>
      <c r="G615" s="114" t="s">
        <v>1349</v>
      </c>
      <c r="H615" s="157"/>
      <c r="I615" s="158">
        <v>40290</v>
      </c>
      <c r="J615" s="159">
        <f t="shared" si="9"/>
        <v>5</v>
      </c>
      <c r="K615" s="114" t="s">
        <v>1340</v>
      </c>
      <c r="L615" s="114"/>
      <c r="M615" s="114" t="s">
        <v>1361</v>
      </c>
    </row>
    <row r="616" spans="1:13" x14ac:dyDescent="0.3">
      <c r="A616" s="155">
        <v>115103533</v>
      </c>
      <c r="B616" s="114" t="s">
        <v>2853</v>
      </c>
      <c r="C616" s="114" t="s">
        <v>2854</v>
      </c>
      <c r="D616" s="114" t="s">
        <v>2848</v>
      </c>
      <c r="E616" s="114">
        <v>5</v>
      </c>
      <c r="F616" s="156">
        <v>4065</v>
      </c>
      <c r="G616" s="114" t="s">
        <v>1349</v>
      </c>
      <c r="H616" s="157"/>
      <c r="I616" s="158">
        <v>39839</v>
      </c>
      <c r="J616" s="159">
        <f t="shared" si="9"/>
        <v>6</v>
      </c>
      <c r="K616" s="114" t="s">
        <v>1340</v>
      </c>
      <c r="L616" s="114"/>
      <c r="M616" s="114" t="s">
        <v>1361</v>
      </c>
    </row>
    <row r="617" spans="1:13" x14ac:dyDescent="0.3">
      <c r="A617" s="155">
        <v>115103533</v>
      </c>
      <c r="B617" s="114" t="s">
        <v>2855</v>
      </c>
      <c r="C617" s="114" t="s">
        <v>2856</v>
      </c>
      <c r="D617" s="114" t="s">
        <v>2857</v>
      </c>
      <c r="E617" s="114">
        <v>6</v>
      </c>
      <c r="F617" s="156">
        <v>4065</v>
      </c>
      <c r="G617" s="114" t="s">
        <v>1339</v>
      </c>
      <c r="H617" s="157"/>
      <c r="I617" s="158">
        <v>29795</v>
      </c>
      <c r="J617" s="159">
        <f t="shared" si="9"/>
        <v>34</v>
      </c>
      <c r="K617" s="114" t="s">
        <v>1340</v>
      </c>
      <c r="L617" s="114"/>
      <c r="M617" s="114" t="s">
        <v>1361</v>
      </c>
    </row>
    <row r="618" spans="1:13" x14ac:dyDescent="0.3">
      <c r="A618" s="155">
        <v>115103533</v>
      </c>
      <c r="B618" s="114" t="s">
        <v>2858</v>
      </c>
      <c r="C618" s="114" t="s">
        <v>2859</v>
      </c>
      <c r="D618" s="114" t="s">
        <v>2857</v>
      </c>
      <c r="E618" s="114">
        <v>6</v>
      </c>
      <c r="F618" s="156">
        <v>5065</v>
      </c>
      <c r="G618" s="114" t="s">
        <v>1344</v>
      </c>
      <c r="H618" s="157"/>
      <c r="I618" s="158">
        <v>32453</v>
      </c>
      <c r="J618" s="159">
        <f t="shared" si="9"/>
        <v>27</v>
      </c>
      <c r="K618" s="114" t="s">
        <v>1340</v>
      </c>
      <c r="L618" s="114"/>
      <c r="M618" s="114" t="s">
        <v>1361</v>
      </c>
    </row>
    <row r="619" spans="1:13" x14ac:dyDescent="0.3">
      <c r="A619" s="155">
        <v>115103533</v>
      </c>
      <c r="B619" s="114" t="s">
        <v>2860</v>
      </c>
      <c r="C619" s="114" t="s">
        <v>2861</v>
      </c>
      <c r="D619" s="114" t="s">
        <v>2857</v>
      </c>
      <c r="E619" s="114">
        <v>6</v>
      </c>
      <c r="F619" s="156">
        <v>4065</v>
      </c>
      <c r="G619" s="114" t="s">
        <v>1349</v>
      </c>
      <c r="H619" s="157"/>
      <c r="I619" s="158">
        <v>41415</v>
      </c>
      <c r="J619" s="159">
        <f t="shared" si="9"/>
        <v>2</v>
      </c>
      <c r="K619" s="114" t="s">
        <v>1340</v>
      </c>
      <c r="L619" s="114"/>
      <c r="M619" s="114" t="s">
        <v>1361</v>
      </c>
    </row>
    <row r="620" spans="1:13" x14ac:dyDescent="0.3">
      <c r="A620" s="155">
        <v>115103533</v>
      </c>
      <c r="B620" s="114" t="s">
        <v>2862</v>
      </c>
      <c r="C620" s="114" t="s">
        <v>2863</v>
      </c>
      <c r="D620" s="114" t="s">
        <v>2864</v>
      </c>
      <c r="E620" s="114">
        <v>9</v>
      </c>
      <c r="F620" s="156">
        <v>2450</v>
      </c>
      <c r="G620" s="114" t="s">
        <v>1339</v>
      </c>
      <c r="H620" s="157"/>
      <c r="I620" s="158">
        <v>27524</v>
      </c>
      <c r="J620" s="159">
        <f t="shared" si="9"/>
        <v>40</v>
      </c>
      <c r="K620" s="114" t="s">
        <v>1340</v>
      </c>
      <c r="L620" s="114"/>
      <c r="M620" s="114" t="s">
        <v>1567</v>
      </c>
    </row>
    <row r="621" spans="1:13" x14ac:dyDescent="0.3">
      <c r="A621" s="155">
        <v>115103533</v>
      </c>
      <c r="B621" s="114" t="s">
        <v>2865</v>
      </c>
      <c r="C621" s="114" t="s">
        <v>2866</v>
      </c>
      <c r="D621" s="114" t="s">
        <v>2867</v>
      </c>
      <c r="E621" s="114">
        <v>9</v>
      </c>
      <c r="F621" s="156">
        <v>2450</v>
      </c>
      <c r="G621" s="114" t="s">
        <v>1339</v>
      </c>
      <c r="H621" s="157"/>
      <c r="I621" s="158">
        <v>29008</v>
      </c>
      <c r="J621" s="159">
        <f t="shared" si="9"/>
        <v>36</v>
      </c>
      <c r="K621" s="114" t="s">
        <v>1340</v>
      </c>
      <c r="L621" s="114"/>
      <c r="M621" s="114" t="s">
        <v>1567</v>
      </c>
    </row>
    <row r="622" spans="1:13" x14ac:dyDescent="0.3">
      <c r="A622" s="155">
        <v>115103533</v>
      </c>
      <c r="B622" s="114" t="s">
        <v>2868</v>
      </c>
      <c r="C622" s="114" t="s">
        <v>2869</v>
      </c>
      <c r="D622" s="114" t="s">
        <v>2867</v>
      </c>
      <c r="E622" s="114">
        <v>9</v>
      </c>
      <c r="F622" s="156">
        <v>3450</v>
      </c>
      <c r="G622" s="114" t="s">
        <v>1344</v>
      </c>
      <c r="H622" s="157"/>
      <c r="I622" s="158">
        <v>30744</v>
      </c>
      <c r="J622" s="159">
        <f t="shared" si="9"/>
        <v>31</v>
      </c>
      <c r="K622" s="114" t="s">
        <v>1340</v>
      </c>
      <c r="L622" s="114"/>
      <c r="M622" s="114" t="s">
        <v>1567</v>
      </c>
    </row>
    <row r="623" spans="1:13" x14ac:dyDescent="0.3">
      <c r="A623" s="155">
        <v>115103533</v>
      </c>
      <c r="B623" s="114" t="s">
        <v>2870</v>
      </c>
      <c r="C623" s="114" t="s">
        <v>2871</v>
      </c>
      <c r="D623" s="114" t="s">
        <v>2872</v>
      </c>
      <c r="E623" s="114">
        <v>4</v>
      </c>
      <c r="F623" s="156">
        <v>4065</v>
      </c>
      <c r="G623" s="114" t="s">
        <v>1339</v>
      </c>
      <c r="H623" s="157"/>
      <c r="I623" s="158">
        <v>23384</v>
      </c>
      <c r="J623" s="159">
        <f t="shared" si="9"/>
        <v>51</v>
      </c>
      <c r="K623" s="114" t="s">
        <v>1340</v>
      </c>
      <c r="L623" s="114"/>
      <c r="M623" s="114" t="s">
        <v>1361</v>
      </c>
    </row>
    <row r="624" spans="1:13" x14ac:dyDescent="0.3">
      <c r="A624" s="155">
        <v>115103533</v>
      </c>
      <c r="B624" s="114" t="s">
        <v>2873</v>
      </c>
      <c r="C624" s="114" t="s">
        <v>2874</v>
      </c>
      <c r="D624" s="114" t="s">
        <v>2872</v>
      </c>
      <c r="E624" s="114">
        <v>4</v>
      </c>
      <c r="F624" s="156">
        <v>4065</v>
      </c>
      <c r="G624" s="114" t="s">
        <v>1344</v>
      </c>
      <c r="H624" s="157"/>
      <c r="I624" s="158">
        <v>22429</v>
      </c>
      <c r="J624" s="159">
        <f t="shared" si="9"/>
        <v>54</v>
      </c>
      <c r="K624" s="114" t="s">
        <v>1340</v>
      </c>
      <c r="L624" s="114"/>
      <c r="M624" s="114" t="s">
        <v>1361</v>
      </c>
    </row>
    <row r="625" spans="1:13" x14ac:dyDescent="0.3">
      <c r="A625" s="155">
        <v>115103533</v>
      </c>
      <c r="B625" s="114" t="s">
        <v>2875</v>
      </c>
      <c r="C625" s="114" t="s">
        <v>2876</v>
      </c>
      <c r="D625" s="114" t="s">
        <v>2877</v>
      </c>
      <c r="E625" s="114">
        <v>9</v>
      </c>
      <c r="F625" s="156">
        <v>2450</v>
      </c>
      <c r="G625" s="114" t="s">
        <v>1339</v>
      </c>
      <c r="H625" s="157"/>
      <c r="I625" s="158">
        <v>30098</v>
      </c>
      <c r="J625" s="159">
        <f t="shared" si="9"/>
        <v>33</v>
      </c>
      <c r="K625" s="114" t="s">
        <v>1340</v>
      </c>
      <c r="L625" s="114"/>
      <c r="M625" s="114" t="s">
        <v>1567</v>
      </c>
    </row>
    <row r="626" spans="1:13" x14ac:dyDescent="0.3">
      <c r="A626" s="155">
        <v>115103533</v>
      </c>
      <c r="B626" s="114" t="s">
        <v>2878</v>
      </c>
      <c r="C626" s="114" t="s">
        <v>2879</v>
      </c>
      <c r="D626" s="114" t="s">
        <v>2880</v>
      </c>
      <c r="E626" s="114">
        <v>8</v>
      </c>
      <c r="F626" s="156">
        <v>3189</v>
      </c>
      <c r="G626" s="114" t="s">
        <v>1339</v>
      </c>
      <c r="H626" s="157"/>
      <c r="I626" s="158">
        <v>29371</v>
      </c>
      <c r="J626" s="159">
        <f t="shared" si="9"/>
        <v>35</v>
      </c>
      <c r="K626" s="114" t="s">
        <v>1340</v>
      </c>
      <c r="L626" s="114"/>
      <c r="M626" s="114" t="s">
        <v>1518</v>
      </c>
    </row>
    <row r="627" spans="1:13" x14ac:dyDescent="0.3">
      <c r="A627" s="155">
        <v>115103533</v>
      </c>
      <c r="B627" s="114" t="s">
        <v>2881</v>
      </c>
      <c r="C627" s="114" t="s">
        <v>2882</v>
      </c>
      <c r="D627" s="114" t="s">
        <v>2883</v>
      </c>
      <c r="E627" s="114">
        <v>8</v>
      </c>
      <c r="F627" s="156">
        <v>3189</v>
      </c>
      <c r="G627" s="114" t="s">
        <v>1339</v>
      </c>
      <c r="H627" s="157"/>
      <c r="I627" s="158">
        <v>29371</v>
      </c>
      <c r="J627" s="159">
        <f t="shared" si="9"/>
        <v>35</v>
      </c>
      <c r="K627" s="114" t="s">
        <v>1340</v>
      </c>
      <c r="L627" s="114"/>
      <c r="M627" s="114" t="s">
        <v>1518</v>
      </c>
    </row>
    <row r="628" spans="1:13" x14ac:dyDescent="0.3">
      <c r="A628" s="155">
        <v>115103533</v>
      </c>
      <c r="B628" s="114" t="s">
        <v>2884</v>
      </c>
      <c r="C628" s="114" t="s">
        <v>2885</v>
      </c>
      <c r="D628" s="114" t="s">
        <v>2886</v>
      </c>
      <c r="E628" s="114">
        <v>6</v>
      </c>
      <c r="F628" s="156">
        <v>4065</v>
      </c>
      <c r="G628" s="114" t="s">
        <v>1339</v>
      </c>
      <c r="H628" s="157"/>
      <c r="I628" s="158">
        <v>29199</v>
      </c>
      <c r="J628" s="159">
        <f t="shared" si="9"/>
        <v>36</v>
      </c>
      <c r="K628" s="114" t="s">
        <v>1340</v>
      </c>
      <c r="L628" s="114"/>
      <c r="M628" s="114" t="s">
        <v>1361</v>
      </c>
    </row>
    <row r="629" spans="1:13" x14ac:dyDescent="0.3">
      <c r="A629" s="155">
        <v>115103533</v>
      </c>
      <c r="B629" s="114" t="s">
        <v>2887</v>
      </c>
      <c r="C629" s="114" t="s">
        <v>2888</v>
      </c>
      <c r="D629" s="114" t="s">
        <v>2889</v>
      </c>
      <c r="E629" s="114">
        <v>9</v>
      </c>
      <c r="F629" s="156">
        <v>2450</v>
      </c>
      <c r="G629" s="114" t="s">
        <v>1339</v>
      </c>
      <c r="H629" s="157"/>
      <c r="I629" s="158">
        <v>24673</v>
      </c>
      <c r="J629" s="159">
        <f t="shared" si="9"/>
        <v>48</v>
      </c>
      <c r="K629" s="114" t="s">
        <v>1340</v>
      </c>
      <c r="L629" s="114"/>
      <c r="M629" s="114" t="s">
        <v>1567</v>
      </c>
    </row>
    <row r="630" spans="1:13" x14ac:dyDescent="0.3">
      <c r="A630" s="155">
        <v>115103533</v>
      </c>
      <c r="B630" s="114" t="s">
        <v>2890</v>
      </c>
      <c r="C630" s="114" t="s">
        <v>2891</v>
      </c>
      <c r="D630" s="114" t="s">
        <v>2892</v>
      </c>
      <c r="E630" s="114">
        <v>5</v>
      </c>
      <c r="F630" s="156">
        <v>4065</v>
      </c>
      <c r="G630" s="114" t="s">
        <v>1339</v>
      </c>
      <c r="H630" s="157"/>
      <c r="I630" s="158">
        <v>28172</v>
      </c>
      <c r="J630" s="159">
        <f t="shared" si="9"/>
        <v>38</v>
      </c>
      <c r="K630" s="114" t="s">
        <v>1340</v>
      </c>
      <c r="L630" s="114"/>
      <c r="M630" s="114" t="s">
        <v>1361</v>
      </c>
    </row>
    <row r="631" spans="1:13" x14ac:dyDescent="0.3">
      <c r="A631" s="155">
        <v>115103533</v>
      </c>
      <c r="B631" s="114" t="s">
        <v>2893</v>
      </c>
      <c r="C631" s="114" t="s">
        <v>2894</v>
      </c>
      <c r="D631" s="114" t="s">
        <v>2892</v>
      </c>
      <c r="E631" s="114">
        <v>5</v>
      </c>
      <c r="F631" s="156">
        <v>5065</v>
      </c>
      <c r="G631" s="114" t="s">
        <v>1344</v>
      </c>
      <c r="H631" s="157"/>
      <c r="I631" s="158">
        <v>28955</v>
      </c>
      <c r="J631" s="159">
        <f t="shared" si="9"/>
        <v>36</v>
      </c>
      <c r="K631" s="114" t="s">
        <v>1340</v>
      </c>
      <c r="L631" s="114"/>
      <c r="M631" s="114" t="s">
        <v>1361</v>
      </c>
    </row>
    <row r="632" spans="1:13" x14ac:dyDescent="0.3">
      <c r="A632" s="155">
        <v>115103533</v>
      </c>
      <c r="B632" s="114" t="s">
        <v>2895</v>
      </c>
      <c r="C632" s="114" t="s">
        <v>2896</v>
      </c>
      <c r="D632" s="114" t="s">
        <v>2892</v>
      </c>
      <c r="E632" s="114">
        <v>5</v>
      </c>
      <c r="F632" s="156">
        <v>4065</v>
      </c>
      <c r="G632" s="114" t="s">
        <v>1349</v>
      </c>
      <c r="H632" s="157"/>
      <c r="I632" s="158">
        <v>38689</v>
      </c>
      <c r="J632" s="159">
        <f t="shared" si="9"/>
        <v>10</v>
      </c>
      <c r="K632" s="114" t="s">
        <v>1340</v>
      </c>
      <c r="L632" s="114"/>
      <c r="M632" s="114" t="s">
        <v>1361</v>
      </c>
    </row>
    <row r="633" spans="1:13" x14ac:dyDescent="0.3">
      <c r="A633" s="155">
        <v>115103533</v>
      </c>
      <c r="B633" s="114" t="s">
        <v>2897</v>
      </c>
      <c r="C633" s="114" t="s">
        <v>2898</v>
      </c>
      <c r="D633" s="114" t="s">
        <v>2892</v>
      </c>
      <c r="E633" s="114">
        <v>5</v>
      </c>
      <c r="F633" s="156">
        <v>4065</v>
      </c>
      <c r="G633" s="114" t="s">
        <v>1349</v>
      </c>
      <c r="H633" s="157"/>
      <c r="I633" s="158">
        <v>40171</v>
      </c>
      <c r="J633" s="159">
        <f t="shared" si="9"/>
        <v>6</v>
      </c>
      <c r="K633" s="114" t="s">
        <v>1340</v>
      </c>
      <c r="L633" s="114"/>
      <c r="M633" s="114" t="s">
        <v>1361</v>
      </c>
    </row>
    <row r="634" spans="1:13" x14ac:dyDescent="0.3">
      <c r="A634" s="155">
        <v>115103533</v>
      </c>
      <c r="B634" s="114" t="s">
        <v>2899</v>
      </c>
      <c r="C634" s="114" t="s">
        <v>2705</v>
      </c>
      <c r="D634" s="114" t="s">
        <v>2900</v>
      </c>
      <c r="E634" s="114">
        <v>9</v>
      </c>
      <c r="F634" s="156">
        <v>2450</v>
      </c>
      <c r="G634" s="114" t="s">
        <v>1339</v>
      </c>
      <c r="H634" s="157"/>
      <c r="I634" s="158">
        <v>28013</v>
      </c>
      <c r="J634" s="159">
        <f t="shared" si="9"/>
        <v>39</v>
      </c>
      <c r="K634" s="114" t="s">
        <v>1340</v>
      </c>
      <c r="L634" s="114"/>
      <c r="M634" s="114" t="s">
        <v>1567</v>
      </c>
    </row>
    <row r="635" spans="1:13" x14ac:dyDescent="0.3">
      <c r="A635" s="155">
        <v>115103533</v>
      </c>
      <c r="B635" s="114" t="s">
        <v>2901</v>
      </c>
      <c r="C635" s="114" t="s">
        <v>2902</v>
      </c>
      <c r="D635" s="114" t="s">
        <v>2903</v>
      </c>
      <c r="E635" s="114">
        <v>9</v>
      </c>
      <c r="F635" s="156">
        <v>2450</v>
      </c>
      <c r="G635" s="114" t="s">
        <v>1339</v>
      </c>
      <c r="H635" s="157"/>
      <c r="I635" s="158">
        <v>30585</v>
      </c>
      <c r="J635" s="159">
        <f t="shared" si="9"/>
        <v>32</v>
      </c>
      <c r="K635" s="114" t="s">
        <v>1340</v>
      </c>
      <c r="L635" s="114"/>
      <c r="M635" s="114" t="s">
        <v>1567</v>
      </c>
    </row>
    <row r="636" spans="1:13" x14ac:dyDescent="0.3">
      <c r="A636" s="155">
        <v>115103533</v>
      </c>
      <c r="B636" s="114" t="s">
        <v>2904</v>
      </c>
      <c r="C636" s="114" t="s">
        <v>2905</v>
      </c>
      <c r="D636" s="114" t="s">
        <v>2906</v>
      </c>
      <c r="E636" s="114">
        <v>6</v>
      </c>
      <c r="F636" s="156">
        <v>4065</v>
      </c>
      <c r="G636" s="114" t="s">
        <v>1339</v>
      </c>
      <c r="H636" s="157"/>
      <c r="I636" s="158">
        <v>28716</v>
      </c>
      <c r="J636" s="159">
        <f t="shared" si="9"/>
        <v>37</v>
      </c>
      <c r="K636" s="114" t="s">
        <v>1340</v>
      </c>
      <c r="L636" s="114"/>
      <c r="M636" s="114" t="s">
        <v>1361</v>
      </c>
    </row>
    <row r="637" spans="1:13" x14ac:dyDescent="0.3">
      <c r="A637" s="155">
        <v>115103533</v>
      </c>
      <c r="B637" s="114" t="s">
        <v>2907</v>
      </c>
      <c r="C637" s="114" t="s">
        <v>2908</v>
      </c>
      <c r="D637" s="114" t="s">
        <v>2906</v>
      </c>
      <c r="E637" s="114">
        <v>6</v>
      </c>
      <c r="F637" s="156">
        <v>5065</v>
      </c>
      <c r="G637" s="114" t="s">
        <v>1344</v>
      </c>
      <c r="H637" s="157"/>
      <c r="I637" s="158">
        <v>29202</v>
      </c>
      <c r="J637" s="159">
        <f t="shared" si="9"/>
        <v>36</v>
      </c>
      <c r="K637" s="114" t="s">
        <v>1340</v>
      </c>
      <c r="L637" s="114"/>
      <c r="M637" s="114" t="s">
        <v>1361</v>
      </c>
    </row>
    <row r="638" spans="1:13" x14ac:dyDescent="0.3">
      <c r="A638" s="155">
        <v>115103533</v>
      </c>
      <c r="B638" s="114" t="s">
        <v>2909</v>
      </c>
      <c r="C638" s="114" t="s">
        <v>2910</v>
      </c>
      <c r="D638" s="114" t="s">
        <v>2906</v>
      </c>
      <c r="E638" s="114">
        <v>6</v>
      </c>
      <c r="F638" s="156">
        <v>4065</v>
      </c>
      <c r="G638" s="114" t="s">
        <v>1349</v>
      </c>
      <c r="H638" s="157"/>
      <c r="I638" s="158">
        <v>39152</v>
      </c>
      <c r="J638" s="159">
        <f t="shared" si="9"/>
        <v>8</v>
      </c>
      <c r="K638" s="114" t="s">
        <v>1340</v>
      </c>
      <c r="L638" s="114"/>
      <c r="M638" s="114" t="s">
        <v>1361</v>
      </c>
    </row>
    <row r="639" spans="1:13" x14ac:dyDescent="0.3">
      <c r="A639" s="155">
        <v>115103533</v>
      </c>
      <c r="B639" s="114" t="s">
        <v>2911</v>
      </c>
      <c r="C639" s="114" t="s">
        <v>2912</v>
      </c>
      <c r="D639" s="114" t="s">
        <v>2913</v>
      </c>
      <c r="E639" s="114">
        <v>6</v>
      </c>
      <c r="F639" s="156">
        <v>4065</v>
      </c>
      <c r="G639" s="114" t="s">
        <v>1339</v>
      </c>
      <c r="H639" s="157"/>
      <c r="I639" s="158">
        <v>30611</v>
      </c>
      <c r="J639" s="159">
        <f t="shared" si="9"/>
        <v>32</v>
      </c>
      <c r="K639" s="114" t="s">
        <v>1340</v>
      </c>
      <c r="L639" s="114"/>
      <c r="M639" s="114" t="s">
        <v>1361</v>
      </c>
    </row>
    <row r="640" spans="1:13" x14ac:dyDescent="0.3">
      <c r="A640" s="155">
        <v>115103533</v>
      </c>
      <c r="B640" s="114" t="s">
        <v>2914</v>
      </c>
      <c r="C640" s="114" t="s">
        <v>2915</v>
      </c>
      <c r="D640" s="114" t="s">
        <v>2913</v>
      </c>
      <c r="E640" s="114">
        <v>6</v>
      </c>
      <c r="F640" s="156">
        <v>5065</v>
      </c>
      <c r="G640" s="114" t="s">
        <v>1344</v>
      </c>
      <c r="H640" s="157"/>
      <c r="I640" s="158">
        <v>32600</v>
      </c>
      <c r="J640" s="159">
        <f t="shared" si="9"/>
        <v>26</v>
      </c>
      <c r="K640" s="114" t="s">
        <v>1340</v>
      </c>
      <c r="L640" s="114"/>
      <c r="M640" s="114" t="s">
        <v>1361</v>
      </c>
    </row>
    <row r="641" spans="1:13" x14ac:dyDescent="0.3">
      <c r="A641" s="155">
        <v>115103533</v>
      </c>
      <c r="B641" s="114" t="s">
        <v>2916</v>
      </c>
      <c r="C641" s="114" t="s">
        <v>2917</v>
      </c>
      <c r="D641" s="114" t="s">
        <v>2918</v>
      </c>
      <c r="E641" s="114">
        <v>8</v>
      </c>
      <c r="F641" s="156">
        <v>3189</v>
      </c>
      <c r="G641" s="114" t="s">
        <v>1339</v>
      </c>
      <c r="H641" s="157"/>
      <c r="I641" s="158">
        <v>27611</v>
      </c>
      <c r="J641" s="159">
        <f t="shared" si="9"/>
        <v>40</v>
      </c>
      <c r="K641" s="114" t="s">
        <v>1340</v>
      </c>
      <c r="L641" s="114"/>
      <c r="M641" s="114" t="s">
        <v>1518</v>
      </c>
    </row>
    <row r="642" spans="1:13" x14ac:dyDescent="0.3">
      <c r="A642" s="155">
        <v>115103533</v>
      </c>
      <c r="B642" s="114" t="s">
        <v>2919</v>
      </c>
      <c r="C642" s="114" t="s">
        <v>2920</v>
      </c>
      <c r="D642" s="114" t="s">
        <v>2921</v>
      </c>
      <c r="E642" s="114">
        <v>8</v>
      </c>
      <c r="F642" s="156">
        <v>3189</v>
      </c>
      <c r="G642" s="114" t="s">
        <v>1339</v>
      </c>
      <c r="H642" s="157"/>
      <c r="I642" s="158">
        <v>22152</v>
      </c>
      <c r="J642" s="159">
        <f t="shared" si="9"/>
        <v>55</v>
      </c>
      <c r="K642" s="114" t="s">
        <v>1340</v>
      </c>
      <c r="L642" s="114"/>
      <c r="M642" s="114" t="s">
        <v>1518</v>
      </c>
    </row>
    <row r="643" spans="1:13" x14ac:dyDescent="0.3">
      <c r="A643" s="155">
        <v>115103533</v>
      </c>
      <c r="B643" s="114" t="s">
        <v>2922</v>
      </c>
      <c r="C643" s="114" t="s">
        <v>2923</v>
      </c>
      <c r="D643" s="114" t="s">
        <v>2924</v>
      </c>
      <c r="E643" s="114">
        <v>9</v>
      </c>
      <c r="F643" s="156">
        <v>2450</v>
      </c>
      <c r="G643" s="114" t="s">
        <v>1339</v>
      </c>
      <c r="H643" s="157"/>
      <c r="I643" s="158">
        <v>26068</v>
      </c>
      <c r="J643" s="159">
        <f t="shared" ref="J643:J706" si="10">2015-YEAR(I643)</f>
        <v>44</v>
      </c>
      <c r="K643" s="114" t="s">
        <v>1340</v>
      </c>
      <c r="L643" s="114"/>
      <c r="M643" s="114" t="s">
        <v>1567</v>
      </c>
    </row>
    <row r="644" spans="1:13" x14ac:dyDescent="0.3">
      <c r="A644" s="155">
        <v>115103533</v>
      </c>
      <c r="B644" s="114" t="s">
        <v>2925</v>
      </c>
      <c r="C644" s="114" t="s">
        <v>2926</v>
      </c>
      <c r="D644" s="114" t="s">
        <v>2927</v>
      </c>
      <c r="E644" s="114">
        <v>9</v>
      </c>
      <c r="F644" s="156">
        <v>3450</v>
      </c>
      <c r="G644" s="114" t="s">
        <v>1339</v>
      </c>
      <c r="H644" s="157"/>
      <c r="I644" s="158">
        <v>28036</v>
      </c>
      <c r="J644" s="159">
        <f t="shared" si="10"/>
        <v>39</v>
      </c>
      <c r="K644" s="114" t="s">
        <v>1340</v>
      </c>
      <c r="L644" s="114"/>
      <c r="M644" s="114" t="s">
        <v>1829</v>
      </c>
    </row>
    <row r="645" spans="1:13" x14ac:dyDescent="0.3">
      <c r="A645" s="155">
        <v>115103533</v>
      </c>
      <c r="B645" s="114" t="s">
        <v>2928</v>
      </c>
      <c r="C645" s="114" t="s">
        <v>2929</v>
      </c>
      <c r="D645" s="114" t="s">
        <v>2930</v>
      </c>
      <c r="E645" s="114">
        <v>9</v>
      </c>
      <c r="F645" s="156">
        <v>2450</v>
      </c>
      <c r="G645" s="114" t="s">
        <v>1339</v>
      </c>
      <c r="H645" s="157"/>
      <c r="I645" s="158">
        <v>25643</v>
      </c>
      <c r="J645" s="159">
        <f t="shared" si="10"/>
        <v>45</v>
      </c>
      <c r="K645" s="114" t="s">
        <v>1340</v>
      </c>
      <c r="L645" s="114"/>
      <c r="M645" s="114" t="s">
        <v>1567</v>
      </c>
    </row>
    <row r="646" spans="1:13" x14ac:dyDescent="0.3">
      <c r="A646" s="155">
        <v>115103533</v>
      </c>
      <c r="B646" s="114" t="s">
        <v>2931</v>
      </c>
      <c r="C646" s="114" t="s">
        <v>2932</v>
      </c>
      <c r="D646" s="114" t="s">
        <v>2933</v>
      </c>
      <c r="E646" s="114">
        <v>6</v>
      </c>
      <c r="F646" s="156">
        <v>4065</v>
      </c>
      <c r="G646" s="114" t="s">
        <v>1339</v>
      </c>
      <c r="H646" s="157"/>
      <c r="I646" s="158">
        <v>28979</v>
      </c>
      <c r="J646" s="159">
        <f t="shared" si="10"/>
        <v>36</v>
      </c>
      <c r="K646" s="114" t="s">
        <v>1340</v>
      </c>
      <c r="L646" s="114"/>
      <c r="M646" s="114" t="s">
        <v>1361</v>
      </c>
    </row>
    <row r="647" spans="1:13" x14ac:dyDescent="0.3">
      <c r="A647" s="155">
        <v>115103533</v>
      </c>
      <c r="B647" s="114" t="s">
        <v>2934</v>
      </c>
      <c r="C647" s="114" t="s">
        <v>2935</v>
      </c>
      <c r="D647" s="114" t="s">
        <v>2933</v>
      </c>
      <c r="E647" s="114">
        <v>6</v>
      </c>
      <c r="F647" s="156">
        <v>5065</v>
      </c>
      <c r="G647" s="114" t="s">
        <v>1344</v>
      </c>
      <c r="H647" s="157"/>
      <c r="I647" s="158">
        <v>30086</v>
      </c>
      <c r="J647" s="159">
        <f t="shared" si="10"/>
        <v>33</v>
      </c>
      <c r="K647" s="114" t="s">
        <v>1340</v>
      </c>
      <c r="L647" s="114"/>
      <c r="M647" s="114" t="s">
        <v>1361</v>
      </c>
    </row>
    <row r="648" spans="1:13" x14ac:dyDescent="0.3">
      <c r="A648" s="155">
        <v>115103533</v>
      </c>
      <c r="B648" s="114" t="s">
        <v>2936</v>
      </c>
      <c r="C648" s="114" t="s">
        <v>2937</v>
      </c>
      <c r="D648" s="114" t="s">
        <v>2933</v>
      </c>
      <c r="E648" s="114">
        <v>6</v>
      </c>
      <c r="F648" s="156">
        <v>4065</v>
      </c>
      <c r="G648" s="114" t="s">
        <v>1349</v>
      </c>
      <c r="H648" s="157"/>
      <c r="I648" s="158">
        <v>41465</v>
      </c>
      <c r="J648" s="159">
        <f t="shared" si="10"/>
        <v>2</v>
      </c>
      <c r="K648" s="114" t="s">
        <v>1340</v>
      </c>
      <c r="L648" s="114"/>
      <c r="M648" s="114" t="s">
        <v>1361</v>
      </c>
    </row>
    <row r="649" spans="1:13" x14ac:dyDescent="0.3">
      <c r="A649" s="155">
        <v>115103533</v>
      </c>
      <c r="B649" s="114" t="s">
        <v>2938</v>
      </c>
      <c r="C649" s="114" t="s">
        <v>2939</v>
      </c>
      <c r="D649" s="114" t="s">
        <v>2940</v>
      </c>
      <c r="E649" s="114">
        <v>8</v>
      </c>
      <c r="F649" s="156">
        <v>3189</v>
      </c>
      <c r="G649" s="114" t="s">
        <v>1339</v>
      </c>
      <c r="H649" s="157"/>
      <c r="I649" s="158">
        <v>30207</v>
      </c>
      <c r="J649" s="159">
        <f t="shared" si="10"/>
        <v>33</v>
      </c>
      <c r="K649" s="114" t="s">
        <v>1340</v>
      </c>
      <c r="L649" s="114"/>
      <c r="M649" s="114" t="s">
        <v>1518</v>
      </c>
    </row>
    <row r="650" spans="1:13" x14ac:dyDescent="0.3">
      <c r="A650" s="155">
        <v>115103533</v>
      </c>
      <c r="B650" s="114" t="s">
        <v>2941</v>
      </c>
      <c r="C650" s="114" t="s">
        <v>2942</v>
      </c>
      <c r="D650" s="114" t="s">
        <v>2943</v>
      </c>
      <c r="E650" s="114">
        <v>9</v>
      </c>
      <c r="F650" s="156">
        <v>2450</v>
      </c>
      <c r="G650" s="114" t="s">
        <v>1339</v>
      </c>
      <c r="H650" s="157"/>
      <c r="I650" s="158">
        <v>31262</v>
      </c>
      <c r="J650" s="159">
        <f t="shared" si="10"/>
        <v>30</v>
      </c>
      <c r="K650" s="114" t="s">
        <v>1340</v>
      </c>
      <c r="L650" s="114"/>
      <c r="M650" s="114" t="s">
        <v>1567</v>
      </c>
    </row>
    <row r="651" spans="1:13" x14ac:dyDescent="0.3">
      <c r="A651" s="155">
        <v>115103533</v>
      </c>
      <c r="B651" s="114" t="s">
        <v>2944</v>
      </c>
      <c r="C651" s="114" t="s">
        <v>2945</v>
      </c>
      <c r="D651" s="114" t="s">
        <v>2946</v>
      </c>
      <c r="E651" s="114">
        <v>8</v>
      </c>
      <c r="F651" s="156">
        <v>2450</v>
      </c>
      <c r="G651" s="114" t="s">
        <v>1339</v>
      </c>
      <c r="H651" s="157"/>
      <c r="I651" s="158">
        <v>29083</v>
      </c>
      <c r="J651" s="159">
        <f t="shared" si="10"/>
        <v>36</v>
      </c>
      <c r="K651" s="114" t="s">
        <v>1340</v>
      </c>
      <c r="L651" s="114"/>
      <c r="M651" s="114" t="s">
        <v>1567</v>
      </c>
    </row>
    <row r="652" spans="1:13" x14ac:dyDescent="0.3">
      <c r="A652" s="155">
        <v>115103533</v>
      </c>
      <c r="B652" s="114" t="s">
        <v>2947</v>
      </c>
      <c r="C652" s="114" t="s">
        <v>2948</v>
      </c>
      <c r="D652" s="114" t="s">
        <v>2949</v>
      </c>
      <c r="E652" s="114">
        <v>8</v>
      </c>
      <c r="F652" s="156">
        <v>3189</v>
      </c>
      <c r="G652" s="114" t="s">
        <v>1339</v>
      </c>
      <c r="H652" s="157"/>
      <c r="I652" s="158">
        <v>30418</v>
      </c>
      <c r="J652" s="159">
        <f t="shared" si="10"/>
        <v>32</v>
      </c>
      <c r="K652" s="114" t="s">
        <v>1340</v>
      </c>
      <c r="L652" s="114"/>
      <c r="M652" s="114" t="s">
        <v>1518</v>
      </c>
    </row>
    <row r="653" spans="1:13" x14ac:dyDescent="0.3">
      <c r="A653" s="155">
        <v>115103533</v>
      </c>
      <c r="B653" s="114" t="s">
        <v>2950</v>
      </c>
      <c r="C653" s="114" t="s">
        <v>2951</v>
      </c>
      <c r="D653" s="114" t="s">
        <v>2952</v>
      </c>
      <c r="E653" s="114">
        <v>9</v>
      </c>
      <c r="F653" s="156">
        <v>2450</v>
      </c>
      <c r="G653" s="114" t="s">
        <v>1339</v>
      </c>
      <c r="H653" s="157"/>
      <c r="I653" s="158">
        <v>31557</v>
      </c>
      <c r="J653" s="159">
        <f t="shared" si="10"/>
        <v>29</v>
      </c>
      <c r="K653" s="114" t="s">
        <v>1340</v>
      </c>
      <c r="L653" s="114"/>
      <c r="M653" s="114" t="s">
        <v>1567</v>
      </c>
    </row>
    <row r="654" spans="1:13" x14ac:dyDescent="0.3">
      <c r="A654" s="155">
        <v>115103533</v>
      </c>
      <c r="B654" s="114" t="s">
        <v>2953</v>
      </c>
      <c r="C654" s="114" t="s">
        <v>2954</v>
      </c>
      <c r="D654" s="114" t="s">
        <v>2955</v>
      </c>
      <c r="E654" s="114">
        <v>8</v>
      </c>
      <c r="F654" s="156">
        <v>2450</v>
      </c>
      <c r="G654" s="114" t="s">
        <v>1339</v>
      </c>
      <c r="H654" s="157"/>
      <c r="I654" s="158">
        <v>29253</v>
      </c>
      <c r="J654" s="159">
        <f t="shared" si="10"/>
        <v>35</v>
      </c>
      <c r="K654" s="114" t="s">
        <v>1340</v>
      </c>
      <c r="L654" s="114"/>
      <c r="M654" s="114" t="s">
        <v>1567</v>
      </c>
    </row>
    <row r="655" spans="1:13" x14ac:dyDescent="0.3">
      <c r="A655" s="155">
        <v>115103533</v>
      </c>
      <c r="B655" s="114" t="s">
        <v>2956</v>
      </c>
      <c r="C655" s="114" t="s">
        <v>2957</v>
      </c>
      <c r="D655" s="114" t="s">
        <v>2958</v>
      </c>
      <c r="E655" s="114">
        <v>6</v>
      </c>
      <c r="F655" s="156">
        <v>4065</v>
      </c>
      <c r="G655" s="114" t="s">
        <v>1339</v>
      </c>
      <c r="H655" s="157"/>
      <c r="I655" s="158">
        <v>30568</v>
      </c>
      <c r="J655" s="159">
        <f t="shared" si="10"/>
        <v>32</v>
      </c>
      <c r="K655" s="114" t="s">
        <v>1340</v>
      </c>
      <c r="L655" s="114"/>
      <c r="M655" s="114" t="s">
        <v>1361</v>
      </c>
    </row>
    <row r="656" spans="1:13" x14ac:dyDescent="0.3">
      <c r="A656" s="155">
        <v>115103533</v>
      </c>
      <c r="B656" s="114" t="s">
        <v>2959</v>
      </c>
      <c r="C656" s="114" t="s">
        <v>2960</v>
      </c>
      <c r="D656" s="114" t="s">
        <v>2961</v>
      </c>
      <c r="E656" s="114">
        <v>6</v>
      </c>
      <c r="F656" s="156">
        <v>4065</v>
      </c>
      <c r="G656" s="114" t="s">
        <v>1339</v>
      </c>
      <c r="H656" s="157"/>
      <c r="I656" s="158">
        <v>27544</v>
      </c>
      <c r="J656" s="159">
        <f t="shared" si="10"/>
        <v>40</v>
      </c>
      <c r="K656" s="114" t="s">
        <v>1340</v>
      </c>
      <c r="L656" s="114"/>
      <c r="M656" s="114" t="s">
        <v>1361</v>
      </c>
    </row>
    <row r="657" spans="1:13" x14ac:dyDescent="0.3">
      <c r="A657" s="155">
        <v>115103533</v>
      </c>
      <c r="B657" s="114" t="s">
        <v>2962</v>
      </c>
      <c r="C657" s="114" t="s">
        <v>2963</v>
      </c>
      <c r="D657" s="114" t="s">
        <v>2961</v>
      </c>
      <c r="E657" s="114">
        <v>6</v>
      </c>
      <c r="F657" s="156">
        <v>4065</v>
      </c>
      <c r="G657" s="114" t="s">
        <v>1349</v>
      </c>
      <c r="H657" s="157"/>
      <c r="I657" s="158">
        <v>39606</v>
      </c>
      <c r="J657" s="159">
        <f t="shared" si="10"/>
        <v>7</v>
      </c>
      <c r="K657" s="114" t="s">
        <v>1340</v>
      </c>
      <c r="L657" s="114"/>
      <c r="M657" s="114" t="s">
        <v>1361</v>
      </c>
    </row>
    <row r="658" spans="1:13" x14ac:dyDescent="0.3">
      <c r="A658" s="155">
        <v>115103533</v>
      </c>
      <c r="B658" s="160" t="s">
        <v>2964</v>
      </c>
      <c r="C658" s="114" t="s">
        <v>2965</v>
      </c>
      <c r="D658" s="114" t="s">
        <v>2961</v>
      </c>
      <c r="E658" s="114">
        <v>6</v>
      </c>
      <c r="F658" s="156">
        <v>4065</v>
      </c>
      <c r="G658" s="114" t="s">
        <v>1349</v>
      </c>
      <c r="H658" s="157"/>
      <c r="I658" s="158">
        <v>40191</v>
      </c>
      <c r="J658" s="159">
        <f t="shared" si="10"/>
        <v>5</v>
      </c>
      <c r="K658" s="114" t="s">
        <v>1340</v>
      </c>
      <c r="L658" s="114"/>
      <c r="M658" s="114" t="s">
        <v>1361</v>
      </c>
    </row>
    <row r="659" spans="1:13" x14ac:dyDescent="0.3">
      <c r="A659" s="155">
        <v>115103533</v>
      </c>
      <c r="B659" s="114" t="s">
        <v>2966</v>
      </c>
      <c r="C659" s="114" t="s">
        <v>2967</v>
      </c>
      <c r="D659" s="114" t="s">
        <v>2968</v>
      </c>
      <c r="E659" s="114">
        <v>7</v>
      </c>
      <c r="F659" s="156">
        <v>3189</v>
      </c>
      <c r="G659" s="114" t="s">
        <v>1339</v>
      </c>
      <c r="H659" s="157"/>
      <c r="I659" s="158">
        <v>30935</v>
      </c>
      <c r="J659" s="159">
        <f t="shared" si="10"/>
        <v>31</v>
      </c>
      <c r="K659" s="114" t="s">
        <v>1340</v>
      </c>
      <c r="L659" s="114"/>
      <c r="M659" s="114" t="s">
        <v>1518</v>
      </c>
    </row>
    <row r="660" spans="1:13" x14ac:dyDescent="0.3">
      <c r="A660" s="155">
        <v>115103533</v>
      </c>
      <c r="B660" s="114" t="s">
        <v>2969</v>
      </c>
      <c r="C660" s="114" t="s">
        <v>2970</v>
      </c>
      <c r="D660" s="114" t="s">
        <v>2971</v>
      </c>
      <c r="E660" s="114">
        <v>7</v>
      </c>
      <c r="F660" s="156">
        <v>3189</v>
      </c>
      <c r="G660" s="114" t="s">
        <v>1339</v>
      </c>
      <c r="H660" s="157"/>
      <c r="I660" s="158">
        <v>31515</v>
      </c>
      <c r="J660" s="159">
        <f t="shared" si="10"/>
        <v>29</v>
      </c>
      <c r="K660" s="114" t="s">
        <v>1340</v>
      </c>
      <c r="L660" s="114"/>
      <c r="M660" s="114" t="s">
        <v>1518</v>
      </c>
    </row>
    <row r="661" spans="1:13" x14ac:dyDescent="0.3">
      <c r="A661" s="155">
        <v>115103533</v>
      </c>
      <c r="B661" s="160" t="s">
        <v>2972</v>
      </c>
      <c r="C661" s="114" t="s">
        <v>2973</v>
      </c>
      <c r="D661" s="114" t="s">
        <v>2971</v>
      </c>
      <c r="E661" s="114">
        <v>7</v>
      </c>
      <c r="F661" s="156">
        <v>4189</v>
      </c>
      <c r="G661" s="114" t="s">
        <v>1344</v>
      </c>
      <c r="H661" s="157"/>
      <c r="I661" s="158">
        <v>33039</v>
      </c>
      <c r="J661" s="159">
        <f t="shared" si="10"/>
        <v>25</v>
      </c>
      <c r="K661" s="114" t="s">
        <v>1340</v>
      </c>
      <c r="L661" s="114"/>
      <c r="M661" s="114" t="s">
        <v>1518</v>
      </c>
    </row>
    <row r="662" spans="1:13" x14ac:dyDescent="0.3">
      <c r="A662" s="155">
        <v>115103533</v>
      </c>
      <c r="B662" s="114" t="s">
        <v>2974</v>
      </c>
      <c r="C662" s="114" t="s">
        <v>2948</v>
      </c>
      <c r="D662" s="114" t="s">
        <v>2975</v>
      </c>
      <c r="E662" s="114">
        <v>7</v>
      </c>
      <c r="F662" s="156">
        <v>3189</v>
      </c>
      <c r="G662" s="114" t="s">
        <v>1339</v>
      </c>
      <c r="H662" s="157"/>
      <c r="I662" s="158">
        <v>26408</v>
      </c>
      <c r="J662" s="159">
        <f t="shared" si="10"/>
        <v>43</v>
      </c>
      <c r="K662" s="114" t="s">
        <v>1340</v>
      </c>
      <c r="L662" s="114"/>
      <c r="M662" s="114" t="s">
        <v>1518</v>
      </c>
    </row>
    <row r="663" spans="1:13" x14ac:dyDescent="0.3">
      <c r="A663" s="155">
        <v>115103533</v>
      </c>
      <c r="B663" s="114" t="s">
        <v>2976</v>
      </c>
      <c r="C663" s="114" t="s">
        <v>2977</v>
      </c>
      <c r="D663" s="114" t="s">
        <v>2975</v>
      </c>
      <c r="E663" s="114">
        <v>7</v>
      </c>
      <c r="F663" s="156">
        <v>3189</v>
      </c>
      <c r="G663" s="114" t="s">
        <v>1349</v>
      </c>
      <c r="H663" s="157"/>
      <c r="I663" s="158">
        <v>40739</v>
      </c>
      <c r="J663" s="159">
        <f t="shared" si="10"/>
        <v>4</v>
      </c>
      <c r="K663" s="114" t="s">
        <v>1340</v>
      </c>
      <c r="L663" s="114"/>
      <c r="M663" s="114" t="s">
        <v>1518</v>
      </c>
    </row>
    <row r="664" spans="1:13" x14ac:dyDescent="0.3">
      <c r="A664" s="155">
        <v>115103533</v>
      </c>
      <c r="B664" s="114" t="s">
        <v>2978</v>
      </c>
      <c r="C664" s="114" t="s">
        <v>2979</v>
      </c>
      <c r="D664" s="114" t="s">
        <v>2975</v>
      </c>
      <c r="E664" s="114">
        <v>7</v>
      </c>
      <c r="F664" s="156">
        <v>3189</v>
      </c>
      <c r="G664" s="114" t="s">
        <v>1349</v>
      </c>
      <c r="H664" s="157"/>
      <c r="I664" s="158">
        <v>41903</v>
      </c>
      <c r="J664" s="159">
        <f t="shared" si="10"/>
        <v>1</v>
      </c>
      <c r="K664" s="114" t="s">
        <v>1340</v>
      </c>
      <c r="L664" s="114"/>
      <c r="M664" s="114" t="s">
        <v>1518</v>
      </c>
    </row>
    <row r="665" spans="1:13" x14ac:dyDescent="0.3">
      <c r="A665" s="155">
        <v>115103533</v>
      </c>
      <c r="B665" s="114" t="s">
        <v>2980</v>
      </c>
      <c r="C665" s="114" t="s">
        <v>2981</v>
      </c>
      <c r="D665" s="114" t="s">
        <v>2982</v>
      </c>
      <c r="E665" s="114">
        <v>5</v>
      </c>
      <c r="F665" s="156">
        <v>4065</v>
      </c>
      <c r="G665" s="114" t="s">
        <v>1339</v>
      </c>
      <c r="H665" s="157"/>
      <c r="I665" s="158">
        <v>24257</v>
      </c>
      <c r="J665" s="159">
        <f t="shared" si="10"/>
        <v>49</v>
      </c>
      <c r="K665" s="114" t="s">
        <v>1340</v>
      </c>
      <c r="L665" s="114"/>
      <c r="M665" s="114" t="s">
        <v>1361</v>
      </c>
    </row>
    <row r="666" spans="1:13" x14ac:dyDescent="0.3">
      <c r="A666" s="155">
        <v>115103533</v>
      </c>
      <c r="B666" s="114" t="s">
        <v>2983</v>
      </c>
      <c r="C666" s="114" t="s">
        <v>2984</v>
      </c>
      <c r="D666" s="114" t="s">
        <v>2982</v>
      </c>
      <c r="E666" s="114">
        <v>5</v>
      </c>
      <c r="F666" s="156">
        <v>4065</v>
      </c>
      <c r="G666" s="114" t="s">
        <v>1344</v>
      </c>
      <c r="H666" s="157"/>
      <c r="I666" s="158">
        <v>27037</v>
      </c>
      <c r="J666" s="159">
        <f t="shared" si="10"/>
        <v>41</v>
      </c>
      <c r="K666" s="114" t="s">
        <v>1340</v>
      </c>
      <c r="L666" s="114"/>
      <c r="M666" s="114" t="s">
        <v>1361</v>
      </c>
    </row>
    <row r="667" spans="1:13" x14ac:dyDescent="0.3">
      <c r="A667" s="155">
        <v>115103533</v>
      </c>
      <c r="B667" s="114" t="s">
        <v>2985</v>
      </c>
      <c r="C667" s="114" t="s">
        <v>2986</v>
      </c>
      <c r="D667" s="114" t="s">
        <v>2982</v>
      </c>
      <c r="E667" s="114">
        <v>5</v>
      </c>
      <c r="F667" s="156">
        <v>4065</v>
      </c>
      <c r="G667" s="114" t="s">
        <v>1349</v>
      </c>
      <c r="H667" s="157"/>
      <c r="I667" s="158">
        <v>35867</v>
      </c>
      <c r="J667" s="159">
        <f t="shared" si="10"/>
        <v>17</v>
      </c>
      <c r="K667" s="114" t="s">
        <v>1340</v>
      </c>
      <c r="L667" s="114"/>
      <c r="M667" s="114" t="s">
        <v>1361</v>
      </c>
    </row>
    <row r="668" spans="1:13" x14ac:dyDescent="0.3">
      <c r="A668" s="155">
        <v>115103533</v>
      </c>
      <c r="B668" s="114" t="s">
        <v>2987</v>
      </c>
      <c r="C668" s="114" t="s">
        <v>2988</v>
      </c>
      <c r="D668" s="114" t="s">
        <v>2982</v>
      </c>
      <c r="E668" s="114">
        <v>5</v>
      </c>
      <c r="F668" s="156">
        <v>4065</v>
      </c>
      <c r="G668" s="114" t="s">
        <v>1349</v>
      </c>
      <c r="H668" s="157"/>
      <c r="I668" s="158">
        <v>38129</v>
      </c>
      <c r="J668" s="159">
        <f t="shared" si="10"/>
        <v>11</v>
      </c>
      <c r="K668" s="114" t="s">
        <v>1340</v>
      </c>
      <c r="L668" s="114"/>
      <c r="M668" s="114" t="s">
        <v>1361</v>
      </c>
    </row>
    <row r="669" spans="1:13" x14ac:dyDescent="0.3">
      <c r="A669" s="155">
        <v>115103533</v>
      </c>
      <c r="B669" s="114" t="s">
        <v>2989</v>
      </c>
      <c r="C669" s="114" t="s">
        <v>2673</v>
      </c>
      <c r="D669" s="114" t="s">
        <v>2990</v>
      </c>
      <c r="E669" s="114">
        <v>5</v>
      </c>
      <c r="F669" s="156">
        <v>4065</v>
      </c>
      <c r="G669" s="114" t="s">
        <v>1339</v>
      </c>
      <c r="H669" s="157"/>
      <c r="I669" s="158">
        <v>26516</v>
      </c>
      <c r="J669" s="159">
        <f t="shared" si="10"/>
        <v>43</v>
      </c>
      <c r="K669" s="114" t="s">
        <v>1340</v>
      </c>
      <c r="L669" s="114"/>
      <c r="M669" s="114" t="s">
        <v>1361</v>
      </c>
    </row>
    <row r="670" spans="1:13" x14ac:dyDescent="0.3">
      <c r="A670" s="155">
        <v>115103533</v>
      </c>
      <c r="B670" s="114" t="s">
        <v>2991</v>
      </c>
      <c r="C670" s="114" t="s">
        <v>2992</v>
      </c>
      <c r="D670" s="114" t="s">
        <v>2990</v>
      </c>
      <c r="E670" s="114">
        <v>5</v>
      </c>
      <c r="F670" s="156">
        <v>4065</v>
      </c>
      <c r="G670" s="114" t="s">
        <v>1344</v>
      </c>
      <c r="H670" s="157"/>
      <c r="I670" s="158">
        <v>27194</v>
      </c>
      <c r="J670" s="159">
        <f t="shared" si="10"/>
        <v>41</v>
      </c>
      <c r="K670" s="114" t="s">
        <v>1340</v>
      </c>
      <c r="L670" s="114"/>
      <c r="M670" s="114" t="s">
        <v>1361</v>
      </c>
    </row>
    <row r="671" spans="1:13" x14ac:dyDescent="0.3">
      <c r="A671" s="155">
        <v>115103533</v>
      </c>
      <c r="B671" s="114" t="s">
        <v>2993</v>
      </c>
      <c r="C671" s="114" t="s">
        <v>2994</v>
      </c>
      <c r="D671" s="114" t="s">
        <v>2990</v>
      </c>
      <c r="E671" s="114">
        <v>5</v>
      </c>
      <c r="F671" s="156">
        <v>4065</v>
      </c>
      <c r="G671" s="114" t="s">
        <v>1349</v>
      </c>
      <c r="H671" s="157"/>
      <c r="I671" s="158">
        <v>40849</v>
      </c>
      <c r="J671" s="159">
        <f t="shared" si="10"/>
        <v>4</v>
      </c>
      <c r="K671" s="114" t="s">
        <v>1340</v>
      </c>
      <c r="L671" s="114"/>
      <c r="M671" s="114" t="s">
        <v>1361</v>
      </c>
    </row>
    <row r="672" spans="1:13" x14ac:dyDescent="0.3">
      <c r="A672" s="155">
        <v>115103533</v>
      </c>
      <c r="B672" s="114" t="s">
        <v>2995</v>
      </c>
      <c r="C672" s="114" t="s">
        <v>2996</v>
      </c>
      <c r="D672" s="114" t="s">
        <v>2990</v>
      </c>
      <c r="E672" s="114">
        <v>5</v>
      </c>
      <c r="F672" s="156">
        <v>4065</v>
      </c>
      <c r="G672" s="114" t="s">
        <v>1349</v>
      </c>
      <c r="H672" s="157"/>
      <c r="I672" s="158">
        <v>41892</v>
      </c>
      <c r="J672" s="159">
        <f t="shared" si="10"/>
        <v>1</v>
      </c>
      <c r="K672" s="114" t="s">
        <v>1340</v>
      </c>
      <c r="L672" s="114"/>
      <c r="M672" s="114" t="s">
        <v>1361</v>
      </c>
    </row>
    <row r="673" spans="1:13" x14ac:dyDescent="0.3">
      <c r="A673" s="155">
        <v>115103533</v>
      </c>
      <c r="B673" s="114" t="s">
        <v>2997</v>
      </c>
      <c r="C673" s="114" t="s">
        <v>2998</v>
      </c>
      <c r="D673" s="114" t="s">
        <v>2999</v>
      </c>
      <c r="E673" s="114">
        <v>8</v>
      </c>
      <c r="F673" s="156">
        <v>2450</v>
      </c>
      <c r="G673" s="114" t="s">
        <v>1339</v>
      </c>
      <c r="H673" s="157"/>
      <c r="I673" s="158">
        <v>27764</v>
      </c>
      <c r="J673" s="159">
        <f t="shared" si="10"/>
        <v>39</v>
      </c>
      <c r="K673" s="114" t="s">
        <v>1340</v>
      </c>
      <c r="L673" s="114"/>
      <c r="M673" s="114" t="s">
        <v>1567</v>
      </c>
    </row>
    <row r="674" spans="1:13" x14ac:dyDescent="0.3">
      <c r="A674" s="155">
        <v>115103533</v>
      </c>
      <c r="B674" s="114" t="s">
        <v>3000</v>
      </c>
      <c r="C674" s="114" t="s">
        <v>3001</v>
      </c>
      <c r="D674" s="114" t="s">
        <v>3002</v>
      </c>
      <c r="E674" s="114">
        <v>9</v>
      </c>
      <c r="F674" s="156">
        <v>2450</v>
      </c>
      <c r="G674" s="114" t="s">
        <v>1339</v>
      </c>
      <c r="H674" s="157"/>
      <c r="I674" s="158">
        <v>25806</v>
      </c>
      <c r="J674" s="159">
        <f t="shared" si="10"/>
        <v>45</v>
      </c>
      <c r="K674" s="114" t="s">
        <v>1340</v>
      </c>
      <c r="L674" s="114"/>
      <c r="M674" s="114" t="s">
        <v>1567</v>
      </c>
    </row>
    <row r="675" spans="1:13" x14ac:dyDescent="0.3">
      <c r="A675" s="155">
        <v>115103533</v>
      </c>
      <c r="B675" s="114" t="s">
        <v>3003</v>
      </c>
      <c r="C675" s="114" t="s">
        <v>3004</v>
      </c>
      <c r="D675" s="114" t="s">
        <v>3005</v>
      </c>
      <c r="E675" s="114">
        <v>6</v>
      </c>
      <c r="F675" s="156">
        <v>4065</v>
      </c>
      <c r="G675" s="114" t="s">
        <v>1339</v>
      </c>
      <c r="H675" s="157"/>
      <c r="I675" s="158">
        <v>29808</v>
      </c>
      <c r="J675" s="159">
        <f t="shared" si="10"/>
        <v>34</v>
      </c>
      <c r="K675" s="114" t="s">
        <v>1340</v>
      </c>
      <c r="L675" s="114"/>
      <c r="M675" s="114" t="s">
        <v>1361</v>
      </c>
    </row>
    <row r="676" spans="1:13" x14ac:dyDescent="0.3">
      <c r="A676" s="155">
        <v>115103533</v>
      </c>
      <c r="B676" s="114" t="s">
        <v>3006</v>
      </c>
      <c r="C676" s="114" t="s">
        <v>3007</v>
      </c>
      <c r="D676" s="114" t="s">
        <v>3005</v>
      </c>
      <c r="E676" s="114">
        <v>6</v>
      </c>
      <c r="F676" s="156">
        <v>5065</v>
      </c>
      <c r="G676" s="114" t="s">
        <v>1344</v>
      </c>
      <c r="H676" s="157"/>
      <c r="I676" s="158">
        <v>29024</v>
      </c>
      <c r="J676" s="159">
        <f t="shared" si="10"/>
        <v>36</v>
      </c>
      <c r="K676" s="114" t="s">
        <v>1340</v>
      </c>
      <c r="L676" s="114"/>
      <c r="M676" s="114" t="s">
        <v>1361</v>
      </c>
    </row>
    <row r="677" spans="1:13" x14ac:dyDescent="0.3">
      <c r="A677" s="155">
        <v>115103533</v>
      </c>
      <c r="B677" s="114" t="s">
        <v>3008</v>
      </c>
      <c r="C677" s="114" t="s">
        <v>3009</v>
      </c>
      <c r="D677" s="114" t="s">
        <v>3005</v>
      </c>
      <c r="E677" s="114">
        <v>6</v>
      </c>
      <c r="F677" s="156">
        <v>4065</v>
      </c>
      <c r="G677" s="114" t="s">
        <v>1349</v>
      </c>
      <c r="H677" s="157"/>
      <c r="I677" s="158">
        <v>41940</v>
      </c>
      <c r="J677" s="159">
        <f t="shared" si="10"/>
        <v>1</v>
      </c>
      <c r="K677" s="114" t="s">
        <v>1340</v>
      </c>
      <c r="L677" s="114"/>
      <c r="M677" s="114" t="s">
        <v>1361</v>
      </c>
    </row>
    <row r="678" spans="1:13" x14ac:dyDescent="0.3">
      <c r="A678" s="155">
        <v>115103533</v>
      </c>
      <c r="B678" s="114" t="s">
        <v>3010</v>
      </c>
      <c r="C678" s="114" t="s">
        <v>3011</v>
      </c>
      <c r="D678" s="114" t="s">
        <v>3012</v>
      </c>
      <c r="E678" s="114">
        <v>4</v>
      </c>
      <c r="F678" s="156">
        <v>4065</v>
      </c>
      <c r="G678" s="114" t="s">
        <v>1339</v>
      </c>
      <c r="H678" s="157"/>
      <c r="I678" s="158">
        <v>27743</v>
      </c>
      <c r="J678" s="159">
        <f t="shared" si="10"/>
        <v>40</v>
      </c>
      <c r="K678" s="114" t="s">
        <v>1340</v>
      </c>
      <c r="L678" s="114"/>
      <c r="M678" s="114" t="s">
        <v>1361</v>
      </c>
    </row>
    <row r="679" spans="1:13" x14ac:dyDescent="0.3">
      <c r="A679" s="155">
        <v>115103533</v>
      </c>
      <c r="B679" s="114" t="s">
        <v>3013</v>
      </c>
      <c r="C679" s="114" t="s">
        <v>3014</v>
      </c>
      <c r="D679" s="114" t="s">
        <v>3015</v>
      </c>
      <c r="E679" s="114">
        <v>6</v>
      </c>
      <c r="F679" s="156">
        <v>4065</v>
      </c>
      <c r="G679" s="114" t="s">
        <v>1339</v>
      </c>
      <c r="H679" s="157"/>
      <c r="I679" s="158">
        <v>30926</v>
      </c>
      <c r="J679" s="159">
        <f t="shared" si="10"/>
        <v>31</v>
      </c>
      <c r="K679" s="114" t="s">
        <v>1340</v>
      </c>
      <c r="L679" s="114"/>
      <c r="M679" s="114" t="s">
        <v>1361</v>
      </c>
    </row>
    <row r="680" spans="1:13" x14ac:dyDescent="0.3">
      <c r="A680" s="155">
        <v>115103533</v>
      </c>
      <c r="B680" s="114" t="s">
        <v>3016</v>
      </c>
      <c r="C680" s="114" t="s">
        <v>3017</v>
      </c>
      <c r="D680" s="114" t="s">
        <v>3018</v>
      </c>
      <c r="E680" s="114">
        <v>8</v>
      </c>
      <c r="F680" s="156">
        <v>4065</v>
      </c>
      <c r="G680" s="114" t="s">
        <v>1339</v>
      </c>
      <c r="H680" s="157"/>
      <c r="I680" s="158">
        <v>32957</v>
      </c>
      <c r="J680" s="159">
        <f t="shared" si="10"/>
        <v>25</v>
      </c>
      <c r="K680" s="114" t="s">
        <v>1340</v>
      </c>
      <c r="L680" s="114"/>
      <c r="M680" s="114" t="s">
        <v>1361</v>
      </c>
    </row>
    <row r="681" spans="1:13" x14ac:dyDescent="0.3">
      <c r="A681" s="155">
        <v>115103533</v>
      </c>
      <c r="B681" s="114" t="s">
        <v>3019</v>
      </c>
      <c r="C681" s="114" t="s">
        <v>3020</v>
      </c>
      <c r="D681" s="114" t="s">
        <v>3021</v>
      </c>
      <c r="E681" s="114">
        <v>8</v>
      </c>
      <c r="F681" s="156">
        <v>3189</v>
      </c>
      <c r="G681" s="114" t="s">
        <v>1339</v>
      </c>
      <c r="H681" s="157"/>
      <c r="I681" s="158">
        <v>31194</v>
      </c>
      <c r="J681" s="159">
        <f t="shared" si="10"/>
        <v>30</v>
      </c>
      <c r="K681" s="114" t="s">
        <v>1340</v>
      </c>
      <c r="L681" s="114"/>
      <c r="M681" s="114" t="s">
        <v>1518</v>
      </c>
    </row>
    <row r="682" spans="1:13" x14ac:dyDescent="0.3">
      <c r="A682" s="155">
        <v>115103533</v>
      </c>
      <c r="B682" s="114" t="s">
        <v>3022</v>
      </c>
      <c r="C682" s="114" t="s">
        <v>3023</v>
      </c>
      <c r="D682" s="114" t="s">
        <v>3024</v>
      </c>
      <c r="E682" s="114">
        <v>8</v>
      </c>
      <c r="F682" s="156">
        <v>3189</v>
      </c>
      <c r="G682" s="114" t="s">
        <v>1339</v>
      </c>
      <c r="H682" s="157"/>
      <c r="I682" s="158">
        <v>29736</v>
      </c>
      <c r="J682" s="159">
        <f t="shared" si="10"/>
        <v>34</v>
      </c>
      <c r="K682" s="114" t="s">
        <v>1340</v>
      </c>
      <c r="L682" s="114"/>
      <c r="M682" s="114" t="s">
        <v>1518</v>
      </c>
    </row>
    <row r="683" spans="1:13" x14ac:dyDescent="0.3">
      <c r="A683" s="155">
        <v>115103533</v>
      </c>
      <c r="B683" s="114" t="s">
        <v>3025</v>
      </c>
      <c r="C683" s="114" t="s">
        <v>2929</v>
      </c>
      <c r="D683" s="114" t="s">
        <v>3026</v>
      </c>
      <c r="E683" s="114">
        <v>8</v>
      </c>
      <c r="F683" s="156">
        <v>2450</v>
      </c>
      <c r="G683" s="114" t="s">
        <v>1339</v>
      </c>
      <c r="H683" s="157"/>
      <c r="I683" s="158">
        <v>30135</v>
      </c>
      <c r="J683" s="159">
        <f t="shared" si="10"/>
        <v>33</v>
      </c>
      <c r="K683" s="114" t="s">
        <v>1340</v>
      </c>
      <c r="L683" s="114"/>
      <c r="M683" s="114" t="s">
        <v>1567</v>
      </c>
    </row>
    <row r="684" spans="1:13" x14ac:dyDescent="0.3">
      <c r="A684" s="155">
        <v>115103533</v>
      </c>
      <c r="B684" s="114" t="s">
        <v>3027</v>
      </c>
      <c r="C684" s="114" t="s">
        <v>3028</v>
      </c>
      <c r="D684" s="114" t="s">
        <v>3029</v>
      </c>
      <c r="E684" s="114">
        <v>6</v>
      </c>
      <c r="F684" s="156">
        <v>4065</v>
      </c>
      <c r="G684" s="114" t="s">
        <v>1339</v>
      </c>
      <c r="H684" s="157"/>
      <c r="I684" s="158">
        <v>25206</v>
      </c>
      <c r="J684" s="159">
        <f t="shared" si="10"/>
        <v>46</v>
      </c>
      <c r="K684" s="114" t="s">
        <v>1340</v>
      </c>
      <c r="L684" s="114"/>
      <c r="M684" s="114" t="s">
        <v>1361</v>
      </c>
    </row>
    <row r="685" spans="1:13" x14ac:dyDescent="0.3">
      <c r="A685" s="155">
        <v>115103533</v>
      </c>
      <c r="B685" s="114" t="s">
        <v>3030</v>
      </c>
      <c r="C685" s="114" t="s">
        <v>3031</v>
      </c>
      <c r="D685" s="114" t="s">
        <v>3029</v>
      </c>
      <c r="E685" s="114">
        <v>6</v>
      </c>
      <c r="F685" s="156">
        <v>5065</v>
      </c>
      <c r="G685" s="114" t="s">
        <v>1344</v>
      </c>
      <c r="H685" s="157"/>
      <c r="I685" s="158">
        <v>28180</v>
      </c>
      <c r="J685" s="159">
        <f t="shared" si="10"/>
        <v>38</v>
      </c>
      <c r="K685" s="114" t="s">
        <v>1340</v>
      </c>
      <c r="L685" s="114"/>
      <c r="M685" s="114" t="s">
        <v>1361</v>
      </c>
    </row>
    <row r="686" spans="1:13" x14ac:dyDescent="0.3">
      <c r="A686" s="155">
        <v>115103533</v>
      </c>
      <c r="B686" s="114" t="s">
        <v>3032</v>
      </c>
      <c r="C686" s="114" t="s">
        <v>3033</v>
      </c>
      <c r="D686" s="114" t="s">
        <v>3029</v>
      </c>
      <c r="E686" s="114">
        <v>6</v>
      </c>
      <c r="F686" s="156">
        <v>4065</v>
      </c>
      <c r="G686" s="114" t="s">
        <v>1349</v>
      </c>
      <c r="H686" s="157"/>
      <c r="I686" s="158">
        <v>37361</v>
      </c>
      <c r="J686" s="159">
        <f t="shared" si="10"/>
        <v>13</v>
      </c>
      <c r="K686" s="114" t="s">
        <v>1340</v>
      </c>
      <c r="L686" s="114"/>
      <c r="M686" s="114" t="s">
        <v>1361</v>
      </c>
    </row>
    <row r="687" spans="1:13" x14ac:dyDescent="0.3">
      <c r="A687" s="155">
        <v>115103533</v>
      </c>
      <c r="B687" s="114" t="s">
        <v>3034</v>
      </c>
      <c r="C687" s="114" t="s">
        <v>3035</v>
      </c>
      <c r="D687" s="114" t="s">
        <v>3029</v>
      </c>
      <c r="E687" s="114">
        <v>6</v>
      </c>
      <c r="F687" s="156">
        <v>4065</v>
      </c>
      <c r="G687" s="114" t="s">
        <v>1349</v>
      </c>
      <c r="H687" s="157"/>
      <c r="I687" s="158">
        <v>38212</v>
      </c>
      <c r="J687" s="159">
        <f t="shared" si="10"/>
        <v>11</v>
      </c>
      <c r="K687" s="114" t="s">
        <v>1340</v>
      </c>
      <c r="L687" s="114"/>
      <c r="M687" s="114" t="s">
        <v>1361</v>
      </c>
    </row>
    <row r="688" spans="1:13" x14ac:dyDescent="0.3">
      <c r="A688" s="155">
        <v>115103533</v>
      </c>
      <c r="B688" s="114" t="s">
        <v>3036</v>
      </c>
      <c r="C688" s="114" t="s">
        <v>3037</v>
      </c>
      <c r="D688" s="114" t="s">
        <v>3038</v>
      </c>
      <c r="E688" s="114">
        <v>9</v>
      </c>
      <c r="F688" s="156">
        <v>2450</v>
      </c>
      <c r="G688" s="114" t="s">
        <v>1339</v>
      </c>
      <c r="H688" s="157"/>
      <c r="I688" s="158">
        <v>23187</v>
      </c>
      <c r="J688" s="159">
        <f t="shared" si="10"/>
        <v>52</v>
      </c>
      <c r="K688" s="114" t="s">
        <v>1340</v>
      </c>
      <c r="L688" s="114"/>
      <c r="M688" s="114" t="s">
        <v>1567</v>
      </c>
    </row>
    <row r="689" spans="1:13" x14ac:dyDescent="0.3">
      <c r="A689" s="155">
        <v>115103533</v>
      </c>
      <c r="B689" s="114" t="s">
        <v>3039</v>
      </c>
      <c r="C689" s="114" t="s">
        <v>3040</v>
      </c>
      <c r="D689" s="114" t="s">
        <v>3041</v>
      </c>
      <c r="E689" s="114">
        <v>6</v>
      </c>
      <c r="F689" s="156">
        <v>4065</v>
      </c>
      <c r="G689" s="114" t="s">
        <v>1339</v>
      </c>
      <c r="H689" s="157"/>
      <c r="I689" s="158">
        <v>30824</v>
      </c>
      <c r="J689" s="159">
        <f t="shared" si="10"/>
        <v>31</v>
      </c>
      <c r="K689" s="114" t="s">
        <v>1340</v>
      </c>
      <c r="L689" s="114"/>
      <c r="M689" s="114" t="s">
        <v>1361</v>
      </c>
    </row>
    <row r="690" spans="1:13" x14ac:dyDescent="0.3">
      <c r="A690" s="155">
        <v>115103533</v>
      </c>
      <c r="B690" s="114" t="s">
        <v>3042</v>
      </c>
      <c r="C690" s="114" t="s">
        <v>3043</v>
      </c>
      <c r="D690" s="114" t="s">
        <v>3044</v>
      </c>
      <c r="E690" s="114">
        <v>8</v>
      </c>
      <c r="F690" s="156">
        <v>3189</v>
      </c>
      <c r="G690" s="114" t="s">
        <v>1339</v>
      </c>
      <c r="H690" s="157"/>
      <c r="I690" s="158">
        <v>30281</v>
      </c>
      <c r="J690" s="159">
        <f t="shared" si="10"/>
        <v>33</v>
      </c>
      <c r="K690" s="114" t="s">
        <v>1340</v>
      </c>
      <c r="L690" s="114"/>
      <c r="M690" s="114" t="s">
        <v>1518</v>
      </c>
    </row>
    <row r="691" spans="1:13" x14ac:dyDescent="0.3">
      <c r="A691" s="155">
        <v>115103533</v>
      </c>
      <c r="B691" s="114" t="s">
        <v>3045</v>
      </c>
      <c r="C691" s="114" t="s">
        <v>3046</v>
      </c>
      <c r="D691" s="114" t="s">
        <v>3044</v>
      </c>
      <c r="E691" s="114">
        <v>8</v>
      </c>
      <c r="F691" s="156">
        <v>3189</v>
      </c>
      <c r="G691" s="114" t="s">
        <v>1349</v>
      </c>
      <c r="H691" s="157"/>
      <c r="I691" s="158">
        <v>41936</v>
      </c>
      <c r="J691" s="159">
        <f t="shared" si="10"/>
        <v>1</v>
      </c>
      <c r="K691" s="114" t="s">
        <v>1340</v>
      </c>
      <c r="L691" s="114"/>
      <c r="M691" s="114" t="s">
        <v>1518</v>
      </c>
    </row>
    <row r="692" spans="1:13" x14ac:dyDescent="0.3">
      <c r="A692" s="155">
        <v>115103533</v>
      </c>
      <c r="B692" s="114" t="s">
        <v>3047</v>
      </c>
      <c r="C692" s="114" t="s">
        <v>3048</v>
      </c>
      <c r="D692" s="114" t="s">
        <v>3049</v>
      </c>
      <c r="E692" s="114">
        <v>8</v>
      </c>
      <c r="F692" s="156">
        <v>3189</v>
      </c>
      <c r="G692" s="114" t="s">
        <v>1339</v>
      </c>
      <c r="H692" s="157"/>
      <c r="I692" s="158">
        <v>29987</v>
      </c>
      <c r="J692" s="159">
        <f t="shared" si="10"/>
        <v>33</v>
      </c>
      <c r="K692" s="114" t="s">
        <v>1340</v>
      </c>
      <c r="L692" s="114"/>
      <c r="M692" s="114" t="s">
        <v>1518</v>
      </c>
    </row>
    <row r="693" spans="1:13" x14ac:dyDescent="0.3">
      <c r="A693" s="155">
        <v>115103533</v>
      </c>
      <c r="B693" s="114" t="s">
        <v>3050</v>
      </c>
      <c r="C693" s="114" t="s">
        <v>3051</v>
      </c>
      <c r="D693" s="114" t="s">
        <v>3052</v>
      </c>
      <c r="E693" s="114">
        <v>8</v>
      </c>
      <c r="F693" s="156">
        <v>2450</v>
      </c>
      <c r="G693" s="114" t="s">
        <v>1339</v>
      </c>
      <c r="H693" s="157"/>
      <c r="I693" s="158">
        <v>31018</v>
      </c>
      <c r="J693" s="159">
        <f t="shared" si="10"/>
        <v>31</v>
      </c>
      <c r="K693" s="114" t="s">
        <v>1340</v>
      </c>
      <c r="L693" s="114"/>
      <c r="M693" s="114" t="s">
        <v>1567</v>
      </c>
    </row>
    <row r="694" spans="1:13" x14ac:dyDescent="0.3">
      <c r="A694" s="155">
        <v>115103533</v>
      </c>
      <c r="B694" s="114" t="s">
        <v>3053</v>
      </c>
      <c r="C694" s="114" t="s">
        <v>3054</v>
      </c>
      <c r="D694" s="114" t="s">
        <v>3055</v>
      </c>
      <c r="E694" s="114">
        <v>7</v>
      </c>
      <c r="F694" s="156">
        <v>4189</v>
      </c>
      <c r="G694" s="114" t="s">
        <v>1339</v>
      </c>
      <c r="H694" s="157"/>
      <c r="I694" s="158">
        <v>27737</v>
      </c>
      <c r="J694" s="159">
        <f t="shared" si="10"/>
        <v>40</v>
      </c>
      <c r="K694" s="114" t="s">
        <v>1340</v>
      </c>
      <c r="L694" s="114"/>
      <c r="M694" s="114" t="s">
        <v>1973</v>
      </c>
    </row>
    <row r="695" spans="1:13" x14ac:dyDescent="0.3">
      <c r="A695" s="155">
        <v>115103533</v>
      </c>
      <c r="B695" s="114" t="s">
        <v>3056</v>
      </c>
      <c r="C695" s="114" t="s">
        <v>3057</v>
      </c>
      <c r="D695" s="114" t="s">
        <v>3055</v>
      </c>
      <c r="E695" s="114">
        <v>7</v>
      </c>
      <c r="F695" s="156">
        <v>3189</v>
      </c>
      <c r="G695" s="114" t="s">
        <v>1344</v>
      </c>
      <c r="H695" s="157"/>
      <c r="I695" s="158">
        <v>26449</v>
      </c>
      <c r="J695" s="159">
        <f t="shared" si="10"/>
        <v>43</v>
      </c>
      <c r="K695" s="114" t="s">
        <v>1340</v>
      </c>
      <c r="L695" s="114"/>
      <c r="M695" s="114" t="s">
        <v>1973</v>
      </c>
    </row>
    <row r="696" spans="1:13" x14ac:dyDescent="0.3">
      <c r="A696" s="155">
        <v>115103533</v>
      </c>
      <c r="B696" s="114" t="s">
        <v>3058</v>
      </c>
      <c r="C696" s="114" t="s">
        <v>3059</v>
      </c>
      <c r="D696" s="114" t="s">
        <v>3055</v>
      </c>
      <c r="E696" s="114">
        <v>7</v>
      </c>
      <c r="F696" s="156">
        <v>3189</v>
      </c>
      <c r="G696" s="114" t="s">
        <v>1349</v>
      </c>
      <c r="H696" s="157"/>
      <c r="I696" s="158">
        <v>36367</v>
      </c>
      <c r="J696" s="159">
        <f t="shared" si="10"/>
        <v>16</v>
      </c>
      <c r="K696" s="114" t="s">
        <v>1340</v>
      </c>
      <c r="L696" s="114"/>
      <c r="M696" s="114" t="s">
        <v>1973</v>
      </c>
    </row>
    <row r="697" spans="1:13" x14ac:dyDescent="0.3">
      <c r="A697" s="155">
        <v>115103533</v>
      </c>
      <c r="B697" s="114" t="s">
        <v>3060</v>
      </c>
      <c r="C697" s="114" t="s">
        <v>3061</v>
      </c>
      <c r="D697" s="114" t="s">
        <v>3062</v>
      </c>
      <c r="E697" s="114">
        <v>8</v>
      </c>
      <c r="F697" s="156">
        <v>3189</v>
      </c>
      <c r="G697" s="114" t="s">
        <v>1339</v>
      </c>
      <c r="H697" s="157"/>
      <c r="I697" s="158">
        <v>30449</v>
      </c>
      <c r="J697" s="159">
        <f t="shared" si="10"/>
        <v>32</v>
      </c>
      <c r="K697" s="114" t="s">
        <v>1340</v>
      </c>
      <c r="L697" s="114"/>
      <c r="M697" s="114" t="s">
        <v>1518</v>
      </c>
    </row>
    <row r="698" spans="1:13" x14ac:dyDescent="0.3">
      <c r="A698" s="155">
        <v>115103533</v>
      </c>
      <c r="B698" s="114" t="s">
        <v>3063</v>
      </c>
      <c r="C698" s="114" t="s">
        <v>3064</v>
      </c>
      <c r="D698" s="114" t="s">
        <v>3065</v>
      </c>
      <c r="E698" s="114">
        <v>6</v>
      </c>
      <c r="F698" s="156">
        <v>4065</v>
      </c>
      <c r="G698" s="114" t="s">
        <v>1339</v>
      </c>
      <c r="H698" s="157"/>
      <c r="I698" s="158">
        <v>30466</v>
      </c>
      <c r="J698" s="159">
        <f t="shared" si="10"/>
        <v>32</v>
      </c>
      <c r="K698" s="114" t="s">
        <v>1340</v>
      </c>
      <c r="L698" s="114"/>
      <c r="M698" s="114" t="s">
        <v>1361</v>
      </c>
    </row>
    <row r="699" spans="1:13" x14ac:dyDescent="0.3">
      <c r="A699" s="155">
        <v>115103533</v>
      </c>
      <c r="B699" s="114" t="s">
        <v>3066</v>
      </c>
      <c r="C699" s="114" t="s">
        <v>2433</v>
      </c>
      <c r="D699" s="114" t="s">
        <v>3067</v>
      </c>
      <c r="E699" s="114">
        <v>8</v>
      </c>
      <c r="F699" s="156">
        <v>2450</v>
      </c>
      <c r="G699" s="114" t="s">
        <v>1339</v>
      </c>
      <c r="H699" s="157"/>
      <c r="I699" s="158">
        <v>31537</v>
      </c>
      <c r="J699" s="159">
        <f t="shared" si="10"/>
        <v>29</v>
      </c>
      <c r="K699" s="114" t="s">
        <v>1340</v>
      </c>
      <c r="L699" s="114"/>
      <c r="M699" s="114" t="s">
        <v>1567</v>
      </c>
    </row>
    <row r="700" spans="1:13" x14ac:dyDescent="0.3">
      <c r="A700" s="155">
        <v>115103533</v>
      </c>
      <c r="B700" s="114" t="s">
        <v>3068</v>
      </c>
      <c r="C700" s="114" t="s">
        <v>3069</v>
      </c>
      <c r="D700" s="114" t="s">
        <v>3070</v>
      </c>
      <c r="E700" s="114">
        <v>7</v>
      </c>
      <c r="F700" s="156">
        <v>3189</v>
      </c>
      <c r="G700" s="114" t="s">
        <v>1339</v>
      </c>
      <c r="H700" s="157"/>
      <c r="I700" s="158">
        <v>32051</v>
      </c>
      <c r="J700" s="159">
        <f t="shared" si="10"/>
        <v>28</v>
      </c>
      <c r="K700" s="114" t="s">
        <v>1340</v>
      </c>
      <c r="L700" s="114"/>
      <c r="M700" s="114" t="s">
        <v>1518</v>
      </c>
    </row>
    <row r="701" spans="1:13" x14ac:dyDescent="0.3">
      <c r="A701" s="155">
        <v>115103533</v>
      </c>
      <c r="B701" s="114" t="s">
        <v>3071</v>
      </c>
      <c r="C701" s="114" t="s">
        <v>3072</v>
      </c>
      <c r="D701" s="114" t="s">
        <v>3073</v>
      </c>
      <c r="E701" s="114">
        <v>8</v>
      </c>
      <c r="F701" s="156">
        <v>3189</v>
      </c>
      <c r="G701" s="114" t="s">
        <v>1339</v>
      </c>
      <c r="H701" s="157"/>
      <c r="I701" s="158">
        <v>29428</v>
      </c>
      <c r="J701" s="159">
        <f t="shared" si="10"/>
        <v>35</v>
      </c>
      <c r="K701" s="114" t="s">
        <v>1340</v>
      </c>
      <c r="L701" s="114"/>
      <c r="M701" s="114" t="s">
        <v>1518</v>
      </c>
    </row>
    <row r="702" spans="1:13" x14ac:dyDescent="0.3">
      <c r="A702" s="155">
        <v>115103533</v>
      </c>
      <c r="B702" s="114" t="s">
        <v>3074</v>
      </c>
      <c r="C702" s="114" t="s">
        <v>3075</v>
      </c>
      <c r="D702" s="114" t="s">
        <v>3073</v>
      </c>
      <c r="E702" s="114">
        <v>8</v>
      </c>
      <c r="F702" s="156">
        <v>4189</v>
      </c>
      <c r="G702" s="114" t="s">
        <v>1344</v>
      </c>
      <c r="H702" s="157"/>
      <c r="I702" s="158">
        <v>33158</v>
      </c>
      <c r="J702" s="159">
        <f t="shared" si="10"/>
        <v>25</v>
      </c>
      <c r="K702" s="114" t="s">
        <v>1340</v>
      </c>
      <c r="L702" s="114"/>
      <c r="M702" s="114" t="s">
        <v>1518</v>
      </c>
    </row>
    <row r="703" spans="1:13" x14ac:dyDescent="0.3">
      <c r="A703" s="155">
        <v>115103533</v>
      </c>
      <c r="B703" s="114" t="s">
        <v>3076</v>
      </c>
      <c r="C703" s="114" t="s">
        <v>3072</v>
      </c>
      <c r="D703" s="114" t="s">
        <v>3073</v>
      </c>
      <c r="E703" s="114">
        <v>8</v>
      </c>
      <c r="F703" s="156">
        <v>3189</v>
      </c>
      <c r="G703" s="114" t="s">
        <v>1349</v>
      </c>
      <c r="H703" s="157"/>
      <c r="I703" s="158">
        <v>41599</v>
      </c>
      <c r="J703" s="159">
        <f t="shared" si="10"/>
        <v>2</v>
      </c>
      <c r="K703" s="114" t="s">
        <v>1340</v>
      </c>
      <c r="L703" s="114"/>
      <c r="M703" s="114" t="s">
        <v>1518</v>
      </c>
    </row>
    <row r="704" spans="1:13" x14ac:dyDescent="0.3">
      <c r="A704" s="155">
        <v>115103533</v>
      </c>
      <c r="B704" s="114" t="s">
        <v>3077</v>
      </c>
      <c r="C704" s="114" t="s">
        <v>3078</v>
      </c>
      <c r="D704" s="114" t="s">
        <v>3079</v>
      </c>
      <c r="E704" s="114">
        <v>8</v>
      </c>
      <c r="F704" s="156">
        <v>3189</v>
      </c>
      <c r="G704" s="114" t="s">
        <v>1339</v>
      </c>
      <c r="H704" s="157"/>
      <c r="I704" s="158">
        <v>27772</v>
      </c>
      <c r="J704" s="159">
        <f t="shared" si="10"/>
        <v>39</v>
      </c>
      <c r="K704" s="114" t="s">
        <v>1340</v>
      </c>
      <c r="L704" s="114"/>
      <c r="M704" s="114" t="s">
        <v>1518</v>
      </c>
    </row>
    <row r="705" spans="1:13" x14ac:dyDescent="0.3">
      <c r="A705" s="155">
        <v>115103533</v>
      </c>
      <c r="B705" s="114" t="s">
        <v>3080</v>
      </c>
      <c r="C705" s="114" t="s">
        <v>3081</v>
      </c>
      <c r="D705" s="114" t="s">
        <v>3082</v>
      </c>
      <c r="E705" s="114">
        <v>6</v>
      </c>
      <c r="F705" s="156">
        <v>4065</v>
      </c>
      <c r="G705" s="114" t="s">
        <v>1339</v>
      </c>
      <c r="H705" s="157"/>
      <c r="I705" s="158">
        <v>28283</v>
      </c>
      <c r="J705" s="159">
        <f t="shared" si="10"/>
        <v>38</v>
      </c>
      <c r="K705" s="114" t="s">
        <v>1340</v>
      </c>
      <c r="L705" s="114"/>
      <c r="M705" s="114" t="s">
        <v>1361</v>
      </c>
    </row>
    <row r="706" spans="1:13" x14ac:dyDescent="0.3">
      <c r="A706" s="155">
        <v>115103533</v>
      </c>
      <c r="B706" s="114" t="s">
        <v>3083</v>
      </c>
      <c r="C706" s="114" t="s">
        <v>3084</v>
      </c>
      <c r="D706" s="114" t="s">
        <v>3082</v>
      </c>
      <c r="E706" s="114">
        <v>6</v>
      </c>
      <c r="F706" s="156">
        <v>5065</v>
      </c>
      <c r="G706" s="114" t="s">
        <v>1344</v>
      </c>
      <c r="H706" s="157"/>
      <c r="I706" s="158">
        <v>31460</v>
      </c>
      <c r="J706" s="159">
        <f t="shared" si="10"/>
        <v>29</v>
      </c>
      <c r="K706" s="114" t="s">
        <v>1340</v>
      </c>
      <c r="L706" s="114"/>
      <c r="M706" s="114" t="s">
        <v>1361</v>
      </c>
    </row>
    <row r="707" spans="1:13" x14ac:dyDescent="0.3">
      <c r="A707" s="155">
        <v>115103533</v>
      </c>
      <c r="B707" s="114" t="s">
        <v>3085</v>
      </c>
      <c r="C707" s="114" t="s">
        <v>3086</v>
      </c>
      <c r="D707" s="114" t="s">
        <v>3082</v>
      </c>
      <c r="E707" s="114">
        <v>6</v>
      </c>
      <c r="F707" s="156">
        <v>4065</v>
      </c>
      <c r="G707" s="114" t="s">
        <v>1349</v>
      </c>
      <c r="H707" s="157"/>
      <c r="I707" s="158">
        <v>41338</v>
      </c>
      <c r="J707" s="159">
        <f t="shared" ref="J707:J770" si="11">2015-YEAR(I707)</f>
        <v>2</v>
      </c>
      <c r="K707" s="114" t="s">
        <v>1340</v>
      </c>
      <c r="L707" s="114"/>
      <c r="M707" s="114" t="s">
        <v>1361</v>
      </c>
    </row>
    <row r="708" spans="1:13" x14ac:dyDescent="0.3">
      <c r="A708" s="155">
        <v>115103533</v>
      </c>
      <c r="B708" s="114" t="s">
        <v>3087</v>
      </c>
      <c r="C708" s="114" t="s">
        <v>3088</v>
      </c>
      <c r="D708" s="114" t="s">
        <v>3082</v>
      </c>
      <c r="E708" s="114">
        <v>6</v>
      </c>
      <c r="F708" s="156">
        <v>4065</v>
      </c>
      <c r="G708" s="114" t="s">
        <v>1349</v>
      </c>
      <c r="H708" s="157"/>
      <c r="I708" s="158">
        <v>41905</v>
      </c>
      <c r="J708" s="159">
        <f t="shared" si="11"/>
        <v>1</v>
      </c>
      <c r="K708" s="114" t="s">
        <v>1340</v>
      </c>
      <c r="L708" s="114"/>
      <c r="M708" s="114" t="s">
        <v>1361</v>
      </c>
    </row>
    <row r="709" spans="1:13" x14ac:dyDescent="0.3">
      <c r="A709" s="155">
        <v>115103533</v>
      </c>
      <c r="B709" s="114" t="s">
        <v>3089</v>
      </c>
      <c r="C709" s="114" t="s">
        <v>3090</v>
      </c>
      <c r="D709" s="114" t="s">
        <v>3091</v>
      </c>
      <c r="E709" s="114">
        <v>8</v>
      </c>
      <c r="F709" s="156">
        <v>3189</v>
      </c>
      <c r="G709" s="114" t="s">
        <v>1339</v>
      </c>
      <c r="H709" s="157"/>
      <c r="I709" s="158">
        <v>32522</v>
      </c>
      <c r="J709" s="159">
        <f t="shared" si="11"/>
        <v>26</v>
      </c>
      <c r="K709" s="114" t="s">
        <v>1340</v>
      </c>
      <c r="L709" s="114"/>
      <c r="M709" s="114" t="s">
        <v>1518</v>
      </c>
    </row>
    <row r="710" spans="1:13" x14ac:dyDescent="0.3">
      <c r="A710" s="155">
        <v>115103533</v>
      </c>
      <c r="B710" s="114" t="s">
        <v>3092</v>
      </c>
      <c r="C710" s="114" t="s">
        <v>3093</v>
      </c>
      <c r="D710" s="114" t="s">
        <v>3094</v>
      </c>
      <c r="E710" s="114">
        <v>6</v>
      </c>
      <c r="F710" s="156">
        <v>4065</v>
      </c>
      <c r="G710" s="114" t="s">
        <v>1339</v>
      </c>
      <c r="H710" s="157"/>
      <c r="I710" s="158">
        <v>30682</v>
      </c>
      <c r="J710" s="159">
        <f t="shared" si="11"/>
        <v>31</v>
      </c>
      <c r="K710" s="114" t="s">
        <v>1340</v>
      </c>
      <c r="L710" s="114"/>
      <c r="M710" s="114" t="s">
        <v>1361</v>
      </c>
    </row>
    <row r="711" spans="1:13" x14ac:dyDescent="0.3">
      <c r="A711" s="155">
        <v>115103533</v>
      </c>
      <c r="B711" s="160" t="s">
        <v>3095</v>
      </c>
      <c r="C711" s="114" t="s">
        <v>3096</v>
      </c>
      <c r="D711" s="114" t="s">
        <v>3094</v>
      </c>
      <c r="E711" s="114">
        <v>6</v>
      </c>
      <c r="F711" s="156">
        <v>5065</v>
      </c>
      <c r="G711" s="114" t="s">
        <v>1344</v>
      </c>
      <c r="H711" s="157"/>
      <c r="I711" s="158">
        <v>30975</v>
      </c>
      <c r="J711" s="159">
        <f t="shared" si="11"/>
        <v>31</v>
      </c>
      <c r="K711" s="114" t="s">
        <v>1340</v>
      </c>
      <c r="L711" s="114"/>
      <c r="M711" s="114" t="s">
        <v>1361</v>
      </c>
    </row>
    <row r="712" spans="1:13" x14ac:dyDescent="0.3">
      <c r="A712" s="155">
        <v>115103533</v>
      </c>
      <c r="B712" s="114" t="s">
        <v>3097</v>
      </c>
      <c r="C712" s="114" t="s">
        <v>3098</v>
      </c>
      <c r="D712" s="114" t="s">
        <v>3099</v>
      </c>
      <c r="E712" s="114">
        <v>8</v>
      </c>
      <c r="F712" s="156">
        <v>3189</v>
      </c>
      <c r="G712" s="114" t="s">
        <v>1339</v>
      </c>
      <c r="H712" s="157"/>
      <c r="I712" s="158">
        <v>29346</v>
      </c>
      <c r="J712" s="159">
        <f t="shared" si="11"/>
        <v>35</v>
      </c>
      <c r="K712" s="114" t="s">
        <v>1340</v>
      </c>
      <c r="L712" s="114"/>
      <c r="M712" s="114" t="s">
        <v>1518</v>
      </c>
    </row>
    <row r="713" spans="1:13" x14ac:dyDescent="0.3">
      <c r="A713" s="155">
        <v>115103533</v>
      </c>
      <c r="B713" s="114" t="s">
        <v>3100</v>
      </c>
      <c r="C713" s="114" t="s">
        <v>3101</v>
      </c>
      <c r="D713" s="114" t="s">
        <v>3099</v>
      </c>
      <c r="E713" s="114">
        <v>8</v>
      </c>
      <c r="F713" s="156">
        <v>3189</v>
      </c>
      <c r="G713" s="114" t="s">
        <v>1349</v>
      </c>
      <c r="H713" s="157"/>
      <c r="I713" s="158">
        <v>40234</v>
      </c>
      <c r="J713" s="159">
        <f t="shared" si="11"/>
        <v>5</v>
      </c>
      <c r="K713" s="114" t="s">
        <v>1340</v>
      </c>
      <c r="L713" s="114"/>
      <c r="M713" s="114" t="s">
        <v>1518</v>
      </c>
    </row>
    <row r="714" spans="1:13" x14ac:dyDescent="0.3">
      <c r="A714" s="155">
        <v>115103533</v>
      </c>
      <c r="B714" s="114" t="s">
        <v>3102</v>
      </c>
      <c r="C714" s="114" t="s">
        <v>3103</v>
      </c>
      <c r="D714" s="114" t="s">
        <v>3104</v>
      </c>
      <c r="E714" s="114">
        <v>6</v>
      </c>
      <c r="F714" s="156">
        <v>4065</v>
      </c>
      <c r="G714" s="114" t="s">
        <v>1339</v>
      </c>
      <c r="H714" s="157"/>
      <c r="I714" s="158">
        <v>29306</v>
      </c>
      <c r="J714" s="159">
        <f t="shared" si="11"/>
        <v>35</v>
      </c>
      <c r="K714" s="114" t="s">
        <v>1340</v>
      </c>
      <c r="L714" s="114"/>
      <c r="M714" s="114" t="s">
        <v>1361</v>
      </c>
    </row>
    <row r="715" spans="1:13" x14ac:dyDescent="0.3">
      <c r="A715" s="155">
        <v>115103533</v>
      </c>
      <c r="B715" s="114" t="s">
        <v>3105</v>
      </c>
      <c r="C715" s="114" t="s">
        <v>3106</v>
      </c>
      <c r="D715" s="114" t="s">
        <v>3104</v>
      </c>
      <c r="E715" s="114">
        <v>6</v>
      </c>
      <c r="F715" s="156">
        <v>5065</v>
      </c>
      <c r="G715" s="114" t="s">
        <v>1344</v>
      </c>
      <c r="H715" s="157"/>
      <c r="I715" s="158">
        <v>30247</v>
      </c>
      <c r="J715" s="159">
        <f t="shared" si="11"/>
        <v>33</v>
      </c>
      <c r="K715" s="114" t="s">
        <v>1340</v>
      </c>
      <c r="L715" s="114"/>
      <c r="M715" s="114" t="s">
        <v>1361</v>
      </c>
    </row>
    <row r="716" spans="1:13" x14ac:dyDescent="0.3">
      <c r="A716" s="155">
        <v>115103533</v>
      </c>
      <c r="B716" s="114" t="s">
        <v>3107</v>
      </c>
      <c r="C716" s="114" t="s">
        <v>3108</v>
      </c>
      <c r="D716" s="114" t="s">
        <v>3109</v>
      </c>
      <c r="E716" s="114">
        <v>8</v>
      </c>
      <c r="F716" s="156">
        <v>3189</v>
      </c>
      <c r="G716" s="114" t="s">
        <v>1339</v>
      </c>
      <c r="H716" s="157"/>
      <c r="I716" s="158">
        <v>29686</v>
      </c>
      <c r="J716" s="159">
        <f t="shared" si="11"/>
        <v>34</v>
      </c>
      <c r="K716" s="114" t="s">
        <v>1340</v>
      </c>
      <c r="L716" s="114"/>
      <c r="M716" s="114" t="s">
        <v>1518</v>
      </c>
    </row>
    <row r="717" spans="1:13" x14ac:dyDescent="0.3">
      <c r="A717" s="155">
        <v>115103533</v>
      </c>
      <c r="B717" s="114" t="s">
        <v>3110</v>
      </c>
      <c r="C717" s="114" t="s">
        <v>3111</v>
      </c>
      <c r="D717" s="114" t="s">
        <v>3112</v>
      </c>
      <c r="E717" s="114">
        <v>5</v>
      </c>
      <c r="F717" s="156">
        <v>4065</v>
      </c>
      <c r="G717" s="114" t="s">
        <v>1339</v>
      </c>
      <c r="H717" s="157"/>
      <c r="I717" s="158">
        <v>28967</v>
      </c>
      <c r="J717" s="159">
        <f t="shared" si="11"/>
        <v>36</v>
      </c>
      <c r="K717" s="114" t="s">
        <v>1340</v>
      </c>
      <c r="L717" s="114"/>
      <c r="M717" s="114" t="s">
        <v>1361</v>
      </c>
    </row>
    <row r="718" spans="1:13" x14ac:dyDescent="0.3">
      <c r="A718" s="155">
        <v>115103533</v>
      </c>
      <c r="B718" s="114" t="s">
        <v>3113</v>
      </c>
      <c r="C718" s="114" t="s">
        <v>1471</v>
      </c>
      <c r="D718" s="114" t="s">
        <v>3112</v>
      </c>
      <c r="E718" s="114">
        <v>5</v>
      </c>
      <c r="F718" s="156">
        <v>5065</v>
      </c>
      <c r="G718" s="114" t="s">
        <v>1344</v>
      </c>
      <c r="H718" s="157"/>
      <c r="I718" s="158">
        <v>28760</v>
      </c>
      <c r="J718" s="159">
        <f t="shared" si="11"/>
        <v>37</v>
      </c>
      <c r="K718" s="114" t="s">
        <v>1340</v>
      </c>
      <c r="L718" s="114"/>
      <c r="M718" s="114" t="s">
        <v>1361</v>
      </c>
    </row>
    <row r="719" spans="1:13" x14ac:dyDescent="0.3">
      <c r="A719" s="155">
        <v>115103533</v>
      </c>
      <c r="B719" s="160" t="s">
        <v>3114</v>
      </c>
      <c r="C719" s="114" t="s">
        <v>3115</v>
      </c>
      <c r="D719" s="114" t="s">
        <v>3112</v>
      </c>
      <c r="E719" s="114">
        <v>5</v>
      </c>
      <c r="F719" s="156">
        <v>4065</v>
      </c>
      <c r="G719" s="114" t="s">
        <v>1349</v>
      </c>
      <c r="H719" s="157"/>
      <c r="I719" s="158">
        <v>38663</v>
      </c>
      <c r="J719" s="159">
        <f t="shared" si="11"/>
        <v>10</v>
      </c>
      <c r="K719" s="114" t="s">
        <v>1340</v>
      </c>
      <c r="L719" s="114"/>
      <c r="M719" s="114" t="s">
        <v>1361</v>
      </c>
    </row>
    <row r="720" spans="1:13" x14ac:dyDescent="0.3">
      <c r="A720" s="155">
        <v>115103533</v>
      </c>
      <c r="B720" s="114" t="s">
        <v>3116</v>
      </c>
      <c r="C720" s="114" t="s">
        <v>3117</v>
      </c>
      <c r="D720" s="114" t="s">
        <v>3112</v>
      </c>
      <c r="E720" s="114">
        <v>5</v>
      </c>
      <c r="F720" s="156">
        <v>4065</v>
      </c>
      <c r="G720" s="114" t="s">
        <v>1349</v>
      </c>
      <c r="H720" s="157"/>
      <c r="I720" s="158">
        <v>39806</v>
      </c>
      <c r="J720" s="159">
        <f t="shared" si="11"/>
        <v>7</v>
      </c>
      <c r="K720" s="114" t="s">
        <v>1340</v>
      </c>
      <c r="L720" s="114"/>
      <c r="M720" s="114" t="s">
        <v>1361</v>
      </c>
    </row>
    <row r="721" spans="1:13" x14ac:dyDescent="0.3">
      <c r="A721" s="155">
        <v>115103533</v>
      </c>
      <c r="B721" s="114" t="s">
        <v>3118</v>
      </c>
      <c r="C721" s="114" t="s">
        <v>3119</v>
      </c>
      <c r="D721" s="114" t="s">
        <v>3120</v>
      </c>
      <c r="E721" s="114">
        <v>6</v>
      </c>
      <c r="F721" s="156">
        <v>4065</v>
      </c>
      <c r="G721" s="114" t="s">
        <v>1339</v>
      </c>
      <c r="H721" s="157"/>
      <c r="I721" s="158">
        <v>29877</v>
      </c>
      <c r="J721" s="159">
        <f t="shared" si="11"/>
        <v>34</v>
      </c>
      <c r="K721" s="114" t="s">
        <v>1340</v>
      </c>
      <c r="L721" s="114"/>
      <c r="M721" s="114" t="s">
        <v>1361</v>
      </c>
    </row>
    <row r="722" spans="1:13" x14ac:dyDescent="0.3">
      <c r="A722" s="155">
        <v>115103533</v>
      </c>
      <c r="B722" s="114" t="s">
        <v>3121</v>
      </c>
      <c r="C722" s="114" t="s">
        <v>3122</v>
      </c>
      <c r="D722" s="114" t="s">
        <v>3120</v>
      </c>
      <c r="E722" s="114">
        <v>6</v>
      </c>
      <c r="F722" s="156">
        <v>5065</v>
      </c>
      <c r="G722" s="114" t="s">
        <v>1344</v>
      </c>
      <c r="H722" s="157"/>
      <c r="I722" s="158">
        <v>29553</v>
      </c>
      <c r="J722" s="159">
        <f t="shared" si="11"/>
        <v>35</v>
      </c>
      <c r="K722" s="114" t="s">
        <v>1340</v>
      </c>
      <c r="L722" s="114"/>
      <c r="M722" s="114" t="s">
        <v>1361</v>
      </c>
    </row>
    <row r="723" spans="1:13" x14ac:dyDescent="0.3">
      <c r="A723" s="155">
        <v>115103533</v>
      </c>
      <c r="B723" s="114" t="s">
        <v>3123</v>
      </c>
      <c r="C723" s="114" t="s">
        <v>3124</v>
      </c>
      <c r="D723" s="114" t="s">
        <v>3120</v>
      </c>
      <c r="E723" s="114">
        <v>6</v>
      </c>
      <c r="F723" s="156">
        <v>4065</v>
      </c>
      <c r="G723" s="114" t="s">
        <v>1349</v>
      </c>
      <c r="H723" s="157"/>
      <c r="I723" s="158">
        <v>41298</v>
      </c>
      <c r="J723" s="159">
        <f t="shared" si="11"/>
        <v>2</v>
      </c>
      <c r="K723" s="114" t="s">
        <v>1340</v>
      </c>
      <c r="L723" s="114"/>
      <c r="M723" s="114" t="s">
        <v>1361</v>
      </c>
    </row>
    <row r="724" spans="1:13" x14ac:dyDescent="0.3">
      <c r="A724" s="155">
        <v>115103533</v>
      </c>
      <c r="B724" s="114" t="s">
        <v>3125</v>
      </c>
      <c r="C724" s="114" t="s">
        <v>3126</v>
      </c>
      <c r="D724" s="114" t="s">
        <v>3127</v>
      </c>
      <c r="E724" s="114">
        <v>8</v>
      </c>
      <c r="F724" s="156">
        <v>4189</v>
      </c>
      <c r="G724" s="114" t="s">
        <v>1339</v>
      </c>
      <c r="H724" s="157"/>
      <c r="I724" s="158">
        <v>32993</v>
      </c>
      <c r="J724" s="159">
        <f t="shared" si="11"/>
        <v>25</v>
      </c>
      <c r="K724" s="114" t="s">
        <v>1340</v>
      </c>
      <c r="L724" s="114"/>
      <c r="M724" s="114" t="s">
        <v>1973</v>
      </c>
    </row>
    <row r="725" spans="1:13" x14ac:dyDescent="0.3">
      <c r="A725" s="155">
        <v>115103533</v>
      </c>
      <c r="B725" s="114" t="s">
        <v>3128</v>
      </c>
      <c r="C725" s="114" t="s">
        <v>3129</v>
      </c>
      <c r="D725" s="114" t="s">
        <v>3130</v>
      </c>
      <c r="E725" s="114">
        <v>6</v>
      </c>
      <c r="F725" s="156">
        <v>4065</v>
      </c>
      <c r="G725" s="114" t="s">
        <v>1339</v>
      </c>
      <c r="H725" s="157"/>
      <c r="I725" s="158">
        <v>29476</v>
      </c>
      <c r="J725" s="159">
        <f t="shared" si="11"/>
        <v>35</v>
      </c>
      <c r="K725" s="114" t="s">
        <v>1340</v>
      </c>
      <c r="L725" s="114"/>
      <c r="M725" s="114" t="s">
        <v>1361</v>
      </c>
    </row>
    <row r="726" spans="1:13" x14ac:dyDescent="0.3">
      <c r="A726" s="155">
        <v>115103533</v>
      </c>
      <c r="B726" s="114" t="s">
        <v>3131</v>
      </c>
      <c r="C726" s="114" t="s">
        <v>3132</v>
      </c>
      <c r="D726" s="114" t="s">
        <v>3130</v>
      </c>
      <c r="E726" s="114">
        <v>6</v>
      </c>
      <c r="F726" s="156">
        <v>5065</v>
      </c>
      <c r="G726" s="114" t="s">
        <v>1344</v>
      </c>
      <c r="H726" s="157"/>
      <c r="I726" s="158">
        <v>31719</v>
      </c>
      <c r="J726" s="159">
        <f t="shared" si="11"/>
        <v>29</v>
      </c>
      <c r="K726" s="114" t="s">
        <v>1340</v>
      </c>
      <c r="L726" s="114"/>
      <c r="M726" s="114" t="s">
        <v>1361</v>
      </c>
    </row>
    <row r="727" spans="1:13" x14ac:dyDescent="0.3">
      <c r="A727" s="155">
        <v>115103533</v>
      </c>
      <c r="B727" s="114" t="s">
        <v>3133</v>
      </c>
      <c r="C727" s="114" t="s">
        <v>3134</v>
      </c>
      <c r="D727" s="114" t="s">
        <v>3130</v>
      </c>
      <c r="E727" s="114">
        <v>6</v>
      </c>
      <c r="F727" s="156">
        <v>4065</v>
      </c>
      <c r="G727" s="114" t="s">
        <v>1349</v>
      </c>
      <c r="H727" s="157"/>
      <c r="I727" s="158">
        <v>42163</v>
      </c>
      <c r="J727" s="159">
        <f t="shared" si="11"/>
        <v>0</v>
      </c>
      <c r="K727" s="114" t="s">
        <v>1340</v>
      </c>
      <c r="L727" s="114"/>
      <c r="M727" s="114" t="s">
        <v>1361</v>
      </c>
    </row>
    <row r="728" spans="1:13" x14ac:dyDescent="0.3">
      <c r="A728" s="155">
        <v>115103533</v>
      </c>
      <c r="B728" s="114" t="s">
        <v>3135</v>
      </c>
      <c r="C728" s="114" t="s">
        <v>3134</v>
      </c>
      <c r="D728" s="114" t="s">
        <v>3130</v>
      </c>
      <c r="E728" s="114">
        <v>6</v>
      </c>
      <c r="F728" s="156">
        <v>4065</v>
      </c>
      <c r="G728" s="114" t="s">
        <v>1349</v>
      </c>
      <c r="H728" s="157"/>
      <c r="I728" s="158">
        <v>40317</v>
      </c>
      <c r="J728" s="159">
        <f t="shared" si="11"/>
        <v>5</v>
      </c>
      <c r="K728" s="114" t="s">
        <v>1340</v>
      </c>
      <c r="L728" s="114"/>
      <c r="M728" s="114" t="s">
        <v>1361</v>
      </c>
    </row>
    <row r="729" spans="1:13" x14ac:dyDescent="0.3">
      <c r="A729" s="155">
        <v>115103533</v>
      </c>
      <c r="B729" s="114" t="s">
        <v>3136</v>
      </c>
      <c r="C729" s="114" t="s">
        <v>3137</v>
      </c>
      <c r="D729" s="114" t="s">
        <v>3138</v>
      </c>
      <c r="E729" s="114">
        <v>7</v>
      </c>
      <c r="F729" s="156">
        <v>3189</v>
      </c>
      <c r="G729" s="114" t="s">
        <v>1339</v>
      </c>
      <c r="H729" s="157"/>
      <c r="I729" s="158">
        <v>30922</v>
      </c>
      <c r="J729" s="159">
        <f t="shared" si="11"/>
        <v>31</v>
      </c>
      <c r="K729" s="114" t="s">
        <v>1340</v>
      </c>
      <c r="L729" s="114"/>
      <c r="M729" s="114" t="s">
        <v>1518</v>
      </c>
    </row>
    <row r="730" spans="1:13" x14ac:dyDescent="0.3">
      <c r="A730" s="155">
        <v>115103533</v>
      </c>
      <c r="B730" s="114" t="s">
        <v>3139</v>
      </c>
      <c r="C730" s="114" t="s">
        <v>3140</v>
      </c>
      <c r="D730" s="114" t="s">
        <v>3138</v>
      </c>
      <c r="E730" s="114">
        <v>7</v>
      </c>
      <c r="F730" s="156">
        <v>4189</v>
      </c>
      <c r="G730" s="114" t="s">
        <v>1344</v>
      </c>
      <c r="H730" s="157"/>
      <c r="I730" s="158">
        <v>32010</v>
      </c>
      <c r="J730" s="159">
        <f t="shared" si="11"/>
        <v>28</v>
      </c>
      <c r="K730" s="114" t="s">
        <v>1340</v>
      </c>
      <c r="L730" s="114"/>
      <c r="M730" s="114" t="s">
        <v>1518</v>
      </c>
    </row>
    <row r="731" spans="1:13" x14ac:dyDescent="0.3">
      <c r="A731" s="155">
        <v>115103533</v>
      </c>
      <c r="B731" s="114" t="s">
        <v>3141</v>
      </c>
      <c r="C731" s="114" t="s">
        <v>3142</v>
      </c>
      <c r="D731" s="114" t="s">
        <v>3138</v>
      </c>
      <c r="E731" s="114">
        <v>7</v>
      </c>
      <c r="F731" s="156">
        <v>3189</v>
      </c>
      <c r="G731" s="114" t="s">
        <v>1349</v>
      </c>
      <c r="H731" s="157"/>
      <c r="I731" s="158">
        <v>41261</v>
      </c>
      <c r="J731" s="159">
        <f t="shared" si="11"/>
        <v>3</v>
      </c>
      <c r="K731" s="114" t="s">
        <v>1340</v>
      </c>
      <c r="L731" s="114"/>
      <c r="M731" s="114" t="s">
        <v>1518</v>
      </c>
    </row>
    <row r="732" spans="1:13" x14ac:dyDescent="0.3">
      <c r="A732" s="155">
        <v>115103533</v>
      </c>
      <c r="B732" s="114" t="s">
        <v>3143</v>
      </c>
      <c r="C732" s="114" t="s">
        <v>3144</v>
      </c>
      <c r="D732" s="114" t="s">
        <v>3145</v>
      </c>
      <c r="E732" s="114">
        <v>8</v>
      </c>
      <c r="F732" s="156">
        <v>2450</v>
      </c>
      <c r="G732" s="114" t="s">
        <v>1339</v>
      </c>
      <c r="H732" s="157"/>
      <c r="I732" s="158">
        <v>31535</v>
      </c>
      <c r="J732" s="159">
        <f t="shared" si="11"/>
        <v>29</v>
      </c>
      <c r="K732" s="114" t="s">
        <v>1340</v>
      </c>
      <c r="L732" s="114"/>
      <c r="M732" s="114" t="s">
        <v>1567</v>
      </c>
    </row>
    <row r="733" spans="1:13" x14ac:dyDescent="0.3">
      <c r="A733" s="155">
        <v>115103533</v>
      </c>
      <c r="B733" s="114" t="s">
        <v>3146</v>
      </c>
      <c r="C733" s="114" t="s">
        <v>3147</v>
      </c>
      <c r="D733" s="114" t="s">
        <v>3148</v>
      </c>
      <c r="E733" s="114">
        <v>6</v>
      </c>
      <c r="F733" s="156">
        <v>4065</v>
      </c>
      <c r="G733" s="114" t="s">
        <v>1339</v>
      </c>
      <c r="H733" s="157"/>
      <c r="I733" s="158">
        <v>30136</v>
      </c>
      <c r="J733" s="159">
        <f t="shared" si="11"/>
        <v>33</v>
      </c>
      <c r="K733" s="114" t="s">
        <v>1340</v>
      </c>
      <c r="L733" s="114"/>
      <c r="M733" s="114" t="s">
        <v>1361</v>
      </c>
    </row>
    <row r="734" spans="1:13" x14ac:dyDescent="0.3">
      <c r="A734" s="155">
        <v>115103533</v>
      </c>
      <c r="B734" s="114" t="s">
        <v>3149</v>
      </c>
      <c r="C734" s="114" t="s">
        <v>3150</v>
      </c>
      <c r="D734" s="114" t="s">
        <v>3148</v>
      </c>
      <c r="E734" s="114">
        <v>6</v>
      </c>
      <c r="F734" s="156">
        <v>5065</v>
      </c>
      <c r="G734" s="114" t="s">
        <v>1344</v>
      </c>
      <c r="H734" s="157"/>
      <c r="I734" s="158">
        <v>32288</v>
      </c>
      <c r="J734" s="159">
        <f t="shared" si="11"/>
        <v>27</v>
      </c>
      <c r="K734" s="114" t="s">
        <v>1340</v>
      </c>
      <c r="L734" s="114"/>
      <c r="M734" s="114" t="s">
        <v>1361</v>
      </c>
    </row>
    <row r="735" spans="1:13" x14ac:dyDescent="0.3">
      <c r="A735" s="155">
        <v>115103533</v>
      </c>
      <c r="B735" s="114" t="s">
        <v>3151</v>
      </c>
      <c r="C735" s="114" t="s">
        <v>3152</v>
      </c>
      <c r="D735" s="114" t="s">
        <v>3148</v>
      </c>
      <c r="E735" s="114">
        <v>6</v>
      </c>
      <c r="F735" s="156">
        <v>4065</v>
      </c>
      <c r="G735" s="114" t="s">
        <v>1349</v>
      </c>
      <c r="H735" s="157"/>
      <c r="I735" s="158">
        <v>41220</v>
      </c>
      <c r="J735" s="159">
        <f t="shared" si="11"/>
        <v>3</v>
      </c>
      <c r="K735" s="114" t="s">
        <v>1340</v>
      </c>
      <c r="L735" s="114"/>
      <c r="M735" s="114" t="s">
        <v>1361</v>
      </c>
    </row>
    <row r="736" spans="1:13" x14ac:dyDescent="0.3">
      <c r="A736" s="155">
        <v>115103533</v>
      </c>
      <c r="B736" s="114" t="s">
        <v>3153</v>
      </c>
      <c r="C736" s="114" t="s">
        <v>3154</v>
      </c>
      <c r="D736" s="114" t="s">
        <v>3155</v>
      </c>
      <c r="E736" s="114">
        <v>6</v>
      </c>
      <c r="F736" s="156">
        <v>4065</v>
      </c>
      <c r="G736" s="114" t="s">
        <v>1339</v>
      </c>
      <c r="H736" s="157"/>
      <c r="I736" s="158">
        <v>30262</v>
      </c>
      <c r="J736" s="159">
        <f t="shared" si="11"/>
        <v>33</v>
      </c>
      <c r="K736" s="114" t="s">
        <v>1340</v>
      </c>
      <c r="L736" s="114"/>
      <c r="M736" s="114" t="s">
        <v>1361</v>
      </c>
    </row>
    <row r="737" spans="1:13" x14ac:dyDescent="0.3">
      <c r="A737" s="155">
        <v>115103533</v>
      </c>
      <c r="B737" s="114" t="s">
        <v>3156</v>
      </c>
      <c r="C737" s="114" t="s">
        <v>3157</v>
      </c>
      <c r="D737" s="114" t="s">
        <v>3155</v>
      </c>
      <c r="E737" s="114">
        <v>6</v>
      </c>
      <c r="F737" s="156">
        <v>5065</v>
      </c>
      <c r="G737" s="114" t="s">
        <v>1344</v>
      </c>
      <c r="H737" s="157"/>
      <c r="I737" s="158">
        <v>30666</v>
      </c>
      <c r="J737" s="159">
        <f t="shared" si="11"/>
        <v>32</v>
      </c>
      <c r="K737" s="114" t="s">
        <v>1340</v>
      </c>
      <c r="L737" s="114"/>
      <c r="M737" s="114" t="s">
        <v>1361</v>
      </c>
    </row>
    <row r="738" spans="1:13" x14ac:dyDescent="0.3">
      <c r="A738" s="155">
        <v>115103533</v>
      </c>
      <c r="B738" s="114" t="s">
        <v>3158</v>
      </c>
      <c r="C738" s="114" t="s">
        <v>3159</v>
      </c>
      <c r="D738" s="114" t="s">
        <v>3155</v>
      </c>
      <c r="E738" s="114">
        <v>6</v>
      </c>
      <c r="F738" s="156">
        <v>4065</v>
      </c>
      <c r="G738" s="114" t="s">
        <v>1349</v>
      </c>
      <c r="H738" s="157"/>
      <c r="I738" s="158">
        <v>41245</v>
      </c>
      <c r="J738" s="159">
        <f t="shared" si="11"/>
        <v>3</v>
      </c>
      <c r="K738" s="114" t="s">
        <v>1340</v>
      </c>
      <c r="L738" s="114"/>
      <c r="M738" s="114" t="s">
        <v>1361</v>
      </c>
    </row>
    <row r="739" spans="1:13" x14ac:dyDescent="0.3">
      <c r="A739" s="155">
        <v>115103533</v>
      </c>
      <c r="B739" s="114" t="s">
        <v>3160</v>
      </c>
      <c r="C739" s="114" t="s">
        <v>3161</v>
      </c>
      <c r="D739" s="114" t="s">
        <v>3162</v>
      </c>
      <c r="E739" s="114">
        <v>8</v>
      </c>
      <c r="F739" s="156">
        <v>3189</v>
      </c>
      <c r="G739" s="114" t="s">
        <v>1339</v>
      </c>
      <c r="H739" s="157"/>
      <c r="I739" s="158">
        <v>30822</v>
      </c>
      <c r="J739" s="159">
        <f t="shared" si="11"/>
        <v>31</v>
      </c>
      <c r="K739" s="114" t="s">
        <v>1340</v>
      </c>
      <c r="L739" s="114"/>
      <c r="M739" s="114" t="s">
        <v>1518</v>
      </c>
    </row>
    <row r="740" spans="1:13" x14ac:dyDescent="0.3">
      <c r="A740" s="155">
        <v>115103533</v>
      </c>
      <c r="B740" s="114" t="s">
        <v>3163</v>
      </c>
      <c r="C740" s="114" t="s">
        <v>3164</v>
      </c>
      <c r="D740" s="114" t="s">
        <v>3165</v>
      </c>
      <c r="E740" s="114">
        <v>6</v>
      </c>
      <c r="F740" s="156">
        <v>4065</v>
      </c>
      <c r="G740" s="114" t="s">
        <v>1339</v>
      </c>
      <c r="H740" s="157"/>
      <c r="I740" s="158">
        <v>24968</v>
      </c>
      <c r="J740" s="159">
        <f t="shared" si="11"/>
        <v>47</v>
      </c>
      <c r="K740" s="114" t="s">
        <v>1340</v>
      </c>
      <c r="L740" s="114"/>
      <c r="M740" s="114" t="s">
        <v>1361</v>
      </c>
    </row>
    <row r="741" spans="1:13" x14ac:dyDescent="0.3">
      <c r="A741" s="155">
        <v>115103533</v>
      </c>
      <c r="B741" s="114" t="s">
        <v>3166</v>
      </c>
      <c r="C741" s="114" t="s">
        <v>3167</v>
      </c>
      <c r="D741" s="114" t="s">
        <v>3168</v>
      </c>
      <c r="E741" s="114">
        <v>6</v>
      </c>
      <c r="F741" s="156">
        <v>4065</v>
      </c>
      <c r="G741" s="114" t="s">
        <v>1339</v>
      </c>
      <c r="H741" s="157"/>
      <c r="I741" s="158">
        <v>27504</v>
      </c>
      <c r="J741" s="159">
        <f t="shared" si="11"/>
        <v>40</v>
      </c>
      <c r="K741" s="114" t="s">
        <v>1340</v>
      </c>
      <c r="L741" s="114"/>
      <c r="M741" s="114" t="s">
        <v>1361</v>
      </c>
    </row>
    <row r="742" spans="1:13" x14ac:dyDescent="0.3">
      <c r="A742" s="155">
        <v>115103533</v>
      </c>
      <c r="B742" s="114" t="s">
        <v>3169</v>
      </c>
      <c r="C742" s="114" t="s">
        <v>3170</v>
      </c>
      <c r="D742" s="114" t="s">
        <v>3168</v>
      </c>
      <c r="E742" s="114">
        <v>6</v>
      </c>
      <c r="F742" s="156">
        <v>5065</v>
      </c>
      <c r="G742" s="114" t="s">
        <v>1344</v>
      </c>
      <c r="H742" s="157"/>
      <c r="I742" s="158">
        <v>30311</v>
      </c>
      <c r="J742" s="159">
        <f t="shared" si="11"/>
        <v>33</v>
      </c>
      <c r="K742" s="114" t="s">
        <v>1340</v>
      </c>
      <c r="L742" s="114"/>
      <c r="M742" s="114" t="s">
        <v>1361</v>
      </c>
    </row>
    <row r="743" spans="1:13" x14ac:dyDescent="0.3">
      <c r="A743" s="155">
        <v>115103533</v>
      </c>
      <c r="B743" s="114" t="s">
        <v>3171</v>
      </c>
      <c r="C743" s="114" t="s">
        <v>3172</v>
      </c>
      <c r="D743" s="114" t="s">
        <v>3168</v>
      </c>
      <c r="E743" s="114">
        <v>6</v>
      </c>
      <c r="F743" s="156">
        <v>4065</v>
      </c>
      <c r="G743" s="114" t="s">
        <v>1349</v>
      </c>
      <c r="H743" s="157"/>
      <c r="I743" s="158">
        <v>41273</v>
      </c>
      <c r="J743" s="159">
        <f t="shared" si="11"/>
        <v>3</v>
      </c>
      <c r="K743" s="114" t="s">
        <v>1340</v>
      </c>
      <c r="L743" s="114"/>
      <c r="M743" s="114" t="s">
        <v>1361</v>
      </c>
    </row>
    <row r="744" spans="1:13" x14ac:dyDescent="0.3">
      <c r="A744" s="155">
        <v>115103533</v>
      </c>
      <c r="B744" s="114" t="s">
        <v>3173</v>
      </c>
      <c r="C744" s="114" t="s">
        <v>3174</v>
      </c>
      <c r="D744" s="114" t="s">
        <v>3175</v>
      </c>
      <c r="E744" s="114">
        <v>8</v>
      </c>
      <c r="F744" s="156">
        <v>3189</v>
      </c>
      <c r="G744" s="114" t="s">
        <v>1339</v>
      </c>
      <c r="H744" s="157"/>
      <c r="I744" s="158">
        <v>28723</v>
      </c>
      <c r="J744" s="159">
        <f t="shared" si="11"/>
        <v>37</v>
      </c>
      <c r="K744" s="114" t="s">
        <v>1340</v>
      </c>
      <c r="L744" s="114"/>
      <c r="M744" s="114" t="s">
        <v>1518</v>
      </c>
    </row>
    <row r="745" spans="1:13" x14ac:dyDescent="0.3">
      <c r="A745" s="155">
        <v>115103533</v>
      </c>
      <c r="B745" s="114" t="s">
        <v>3176</v>
      </c>
      <c r="C745" s="114" t="s">
        <v>3177</v>
      </c>
      <c r="D745" s="114" t="s">
        <v>3175</v>
      </c>
      <c r="E745" s="114">
        <v>8</v>
      </c>
      <c r="F745" s="156">
        <v>3189</v>
      </c>
      <c r="G745" s="114" t="s">
        <v>1349</v>
      </c>
      <c r="H745" s="157"/>
      <c r="I745" s="158">
        <v>41475</v>
      </c>
      <c r="J745" s="159">
        <f t="shared" si="11"/>
        <v>2</v>
      </c>
      <c r="K745" s="114" t="s">
        <v>1340</v>
      </c>
      <c r="L745" s="114"/>
      <c r="M745" s="114" t="s">
        <v>1518</v>
      </c>
    </row>
    <row r="746" spans="1:13" x14ac:dyDescent="0.3">
      <c r="A746" s="155">
        <v>115103533</v>
      </c>
      <c r="B746" s="114" t="s">
        <v>3178</v>
      </c>
      <c r="C746" s="114" t="s">
        <v>3179</v>
      </c>
      <c r="D746" s="114" t="s">
        <v>3180</v>
      </c>
      <c r="E746" s="114">
        <v>8</v>
      </c>
      <c r="F746" s="156">
        <v>4189</v>
      </c>
      <c r="G746" s="114" t="s">
        <v>1339</v>
      </c>
      <c r="H746" s="157"/>
      <c r="I746" s="158">
        <v>31282</v>
      </c>
      <c r="J746" s="159">
        <f t="shared" si="11"/>
        <v>30</v>
      </c>
      <c r="K746" s="114" t="s">
        <v>1340</v>
      </c>
      <c r="L746" s="114"/>
      <c r="M746" s="114" t="s">
        <v>1973</v>
      </c>
    </row>
    <row r="747" spans="1:13" x14ac:dyDescent="0.3">
      <c r="A747" s="155">
        <v>115103533</v>
      </c>
      <c r="B747" s="114" t="s">
        <v>3181</v>
      </c>
      <c r="C747" s="114" t="s">
        <v>3182</v>
      </c>
      <c r="D747" s="114" t="s">
        <v>3183</v>
      </c>
      <c r="E747" s="114">
        <v>7</v>
      </c>
      <c r="F747" s="156">
        <v>3189</v>
      </c>
      <c r="G747" s="114" t="s">
        <v>1339</v>
      </c>
      <c r="H747" s="157"/>
      <c r="I747" s="158">
        <v>25203</v>
      </c>
      <c r="J747" s="159">
        <f t="shared" si="11"/>
        <v>47</v>
      </c>
      <c r="K747" s="114" t="s">
        <v>1340</v>
      </c>
      <c r="L747" s="114"/>
      <c r="M747" s="114" t="s">
        <v>1518</v>
      </c>
    </row>
    <row r="748" spans="1:13" x14ac:dyDescent="0.3">
      <c r="A748" s="155">
        <v>115103533</v>
      </c>
      <c r="B748" s="114" t="s">
        <v>3184</v>
      </c>
      <c r="C748" s="114" t="s">
        <v>3185</v>
      </c>
      <c r="D748" s="114" t="s">
        <v>3186</v>
      </c>
      <c r="E748" s="114">
        <v>8</v>
      </c>
      <c r="F748" s="156">
        <v>3189</v>
      </c>
      <c r="G748" s="114" t="s">
        <v>1339</v>
      </c>
      <c r="H748" s="157"/>
      <c r="I748" s="158">
        <v>32790</v>
      </c>
      <c r="J748" s="159">
        <f t="shared" si="11"/>
        <v>26</v>
      </c>
      <c r="K748" s="114" t="s">
        <v>1340</v>
      </c>
      <c r="L748" s="114"/>
      <c r="M748" s="114" t="s">
        <v>1518</v>
      </c>
    </row>
    <row r="749" spans="1:13" x14ac:dyDescent="0.3">
      <c r="A749" s="155">
        <v>115103533</v>
      </c>
      <c r="B749" s="114" t="s">
        <v>3187</v>
      </c>
      <c r="C749" s="114" t="s">
        <v>3188</v>
      </c>
      <c r="D749" s="114" t="s">
        <v>3189</v>
      </c>
      <c r="E749" s="114">
        <v>8</v>
      </c>
      <c r="F749" s="156">
        <v>3189</v>
      </c>
      <c r="G749" s="114" t="s">
        <v>1339</v>
      </c>
      <c r="H749" s="157"/>
      <c r="I749" s="158">
        <v>33060</v>
      </c>
      <c r="J749" s="159">
        <f t="shared" si="11"/>
        <v>25</v>
      </c>
      <c r="K749" s="114" t="s">
        <v>1340</v>
      </c>
      <c r="L749" s="114"/>
      <c r="M749" s="114" t="s">
        <v>1518</v>
      </c>
    </row>
    <row r="750" spans="1:13" x14ac:dyDescent="0.3">
      <c r="A750" s="155">
        <v>115103533</v>
      </c>
      <c r="B750" s="114" t="s">
        <v>3190</v>
      </c>
      <c r="C750" s="114" t="s">
        <v>3191</v>
      </c>
      <c r="D750" s="114" t="s">
        <v>3192</v>
      </c>
      <c r="E750" s="114">
        <v>8</v>
      </c>
      <c r="F750" s="156">
        <v>3189</v>
      </c>
      <c r="G750" s="114" t="s">
        <v>1339</v>
      </c>
      <c r="H750" s="157"/>
      <c r="I750" s="158">
        <v>31520</v>
      </c>
      <c r="J750" s="159">
        <f t="shared" si="11"/>
        <v>29</v>
      </c>
      <c r="K750" s="114" t="s">
        <v>1340</v>
      </c>
      <c r="L750" s="114"/>
      <c r="M750" s="114" t="s">
        <v>1518</v>
      </c>
    </row>
    <row r="751" spans="1:13" x14ac:dyDescent="0.3">
      <c r="A751" s="155">
        <v>115103533</v>
      </c>
      <c r="B751" s="114" t="s">
        <v>3193</v>
      </c>
      <c r="C751" s="114" t="s">
        <v>3194</v>
      </c>
      <c r="D751" s="114" t="s">
        <v>3195</v>
      </c>
      <c r="E751" s="114">
        <v>8</v>
      </c>
      <c r="F751" s="156">
        <v>3189</v>
      </c>
      <c r="G751" s="114" t="s">
        <v>1339</v>
      </c>
      <c r="H751" s="157"/>
      <c r="I751" s="158">
        <v>32893</v>
      </c>
      <c r="J751" s="159">
        <f t="shared" si="11"/>
        <v>25</v>
      </c>
      <c r="K751" s="114" t="s">
        <v>1340</v>
      </c>
      <c r="L751" s="114"/>
      <c r="M751" s="114" t="s">
        <v>1518</v>
      </c>
    </row>
    <row r="752" spans="1:13" x14ac:dyDescent="0.3">
      <c r="A752" s="155">
        <v>115103533</v>
      </c>
      <c r="B752" s="114" t="s">
        <v>3196</v>
      </c>
      <c r="C752" s="114" t="s">
        <v>3197</v>
      </c>
      <c r="D752" s="114" t="s">
        <v>3198</v>
      </c>
      <c r="E752" s="114">
        <v>8</v>
      </c>
      <c r="F752" s="156">
        <v>3189</v>
      </c>
      <c r="G752" s="114" t="s">
        <v>1339</v>
      </c>
      <c r="H752" s="157"/>
      <c r="I752" s="158">
        <v>31548</v>
      </c>
      <c r="J752" s="159">
        <f t="shared" si="11"/>
        <v>29</v>
      </c>
      <c r="K752" s="114" t="s">
        <v>1340</v>
      </c>
      <c r="L752" s="114"/>
      <c r="M752" s="114" t="s">
        <v>1518</v>
      </c>
    </row>
    <row r="753" spans="1:13" x14ac:dyDescent="0.3">
      <c r="A753" s="155">
        <v>115103533</v>
      </c>
      <c r="B753" s="114" t="s">
        <v>3199</v>
      </c>
      <c r="C753" s="114" t="s">
        <v>3200</v>
      </c>
      <c r="D753" s="114" t="s">
        <v>3201</v>
      </c>
      <c r="E753" s="114">
        <v>8</v>
      </c>
      <c r="F753" s="156">
        <v>3189</v>
      </c>
      <c r="G753" s="114" t="s">
        <v>1339</v>
      </c>
      <c r="H753" s="157"/>
      <c r="I753" s="158">
        <v>32788</v>
      </c>
      <c r="J753" s="159">
        <f t="shared" si="11"/>
        <v>26</v>
      </c>
      <c r="K753" s="114" t="s">
        <v>1340</v>
      </c>
      <c r="L753" s="114"/>
      <c r="M753" s="114" t="s">
        <v>1518</v>
      </c>
    </row>
    <row r="754" spans="1:13" x14ac:dyDescent="0.3">
      <c r="A754" s="155">
        <v>115103533</v>
      </c>
      <c r="B754" s="114" t="s">
        <v>3202</v>
      </c>
      <c r="C754" s="114" t="s">
        <v>3203</v>
      </c>
      <c r="D754" s="114" t="s">
        <v>3204</v>
      </c>
      <c r="E754" s="114">
        <v>8</v>
      </c>
      <c r="F754" s="156">
        <v>3189</v>
      </c>
      <c r="G754" s="114" t="s">
        <v>1339</v>
      </c>
      <c r="H754" s="157"/>
      <c r="I754" s="158">
        <v>28669</v>
      </c>
      <c r="J754" s="159">
        <f t="shared" si="11"/>
        <v>37</v>
      </c>
      <c r="K754" s="114" t="s">
        <v>1340</v>
      </c>
      <c r="L754" s="114"/>
      <c r="M754" s="114" t="s">
        <v>1518</v>
      </c>
    </row>
    <row r="755" spans="1:13" x14ac:dyDescent="0.3">
      <c r="A755" s="155">
        <v>115103533</v>
      </c>
      <c r="B755" s="114" t="s">
        <v>3205</v>
      </c>
      <c r="C755" s="114" t="s">
        <v>3206</v>
      </c>
      <c r="D755" s="114" t="s">
        <v>3207</v>
      </c>
      <c r="E755" s="114">
        <v>8</v>
      </c>
      <c r="F755" s="156">
        <v>3189</v>
      </c>
      <c r="G755" s="114" t="s">
        <v>1339</v>
      </c>
      <c r="H755" s="157"/>
      <c r="I755" s="158">
        <v>32120</v>
      </c>
      <c r="J755" s="159">
        <f t="shared" si="11"/>
        <v>28</v>
      </c>
      <c r="K755" s="114" t="s">
        <v>1340</v>
      </c>
      <c r="L755" s="114"/>
      <c r="M755" s="114" t="s">
        <v>1518</v>
      </c>
    </row>
    <row r="756" spans="1:13" x14ac:dyDescent="0.3">
      <c r="A756" s="155">
        <v>115103533</v>
      </c>
      <c r="B756" s="114" t="s">
        <v>3208</v>
      </c>
      <c r="C756" s="114" t="s">
        <v>3209</v>
      </c>
      <c r="D756" s="114" t="s">
        <v>3210</v>
      </c>
      <c r="E756" s="114">
        <v>7</v>
      </c>
      <c r="F756" s="156">
        <v>3189</v>
      </c>
      <c r="G756" s="114" t="s">
        <v>1339</v>
      </c>
      <c r="H756" s="157"/>
      <c r="I756" s="158">
        <v>29955</v>
      </c>
      <c r="J756" s="159">
        <f t="shared" si="11"/>
        <v>33</v>
      </c>
      <c r="K756" s="114" t="s">
        <v>1340</v>
      </c>
      <c r="L756" s="114"/>
      <c r="M756" s="114" t="s">
        <v>1518</v>
      </c>
    </row>
    <row r="757" spans="1:13" x14ac:dyDescent="0.3">
      <c r="A757" s="155">
        <v>115103533</v>
      </c>
      <c r="B757" s="114" t="s">
        <v>3211</v>
      </c>
      <c r="C757" s="114" t="s">
        <v>3212</v>
      </c>
      <c r="D757" s="114" t="s">
        <v>3210</v>
      </c>
      <c r="E757" s="114">
        <v>7</v>
      </c>
      <c r="F757" s="156">
        <v>4189</v>
      </c>
      <c r="G757" s="114" t="s">
        <v>1344</v>
      </c>
      <c r="H757" s="157"/>
      <c r="I757" s="158">
        <v>31126</v>
      </c>
      <c r="J757" s="159">
        <f t="shared" si="11"/>
        <v>30</v>
      </c>
      <c r="K757" s="114" t="s">
        <v>1340</v>
      </c>
      <c r="L757" s="114"/>
      <c r="M757" s="114" t="s">
        <v>1518</v>
      </c>
    </row>
    <row r="758" spans="1:13" x14ac:dyDescent="0.3">
      <c r="A758" s="155">
        <v>115103533</v>
      </c>
      <c r="B758" s="114" t="s">
        <v>3213</v>
      </c>
      <c r="C758" s="114" t="s">
        <v>3214</v>
      </c>
      <c r="D758" s="114" t="s">
        <v>3215</v>
      </c>
      <c r="E758" s="114">
        <v>8</v>
      </c>
      <c r="F758" s="156">
        <v>3189</v>
      </c>
      <c r="G758" s="114" t="s">
        <v>1339</v>
      </c>
      <c r="H758" s="157"/>
      <c r="I758" s="158">
        <v>31901</v>
      </c>
      <c r="J758" s="159">
        <f t="shared" si="11"/>
        <v>28</v>
      </c>
      <c r="K758" s="114" t="s">
        <v>1340</v>
      </c>
      <c r="L758" s="114"/>
      <c r="M758" s="114" t="s">
        <v>1518</v>
      </c>
    </row>
    <row r="759" spans="1:13" x14ac:dyDescent="0.3">
      <c r="A759" s="155">
        <v>115103533</v>
      </c>
      <c r="B759" s="114" t="s">
        <v>3216</v>
      </c>
      <c r="C759" s="114" t="s">
        <v>3217</v>
      </c>
      <c r="D759" s="114" t="s">
        <v>3218</v>
      </c>
      <c r="E759" s="114">
        <v>8</v>
      </c>
      <c r="F759" s="156">
        <v>3189</v>
      </c>
      <c r="G759" s="114" t="s">
        <v>1339</v>
      </c>
      <c r="H759" s="157"/>
      <c r="I759" s="158">
        <v>31019</v>
      </c>
      <c r="J759" s="159">
        <f t="shared" si="11"/>
        <v>31</v>
      </c>
      <c r="K759" s="114" t="s">
        <v>1340</v>
      </c>
      <c r="L759" s="114"/>
      <c r="M759" s="114" t="s">
        <v>1518</v>
      </c>
    </row>
    <row r="760" spans="1:13" x14ac:dyDescent="0.3">
      <c r="A760" s="155">
        <v>115103533</v>
      </c>
      <c r="B760" s="114" t="s">
        <v>3219</v>
      </c>
      <c r="C760" s="114" t="s">
        <v>3220</v>
      </c>
      <c r="D760" s="114" t="s">
        <v>3221</v>
      </c>
      <c r="E760" s="114">
        <v>9</v>
      </c>
      <c r="F760" s="156">
        <v>2450</v>
      </c>
      <c r="G760" s="114" t="s">
        <v>1339</v>
      </c>
      <c r="H760" s="157"/>
      <c r="I760" s="158">
        <v>29542</v>
      </c>
      <c r="J760" s="159">
        <f t="shared" si="11"/>
        <v>35</v>
      </c>
      <c r="K760" s="114" t="s">
        <v>1340</v>
      </c>
      <c r="L760" s="114"/>
      <c r="M760" s="114" t="s">
        <v>1567</v>
      </c>
    </row>
    <row r="761" spans="1:13" x14ac:dyDescent="0.3">
      <c r="A761" s="155">
        <v>115103533</v>
      </c>
      <c r="B761" s="114" t="s">
        <v>3222</v>
      </c>
      <c r="C761" s="114" t="s">
        <v>3223</v>
      </c>
      <c r="D761" s="114" t="s">
        <v>3224</v>
      </c>
      <c r="E761" s="114">
        <v>6</v>
      </c>
      <c r="F761" s="156">
        <v>4065</v>
      </c>
      <c r="G761" s="114" t="s">
        <v>1339</v>
      </c>
      <c r="H761" s="157"/>
      <c r="I761" s="158">
        <v>30320</v>
      </c>
      <c r="J761" s="159">
        <f t="shared" si="11"/>
        <v>32</v>
      </c>
      <c r="K761" s="114" t="s">
        <v>1340</v>
      </c>
      <c r="L761" s="114"/>
      <c r="M761" s="114" t="s">
        <v>1361</v>
      </c>
    </row>
    <row r="762" spans="1:13" x14ac:dyDescent="0.3">
      <c r="A762" s="155">
        <v>115103533</v>
      </c>
      <c r="B762" s="114" t="s">
        <v>3225</v>
      </c>
      <c r="C762" s="114" t="s">
        <v>3226</v>
      </c>
      <c r="D762" s="114" t="s">
        <v>3224</v>
      </c>
      <c r="E762" s="114">
        <v>6</v>
      </c>
      <c r="F762" s="156">
        <v>5065</v>
      </c>
      <c r="G762" s="114" t="s">
        <v>1344</v>
      </c>
      <c r="H762" s="157"/>
      <c r="I762" s="158">
        <v>30755</v>
      </c>
      <c r="J762" s="159">
        <f t="shared" si="11"/>
        <v>31</v>
      </c>
      <c r="K762" s="114" t="s">
        <v>1340</v>
      </c>
      <c r="L762" s="114"/>
      <c r="M762" s="114" t="s">
        <v>1361</v>
      </c>
    </row>
    <row r="763" spans="1:13" x14ac:dyDescent="0.3">
      <c r="A763" s="155">
        <v>115103533</v>
      </c>
      <c r="B763" s="114" t="s">
        <v>3227</v>
      </c>
      <c r="C763" s="114" t="s">
        <v>3228</v>
      </c>
      <c r="D763" s="114" t="s">
        <v>3229</v>
      </c>
      <c r="E763" s="114">
        <v>5</v>
      </c>
      <c r="F763" s="156">
        <v>4065</v>
      </c>
      <c r="G763" s="114" t="s">
        <v>1339</v>
      </c>
      <c r="H763" s="157"/>
      <c r="I763" s="158">
        <v>27236</v>
      </c>
      <c r="J763" s="159">
        <f t="shared" si="11"/>
        <v>41</v>
      </c>
      <c r="K763" s="114" t="s">
        <v>1340</v>
      </c>
      <c r="L763" s="114"/>
      <c r="M763" s="114" t="s">
        <v>1361</v>
      </c>
    </row>
    <row r="764" spans="1:13" x14ac:dyDescent="0.3">
      <c r="A764" s="155">
        <v>115103533</v>
      </c>
      <c r="B764" s="114" t="s">
        <v>3230</v>
      </c>
      <c r="C764" s="114" t="s">
        <v>3231</v>
      </c>
      <c r="D764" s="114" t="s">
        <v>3229</v>
      </c>
      <c r="E764" s="114">
        <v>5</v>
      </c>
      <c r="F764" s="156">
        <v>4065</v>
      </c>
      <c r="G764" s="114" t="s">
        <v>1344</v>
      </c>
      <c r="H764" s="157"/>
      <c r="I764" s="158">
        <v>25764</v>
      </c>
      <c r="J764" s="159">
        <f t="shared" si="11"/>
        <v>45</v>
      </c>
      <c r="K764" s="114" t="s">
        <v>1340</v>
      </c>
      <c r="L764" s="114"/>
      <c r="M764" s="114" t="s">
        <v>1361</v>
      </c>
    </row>
    <row r="765" spans="1:13" x14ac:dyDescent="0.3">
      <c r="A765" s="155">
        <v>115103533</v>
      </c>
      <c r="B765" s="114" t="s">
        <v>3232</v>
      </c>
      <c r="C765" s="114" t="s">
        <v>3233</v>
      </c>
      <c r="D765" s="114" t="s">
        <v>3229</v>
      </c>
      <c r="E765" s="114">
        <v>5</v>
      </c>
      <c r="F765" s="156">
        <v>4065</v>
      </c>
      <c r="G765" s="114" t="s">
        <v>1349</v>
      </c>
      <c r="H765" s="157"/>
      <c r="I765" s="158">
        <v>41120</v>
      </c>
      <c r="J765" s="159">
        <f t="shared" si="11"/>
        <v>3</v>
      </c>
      <c r="K765" s="114" t="s">
        <v>1340</v>
      </c>
      <c r="L765" s="114"/>
      <c r="M765" s="114" t="s">
        <v>1361</v>
      </c>
    </row>
    <row r="766" spans="1:13" x14ac:dyDescent="0.3">
      <c r="A766" s="155">
        <v>115103533</v>
      </c>
      <c r="B766" s="114" t="s">
        <v>3234</v>
      </c>
      <c r="C766" s="114" t="s">
        <v>3235</v>
      </c>
      <c r="D766" s="114" t="s">
        <v>3236</v>
      </c>
      <c r="E766" s="114">
        <v>7</v>
      </c>
      <c r="F766" s="156">
        <v>3189</v>
      </c>
      <c r="G766" s="114" t="s">
        <v>1339</v>
      </c>
      <c r="H766" s="157"/>
      <c r="I766" s="158">
        <v>32892</v>
      </c>
      <c r="J766" s="159">
        <f t="shared" si="11"/>
        <v>25</v>
      </c>
      <c r="K766" s="114" t="s">
        <v>1340</v>
      </c>
      <c r="L766" s="114"/>
      <c r="M766" s="114" t="s">
        <v>1518</v>
      </c>
    </row>
    <row r="767" spans="1:13" x14ac:dyDescent="0.3">
      <c r="A767" s="155">
        <v>115103533</v>
      </c>
      <c r="B767" s="114" t="s">
        <v>3237</v>
      </c>
      <c r="C767" s="114" t="s">
        <v>3238</v>
      </c>
      <c r="D767" s="114" t="s">
        <v>3239</v>
      </c>
      <c r="E767" s="114">
        <v>9</v>
      </c>
      <c r="F767" s="156">
        <v>2450</v>
      </c>
      <c r="G767" s="114" t="s">
        <v>1339</v>
      </c>
      <c r="H767" s="157"/>
      <c r="I767" s="158">
        <v>30853</v>
      </c>
      <c r="J767" s="159">
        <f t="shared" si="11"/>
        <v>31</v>
      </c>
      <c r="K767" s="114" t="s">
        <v>1340</v>
      </c>
      <c r="L767" s="114"/>
      <c r="M767" s="114" t="s">
        <v>1567</v>
      </c>
    </row>
    <row r="768" spans="1:13" x14ac:dyDescent="0.3">
      <c r="A768" s="155">
        <v>115103533</v>
      </c>
      <c r="B768" s="114" t="s">
        <v>3240</v>
      </c>
      <c r="C768" s="114" t="s">
        <v>3241</v>
      </c>
      <c r="D768" s="114" t="s">
        <v>3242</v>
      </c>
      <c r="E768" s="114">
        <v>8</v>
      </c>
      <c r="F768" s="156">
        <v>4189</v>
      </c>
      <c r="G768" s="114" t="s">
        <v>1339</v>
      </c>
      <c r="H768" s="157"/>
      <c r="I768" s="158">
        <v>28115</v>
      </c>
      <c r="J768" s="159">
        <f t="shared" si="11"/>
        <v>39</v>
      </c>
      <c r="K768" s="114" t="s">
        <v>1340</v>
      </c>
      <c r="L768" s="114"/>
      <c r="M768" s="114" t="s">
        <v>1973</v>
      </c>
    </row>
    <row r="769" spans="1:13" x14ac:dyDescent="0.3">
      <c r="A769" s="155">
        <v>115103533</v>
      </c>
      <c r="B769" s="114" t="s">
        <v>3243</v>
      </c>
      <c r="C769" s="114" t="s">
        <v>3244</v>
      </c>
      <c r="D769" s="114" t="s">
        <v>3245</v>
      </c>
      <c r="E769" s="114">
        <v>7</v>
      </c>
      <c r="F769" s="156">
        <v>4065</v>
      </c>
      <c r="G769" s="114" t="s">
        <v>1339</v>
      </c>
      <c r="H769" s="157"/>
      <c r="I769" s="158">
        <v>31325</v>
      </c>
      <c r="J769" s="159">
        <f t="shared" si="11"/>
        <v>30</v>
      </c>
      <c r="K769" s="114" t="s">
        <v>1340</v>
      </c>
      <c r="L769" s="114"/>
      <c r="M769" s="114" t="s">
        <v>1361</v>
      </c>
    </row>
    <row r="770" spans="1:13" x14ac:dyDescent="0.3">
      <c r="A770" s="155">
        <v>115103533</v>
      </c>
      <c r="B770" s="114" t="s">
        <v>3246</v>
      </c>
      <c r="C770" s="114" t="s">
        <v>3247</v>
      </c>
      <c r="D770" s="114" t="s">
        <v>3245</v>
      </c>
      <c r="E770" s="114">
        <v>7</v>
      </c>
      <c r="F770" s="156">
        <v>5065</v>
      </c>
      <c r="G770" s="114" t="s">
        <v>1344</v>
      </c>
      <c r="H770" s="157"/>
      <c r="I770" s="158">
        <v>32718</v>
      </c>
      <c r="J770" s="159">
        <f t="shared" si="11"/>
        <v>26</v>
      </c>
      <c r="K770" s="114" t="s">
        <v>1340</v>
      </c>
      <c r="L770" s="114"/>
      <c r="M770" s="114" t="s">
        <v>1361</v>
      </c>
    </row>
    <row r="771" spans="1:13" x14ac:dyDescent="0.3">
      <c r="A771" s="155">
        <v>115103533</v>
      </c>
      <c r="B771" s="114" t="s">
        <v>3248</v>
      </c>
      <c r="C771" s="114" t="s">
        <v>3249</v>
      </c>
      <c r="D771" s="114" t="s">
        <v>3245</v>
      </c>
      <c r="E771" s="114">
        <v>7</v>
      </c>
      <c r="F771" s="156">
        <v>4065</v>
      </c>
      <c r="G771" s="114" t="s">
        <v>1349</v>
      </c>
      <c r="H771" s="157"/>
      <c r="I771" s="158">
        <v>41599</v>
      </c>
      <c r="J771" s="159">
        <f t="shared" ref="J771:J832" si="12">2015-YEAR(I771)</f>
        <v>2</v>
      </c>
      <c r="K771" s="114" t="s">
        <v>1340</v>
      </c>
      <c r="L771" s="114"/>
      <c r="M771" s="114" t="s">
        <v>1361</v>
      </c>
    </row>
    <row r="772" spans="1:13" x14ac:dyDescent="0.3">
      <c r="A772" s="155">
        <v>115103533</v>
      </c>
      <c r="B772" s="114" t="s">
        <v>3250</v>
      </c>
      <c r="C772" s="114" t="s">
        <v>3157</v>
      </c>
      <c r="D772" s="114" t="s">
        <v>3251</v>
      </c>
      <c r="E772" s="114">
        <v>8</v>
      </c>
      <c r="F772" s="156">
        <v>3189</v>
      </c>
      <c r="G772" s="114" t="s">
        <v>1339</v>
      </c>
      <c r="H772" s="157"/>
      <c r="I772" s="158">
        <v>31302</v>
      </c>
      <c r="J772" s="159">
        <f t="shared" si="12"/>
        <v>30</v>
      </c>
      <c r="K772" s="114" t="s">
        <v>1340</v>
      </c>
      <c r="L772" s="114"/>
      <c r="M772" s="114" t="s">
        <v>1518</v>
      </c>
    </row>
    <row r="773" spans="1:13" x14ac:dyDescent="0.3">
      <c r="A773" s="155">
        <v>115103533</v>
      </c>
      <c r="B773" s="114" t="s">
        <v>3252</v>
      </c>
      <c r="C773" s="114" t="s">
        <v>3253</v>
      </c>
      <c r="D773" s="114" t="s">
        <v>3251</v>
      </c>
      <c r="E773" s="114">
        <v>8</v>
      </c>
      <c r="F773" s="156">
        <v>4189</v>
      </c>
      <c r="G773" s="114" t="s">
        <v>1344</v>
      </c>
      <c r="H773" s="157"/>
      <c r="I773" s="158">
        <v>31405</v>
      </c>
      <c r="J773" s="159">
        <f t="shared" si="12"/>
        <v>30</v>
      </c>
      <c r="K773" s="114" t="s">
        <v>1340</v>
      </c>
      <c r="L773" s="114"/>
      <c r="M773" s="114" t="s">
        <v>1518</v>
      </c>
    </row>
    <row r="774" spans="1:13" x14ac:dyDescent="0.3">
      <c r="A774" s="155">
        <v>115103533</v>
      </c>
      <c r="B774" s="114" t="s">
        <v>3254</v>
      </c>
      <c r="C774" s="114" t="s">
        <v>3255</v>
      </c>
      <c r="D774" s="114" t="s">
        <v>3251</v>
      </c>
      <c r="E774" s="114">
        <v>8</v>
      </c>
      <c r="F774" s="156">
        <v>3189</v>
      </c>
      <c r="G774" s="114" t="s">
        <v>1349</v>
      </c>
      <c r="H774" s="157"/>
      <c r="I774" s="158">
        <v>41450</v>
      </c>
      <c r="J774" s="159">
        <f t="shared" si="12"/>
        <v>2</v>
      </c>
      <c r="K774" s="114" t="s">
        <v>1340</v>
      </c>
      <c r="L774" s="114"/>
      <c r="M774" s="114" t="s">
        <v>1518</v>
      </c>
    </row>
    <row r="775" spans="1:13" x14ac:dyDescent="0.3">
      <c r="A775" s="155">
        <v>115103533</v>
      </c>
      <c r="B775" s="114" t="s">
        <v>3256</v>
      </c>
      <c r="C775" s="114" t="s">
        <v>3257</v>
      </c>
      <c r="D775" s="114" t="s">
        <v>3258</v>
      </c>
      <c r="E775" s="114">
        <v>8</v>
      </c>
      <c r="F775" s="156">
        <v>3189</v>
      </c>
      <c r="G775" s="114" t="s">
        <v>1339</v>
      </c>
      <c r="H775" s="157"/>
      <c r="I775" s="158">
        <v>31466</v>
      </c>
      <c r="J775" s="159">
        <f t="shared" si="12"/>
        <v>29</v>
      </c>
      <c r="K775" s="114" t="s">
        <v>1340</v>
      </c>
      <c r="L775" s="114"/>
      <c r="M775" s="114" t="s">
        <v>1518</v>
      </c>
    </row>
    <row r="776" spans="1:13" x14ac:dyDescent="0.3">
      <c r="A776" s="155">
        <v>115103533</v>
      </c>
      <c r="B776" s="114" t="s">
        <v>3259</v>
      </c>
      <c r="C776" s="114" t="s">
        <v>3260</v>
      </c>
      <c r="D776" s="114" t="s">
        <v>3261</v>
      </c>
      <c r="E776" s="114">
        <v>5</v>
      </c>
      <c r="F776" s="156">
        <v>4065</v>
      </c>
      <c r="G776" s="114" t="s">
        <v>1339</v>
      </c>
      <c r="H776" s="157"/>
      <c r="I776" s="158">
        <v>22928</v>
      </c>
      <c r="J776" s="159">
        <f t="shared" si="12"/>
        <v>53</v>
      </c>
      <c r="K776" s="114" t="s">
        <v>1340</v>
      </c>
      <c r="L776" s="114"/>
      <c r="M776" s="114" t="s">
        <v>1361</v>
      </c>
    </row>
    <row r="777" spans="1:13" x14ac:dyDescent="0.3">
      <c r="A777" s="155">
        <v>115103533</v>
      </c>
      <c r="B777" s="114" t="s">
        <v>3262</v>
      </c>
      <c r="C777" s="114" t="s">
        <v>3263</v>
      </c>
      <c r="D777" s="114" t="s">
        <v>3261</v>
      </c>
      <c r="E777" s="114">
        <v>5</v>
      </c>
      <c r="F777" s="156">
        <v>4065</v>
      </c>
      <c r="G777" s="114" t="s">
        <v>1344</v>
      </c>
      <c r="H777" s="157"/>
      <c r="I777" s="158">
        <v>23159</v>
      </c>
      <c r="J777" s="159">
        <f t="shared" si="12"/>
        <v>52</v>
      </c>
      <c r="K777" s="114" t="s">
        <v>1340</v>
      </c>
      <c r="L777" s="114"/>
      <c r="M777" s="114" t="s">
        <v>1361</v>
      </c>
    </row>
    <row r="778" spans="1:13" x14ac:dyDescent="0.3">
      <c r="A778" s="155">
        <v>115103533</v>
      </c>
      <c r="B778" s="114" t="s">
        <v>3264</v>
      </c>
      <c r="C778" s="114" t="s">
        <v>3265</v>
      </c>
      <c r="D778" s="114" t="s">
        <v>3266</v>
      </c>
      <c r="E778" s="114">
        <v>8</v>
      </c>
      <c r="F778" s="156">
        <v>3189</v>
      </c>
      <c r="G778" s="114" t="s">
        <v>1339</v>
      </c>
      <c r="H778" s="157"/>
      <c r="I778" s="158">
        <v>26718</v>
      </c>
      <c r="J778" s="159">
        <f t="shared" si="12"/>
        <v>42</v>
      </c>
      <c r="K778" s="114" t="s">
        <v>1340</v>
      </c>
      <c r="L778" s="114"/>
      <c r="M778" s="114" t="s">
        <v>1518</v>
      </c>
    </row>
    <row r="779" spans="1:13" x14ac:dyDescent="0.3">
      <c r="A779" s="155">
        <v>115103533</v>
      </c>
      <c r="B779" s="114" t="s">
        <v>3267</v>
      </c>
      <c r="C779" s="114" t="s">
        <v>3268</v>
      </c>
      <c r="D779" s="114" t="s">
        <v>3269</v>
      </c>
      <c r="E779" s="114">
        <v>7</v>
      </c>
      <c r="F779" s="156">
        <v>3189</v>
      </c>
      <c r="G779" s="114" t="s">
        <v>1339</v>
      </c>
      <c r="H779" s="157"/>
      <c r="I779" s="158">
        <v>30619</v>
      </c>
      <c r="J779" s="159">
        <f t="shared" si="12"/>
        <v>32</v>
      </c>
      <c r="K779" s="114" t="s">
        <v>1340</v>
      </c>
      <c r="L779" s="114"/>
      <c r="M779" s="114" t="s">
        <v>1518</v>
      </c>
    </row>
    <row r="780" spans="1:13" x14ac:dyDescent="0.3">
      <c r="A780" s="155">
        <v>115103533</v>
      </c>
      <c r="B780" s="114" t="s">
        <v>3270</v>
      </c>
      <c r="C780" s="114" t="s">
        <v>3271</v>
      </c>
      <c r="D780" s="114" t="s">
        <v>3269</v>
      </c>
      <c r="E780" s="114">
        <v>7</v>
      </c>
      <c r="F780" s="156">
        <v>4189</v>
      </c>
      <c r="G780" s="114" t="s">
        <v>1344</v>
      </c>
      <c r="H780" s="157"/>
      <c r="I780" s="158">
        <v>31994</v>
      </c>
      <c r="J780" s="159">
        <f t="shared" si="12"/>
        <v>28</v>
      </c>
      <c r="K780" s="114" t="s">
        <v>1340</v>
      </c>
      <c r="L780" s="114"/>
      <c r="M780" s="114" t="s">
        <v>1518</v>
      </c>
    </row>
    <row r="781" spans="1:13" x14ac:dyDescent="0.3">
      <c r="A781" s="155">
        <v>115103533</v>
      </c>
      <c r="B781" s="114" t="s">
        <v>3272</v>
      </c>
      <c r="C781" s="114" t="s">
        <v>3273</v>
      </c>
      <c r="D781" s="161" t="s">
        <v>2588</v>
      </c>
      <c r="E781" s="114">
        <v>8</v>
      </c>
      <c r="F781" s="156">
        <v>3189</v>
      </c>
      <c r="G781" s="114" t="s">
        <v>1339</v>
      </c>
      <c r="H781" s="157"/>
      <c r="I781" s="158">
        <v>29370</v>
      </c>
      <c r="J781" s="159">
        <f t="shared" si="12"/>
        <v>35</v>
      </c>
      <c r="K781" s="114" t="s">
        <v>1340</v>
      </c>
      <c r="L781" s="114"/>
      <c r="M781" s="114" t="s">
        <v>1518</v>
      </c>
    </row>
    <row r="782" spans="1:13" x14ac:dyDescent="0.3">
      <c r="A782" s="155">
        <v>115103533</v>
      </c>
      <c r="B782" s="114" t="s">
        <v>3274</v>
      </c>
      <c r="C782" s="114" t="s">
        <v>3275</v>
      </c>
      <c r="D782" s="114" t="s">
        <v>3276</v>
      </c>
      <c r="E782" s="114">
        <v>8</v>
      </c>
      <c r="F782" s="156">
        <v>3189</v>
      </c>
      <c r="G782" s="114" t="s">
        <v>1339</v>
      </c>
      <c r="H782" s="157"/>
      <c r="I782" s="158">
        <v>25629</v>
      </c>
      <c r="J782" s="159">
        <f t="shared" si="12"/>
        <v>45</v>
      </c>
      <c r="K782" s="114" t="s">
        <v>1340</v>
      </c>
      <c r="L782" s="114"/>
      <c r="M782" s="114" t="s">
        <v>1518</v>
      </c>
    </row>
    <row r="783" spans="1:13" x14ac:dyDescent="0.3">
      <c r="A783" s="155">
        <v>115103533</v>
      </c>
      <c r="B783" s="114" t="s">
        <v>3277</v>
      </c>
      <c r="C783" s="114" t="s">
        <v>3278</v>
      </c>
      <c r="D783" s="114" t="s">
        <v>3279</v>
      </c>
      <c r="E783" s="114">
        <v>5</v>
      </c>
      <c r="F783" s="156">
        <v>4065</v>
      </c>
      <c r="G783" s="114" t="s">
        <v>1339</v>
      </c>
      <c r="H783" s="157"/>
      <c r="I783" s="158">
        <v>28431</v>
      </c>
      <c r="J783" s="159">
        <f t="shared" si="12"/>
        <v>38</v>
      </c>
      <c r="K783" s="114" t="s">
        <v>1340</v>
      </c>
      <c r="L783" s="114"/>
      <c r="M783" s="114" t="s">
        <v>1361</v>
      </c>
    </row>
    <row r="784" spans="1:13" x14ac:dyDescent="0.3">
      <c r="A784" s="155">
        <v>115103533</v>
      </c>
      <c r="B784" s="114" t="s">
        <v>3280</v>
      </c>
      <c r="C784" s="114" t="s">
        <v>3281</v>
      </c>
      <c r="D784" s="114" t="s">
        <v>3282</v>
      </c>
      <c r="E784" s="114">
        <v>8</v>
      </c>
      <c r="F784" s="156">
        <v>3189</v>
      </c>
      <c r="G784" s="114" t="s">
        <v>1339</v>
      </c>
      <c r="H784" s="157"/>
      <c r="I784" s="158">
        <v>28102</v>
      </c>
      <c r="J784" s="159">
        <f t="shared" si="12"/>
        <v>39</v>
      </c>
      <c r="K784" s="114" t="s">
        <v>1340</v>
      </c>
      <c r="L784" s="114"/>
      <c r="M784" s="114" t="s">
        <v>1518</v>
      </c>
    </row>
    <row r="785" spans="1:13" x14ac:dyDescent="0.3">
      <c r="A785" s="155">
        <v>115103533</v>
      </c>
      <c r="B785" s="114" t="s">
        <v>3283</v>
      </c>
      <c r="C785" s="114" t="s">
        <v>3284</v>
      </c>
      <c r="D785" s="114" t="s">
        <v>3285</v>
      </c>
      <c r="E785" s="114">
        <v>4</v>
      </c>
      <c r="F785" s="156">
        <v>4065</v>
      </c>
      <c r="G785" s="114" t="s">
        <v>1339</v>
      </c>
      <c r="H785" s="157"/>
      <c r="I785" s="158">
        <v>23734</v>
      </c>
      <c r="J785" s="159">
        <f t="shared" si="12"/>
        <v>51</v>
      </c>
      <c r="K785" s="114" t="s">
        <v>1340</v>
      </c>
      <c r="L785" s="114"/>
      <c r="M785" s="114" t="s">
        <v>1361</v>
      </c>
    </row>
    <row r="786" spans="1:13" x14ac:dyDescent="0.3">
      <c r="A786" s="155">
        <v>115103533</v>
      </c>
      <c r="B786" s="114" t="s">
        <v>3286</v>
      </c>
      <c r="C786" s="114" t="s">
        <v>3287</v>
      </c>
      <c r="D786" s="114" t="s">
        <v>3285</v>
      </c>
      <c r="E786" s="114">
        <v>4</v>
      </c>
      <c r="F786" s="156">
        <v>4065</v>
      </c>
      <c r="G786" s="114" t="s">
        <v>1349</v>
      </c>
      <c r="H786" s="157"/>
      <c r="I786" s="158">
        <v>36557</v>
      </c>
      <c r="J786" s="159">
        <f t="shared" si="12"/>
        <v>15</v>
      </c>
      <c r="K786" s="114" t="s">
        <v>1340</v>
      </c>
      <c r="L786" s="114"/>
      <c r="M786" s="114" t="s">
        <v>1361</v>
      </c>
    </row>
    <row r="787" spans="1:13" x14ac:dyDescent="0.3">
      <c r="A787" s="155">
        <v>115103533</v>
      </c>
      <c r="B787" s="114" t="s">
        <v>3288</v>
      </c>
      <c r="C787" s="114" t="s">
        <v>3289</v>
      </c>
      <c r="D787" s="114" t="s">
        <v>3290</v>
      </c>
      <c r="E787" s="114">
        <v>8</v>
      </c>
      <c r="F787" s="156">
        <v>3189</v>
      </c>
      <c r="G787" s="114" t="s">
        <v>1339</v>
      </c>
      <c r="H787" s="157"/>
      <c r="I787" s="158">
        <v>28996</v>
      </c>
      <c r="J787" s="159">
        <f t="shared" si="12"/>
        <v>36</v>
      </c>
      <c r="K787" s="114" t="s">
        <v>1340</v>
      </c>
      <c r="L787" s="114"/>
      <c r="M787" s="114" t="s">
        <v>1518</v>
      </c>
    </row>
    <row r="788" spans="1:13" x14ac:dyDescent="0.3">
      <c r="A788" s="155">
        <v>115103533</v>
      </c>
      <c r="B788" s="114" t="s">
        <v>3291</v>
      </c>
      <c r="C788" s="114" t="s">
        <v>3292</v>
      </c>
      <c r="D788" s="114" t="s">
        <v>3293</v>
      </c>
      <c r="E788" s="114">
        <v>8</v>
      </c>
      <c r="F788" s="156">
        <v>3189</v>
      </c>
      <c r="G788" s="114" t="s">
        <v>1339</v>
      </c>
      <c r="H788" s="157"/>
      <c r="I788" s="158">
        <v>28610</v>
      </c>
      <c r="J788" s="159">
        <f t="shared" si="12"/>
        <v>37</v>
      </c>
      <c r="K788" s="114" t="s">
        <v>1340</v>
      </c>
      <c r="L788" s="114"/>
      <c r="M788" s="114" t="s">
        <v>1518</v>
      </c>
    </row>
    <row r="789" spans="1:13" x14ac:dyDescent="0.3">
      <c r="A789" s="155">
        <v>115103533</v>
      </c>
      <c r="B789" s="114" t="s">
        <v>3294</v>
      </c>
      <c r="C789" s="114" t="s">
        <v>3295</v>
      </c>
      <c r="D789" s="114" t="s">
        <v>3296</v>
      </c>
      <c r="E789" s="114">
        <v>5</v>
      </c>
      <c r="F789" s="156">
        <v>4065</v>
      </c>
      <c r="G789" s="114" t="s">
        <v>1339</v>
      </c>
      <c r="H789" s="157"/>
      <c r="I789" s="158">
        <v>22695</v>
      </c>
      <c r="J789" s="159">
        <f t="shared" si="12"/>
        <v>53</v>
      </c>
      <c r="K789" s="114" t="s">
        <v>1340</v>
      </c>
      <c r="L789" s="114"/>
      <c r="M789" s="114" t="s">
        <v>1361</v>
      </c>
    </row>
    <row r="790" spans="1:13" x14ac:dyDescent="0.3">
      <c r="A790" s="155">
        <v>115103533</v>
      </c>
      <c r="B790" s="114" t="s">
        <v>3297</v>
      </c>
      <c r="C790" s="114" t="s">
        <v>3298</v>
      </c>
      <c r="D790" s="114" t="s">
        <v>3296</v>
      </c>
      <c r="E790" s="114">
        <v>5</v>
      </c>
      <c r="F790" s="156">
        <v>4065</v>
      </c>
      <c r="G790" s="114" t="s">
        <v>1344</v>
      </c>
      <c r="H790" s="157"/>
      <c r="I790" s="158">
        <v>23648</v>
      </c>
      <c r="J790" s="159">
        <f t="shared" si="12"/>
        <v>51</v>
      </c>
      <c r="K790" s="114" t="s">
        <v>1340</v>
      </c>
      <c r="L790" s="114"/>
      <c r="M790" s="114" t="s">
        <v>1361</v>
      </c>
    </row>
    <row r="791" spans="1:13" x14ac:dyDescent="0.3">
      <c r="A791" s="155">
        <v>115103533</v>
      </c>
      <c r="B791" s="114" t="s">
        <v>3299</v>
      </c>
      <c r="C791" s="114" t="s">
        <v>3295</v>
      </c>
      <c r="D791" s="114" t="s">
        <v>3296</v>
      </c>
      <c r="E791" s="114">
        <v>5</v>
      </c>
      <c r="F791" s="156">
        <v>4065</v>
      </c>
      <c r="G791" s="114" t="s">
        <v>1349</v>
      </c>
      <c r="H791" s="157"/>
      <c r="I791" s="158">
        <v>36371</v>
      </c>
      <c r="J791" s="159">
        <f t="shared" si="12"/>
        <v>16</v>
      </c>
      <c r="K791" s="114" t="s">
        <v>1340</v>
      </c>
      <c r="L791" s="114"/>
      <c r="M791" s="114" t="s">
        <v>1361</v>
      </c>
    </row>
    <row r="792" spans="1:13" x14ac:dyDescent="0.3">
      <c r="A792" s="155">
        <v>115103533</v>
      </c>
      <c r="B792" s="114" t="s">
        <v>3300</v>
      </c>
      <c r="C792" s="114" t="s">
        <v>2546</v>
      </c>
      <c r="D792" s="114" t="s">
        <v>3301</v>
      </c>
      <c r="E792" s="114">
        <v>8</v>
      </c>
      <c r="F792" s="156">
        <v>3189</v>
      </c>
      <c r="G792" s="114" t="s">
        <v>1339</v>
      </c>
      <c r="H792" s="157"/>
      <c r="I792" s="158">
        <v>30103</v>
      </c>
      <c r="J792" s="159">
        <f t="shared" si="12"/>
        <v>33</v>
      </c>
      <c r="K792" s="114" t="s">
        <v>1340</v>
      </c>
      <c r="L792" s="114"/>
      <c r="M792" s="114" t="s">
        <v>1518</v>
      </c>
    </row>
    <row r="793" spans="1:13" x14ac:dyDescent="0.3">
      <c r="A793" s="155">
        <v>115103533</v>
      </c>
      <c r="B793" s="114" t="s">
        <v>3302</v>
      </c>
      <c r="C793" s="114" t="s">
        <v>3303</v>
      </c>
      <c r="D793" s="114" t="s">
        <v>3304</v>
      </c>
      <c r="E793" s="114">
        <v>8</v>
      </c>
      <c r="F793" s="156">
        <v>3189</v>
      </c>
      <c r="G793" s="114" t="s">
        <v>1339</v>
      </c>
      <c r="H793" s="157"/>
      <c r="I793" s="158">
        <v>30451</v>
      </c>
      <c r="J793" s="159">
        <f t="shared" si="12"/>
        <v>32</v>
      </c>
      <c r="K793" s="114" t="s">
        <v>1340</v>
      </c>
      <c r="L793" s="114"/>
      <c r="M793" s="114" t="s">
        <v>1518</v>
      </c>
    </row>
    <row r="794" spans="1:13" x14ac:dyDescent="0.3">
      <c r="A794" s="155">
        <v>115103533</v>
      </c>
      <c r="B794" s="114" t="s">
        <v>3305</v>
      </c>
      <c r="C794" s="114" t="s">
        <v>3306</v>
      </c>
      <c r="D794" s="114" t="s">
        <v>3307</v>
      </c>
      <c r="E794" s="114">
        <v>9</v>
      </c>
      <c r="F794" s="156">
        <v>2450</v>
      </c>
      <c r="G794" s="114" t="s">
        <v>1339</v>
      </c>
      <c r="H794" s="157"/>
      <c r="I794" s="158">
        <v>27066</v>
      </c>
      <c r="J794" s="159">
        <f t="shared" si="12"/>
        <v>41</v>
      </c>
      <c r="K794" s="114" t="s">
        <v>1340</v>
      </c>
      <c r="L794" s="114"/>
      <c r="M794" s="114" t="s">
        <v>1567</v>
      </c>
    </row>
    <row r="795" spans="1:13" x14ac:dyDescent="0.3">
      <c r="A795" s="155">
        <v>115103533</v>
      </c>
      <c r="B795" s="114" t="s">
        <v>3308</v>
      </c>
      <c r="C795" s="114" t="s">
        <v>3309</v>
      </c>
      <c r="D795" s="114" t="s">
        <v>3310</v>
      </c>
      <c r="E795" s="114">
        <v>9</v>
      </c>
      <c r="F795" s="156">
        <v>2450</v>
      </c>
      <c r="G795" s="114" t="s">
        <v>1339</v>
      </c>
      <c r="H795" s="157"/>
      <c r="I795" s="158">
        <v>24913</v>
      </c>
      <c r="J795" s="159">
        <f t="shared" si="12"/>
        <v>47</v>
      </c>
      <c r="K795" s="114" t="s">
        <v>1340</v>
      </c>
      <c r="L795" s="114"/>
      <c r="M795" s="114" t="s">
        <v>1567</v>
      </c>
    </row>
    <row r="796" spans="1:13" x14ac:dyDescent="0.3">
      <c r="A796" s="155">
        <v>115103533</v>
      </c>
      <c r="B796" s="114" t="s">
        <v>3311</v>
      </c>
      <c r="C796" s="114" t="s">
        <v>3312</v>
      </c>
      <c r="D796" s="114" t="s">
        <v>3313</v>
      </c>
      <c r="E796" s="114">
        <v>7</v>
      </c>
      <c r="F796" s="156">
        <v>3189</v>
      </c>
      <c r="G796" s="114" t="s">
        <v>1339</v>
      </c>
      <c r="H796" s="157"/>
      <c r="I796" s="158">
        <v>33475</v>
      </c>
      <c r="J796" s="159">
        <f t="shared" si="12"/>
        <v>24</v>
      </c>
      <c r="K796" s="114" t="s">
        <v>1340</v>
      </c>
      <c r="L796" s="114"/>
      <c r="M796" s="114" t="s">
        <v>1518</v>
      </c>
    </row>
    <row r="797" spans="1:13" x14ac:dyDescent="0.3">
      <c r="A797" s="155">
        <v>115103533</v>
      </c>
      <c r="B797" s="114" t="s">
        <v>3314</v>
      </c>
      <c r="C797" s="114" t="s">
        <v>3315</v>
      </c>
      <c r="D797" s="161" t="s">
        <v>3316</v>
      </c>
      <c r="E797" s="114">
        <v>9</v>
      </c>
      <c r="F797" s="156">
        <v>2450</v>
      </c>
      <c r="G797" s="114" t="s">
        <v>1339</v>
      </c>
      <c r="H797" s="157"/>
      <c r="I797" s="158">
        <v>31178</v>
      </c>
      <c r="J797" s="159">
        <f t="shared" si="12"/>
        <v>30</v>
      </c>
      <c r="K797" s="114" t="s">
        <v>1340</v>
      </c>
      <c r="L797" s="114"/>
      <c r="M797" s="114" t="s">
        <v>1567</v>
      </c>
    </row>
    <row r="798" spans="1:13" x14ac:dyDescent="0.3">
      <c r="A798" s="155">
        <v>115103533</v>
      </c>
      <c r="B798" s="114" t="s">
        <v>3317</v>
      </c>
      <c r="C798" s="114" t="s">
        <v>3318</v>
      </c>
      <c r="D798" s="114" t="s">
        <v>3319</v>
      </c>
      <c r="E798" s="114">
        <v>8</v>
      </c>
      <c r="F798" s="156">
        <v>3189</v>
      </c>
      <c r="G798" s="114" t="s">
        <v>1339</v>
      </c>
      <c r="H798" s="157"/>
      <c r="I798" s="158">
        <v>28194</v>
      </c>
      <c r="J798" s="159">
        <f t="shared" si="12"/>
        <v>38</v>
      </c>
      <c r="K798" s="114" t="s">
        <v>1340</v>
      </c>
      <c r="L798" s="114"/>
      <c r="M798" s="114" t="s">
        <v>1518</v>
      </c>
    </row>
    <row r="799" spans="1:13" x14ac:dyDescent="0.3">
      <c r="A799" s="155">
        <v>115103533</v>
      </c>
      <c r="B799" s="114" t="s">
        <v>3320</v>
      </c>
      <c r="C799" s="114" t="s">
        <v>3321</v>
      </c>
      <c r="D799" s="114" t="s">
        <v>3322</v>
      </c>
      <c r="E799" s="114">
        <v>9</v>
      </c>
      <c r="F799" s="156">
        <v>2450</v>
      </c>
      <c r="G799" s="114" t="s">
        <v>1339</v>
      </c>
      <c r="H799" s="157"/>
      <c r="I799" s="158">
        <v>31405</v>
      </c>
      <c r="J799" s="159">
        <f t="shared" si="12"/>
        <v>30</v>
      </c>
      <c r="K799" s="114" t="s">
        <v>1340</v>
      </c>
      <c r="L799" s="114"/>
      <c r="M799" s="114" t="s">
        <v>1567</v>
      </c>
    </row>
    <row r="800" spans="1:13" x14ac:dyDescent="0.3">
      <c r="A800" s="155">
        <v>115103533</v>
      </c>
      <c r="B800" s="114" t="s">
        <v>3323</v>
      </c>
      <c r="C800" s="114" t="s">
        <v>3324</v>
      </c>
      <c r="D800" s="114" t="s">
        <v>3325</v>
      </c>
      <c r="E800" s="114">
        <v>7</v>
      </c>
      <c r="F800" s="156">
        <v>3189</v>
      </c>
      <c r="G800" s="114" t="s">
        <v>1339</v>
      </c>
      <c r="H800" s="157"/>
      <c r="I800" s="158">
        <v>25831</v>
      </c>
      <c r="J800" s="159">
        <f t="shared" si="12"/>
        <v>45</v>
      </c>
      <c r="K800" s="114" t="s">
        <v>1340</v>
      </c>
      <c r="L800" s="114"/>
      <c r="M800" s="114" t="s">
        <v>1518</v>
      </c>
    </row>
    <row r="801" spans="1:13" x14ac:dyDescent="0.3">
      <c r="A801" s="155">
        <v>115103533</v>
      </c>
      <c r="B801" s="114" t="s">
        <v>3326</v>
      </c>
      <c r="C801" s="114" t="s">
        <v>3327</v>
      </c>
      <c r="D801" s="114" t="s">
        <v>3325</v>
      </c>
      <c r="E801" s="114">
        <v>7</v>
      </c>
      <c r="F801" s="156">
        <v>3189</v>
      </c>
      <c r="G801" s="114" t="s">
        <v>1349</v>
      </c>
      <c r="H801" s="157"/>
      <c r="I801" s="158">
        <v>37502</v>
      </c>
      <c r="J801" s="159">
        <f t="shared" si="12"/>
        <v>13</v>
      </c>
      <c r="K801" s="114" t="s">
        <v>1340</v>
      </c>
      <c r="L801" s="114"/>
      <c r="M801" s="114" t="s">
        <v>1518</v>
      </c>
    </row>
    <row r="802" spans="1:13" x14ac:dyDescent="0.3">
      <c r="A802" s="155">
        <v>115103533</v>
      </c>
      <c r="B802" s="114" t="s">
        <v>3328</v>
      </c>
      <c r="C802" s="114" t="s">
        <v>1756</v>
      </c>
      <c r="D802" s="114" t="s">
        <v>3325</v>
      </c>
      <c r="E802" s="114">
        <v>7</v>
      </c>
      <c r="F802" s="156">
        <v>3189</v>
      </c>
      <c r="G802" s="114" t="s">
        <v>1349</v>
      </c>
      <c r="H802" s="157"/>
      <c r="I802" s="158">
        <v>39323</v>
      </c>
      <c r="J802" s="159">
        <f t="shared" si="12"/>
        <v>8</v>
      </c>
      <c r="K802" s="114" t="s">
        <v>1340</v>
      </c>
      <c r="L802" s="114"/>
      <c r="M802" s="114" t="s">
        <v>1518</v>
      </c>
    </row>
    <row r="803" spans="1:13" x14ac:dyDescent="0.3">
      <c r="A803" s="155">
        <v>115103533</v>
      </c>
      <c r="B803" s="114" t="s">
        <v>3329</v>
      </c>
      <c r="C803" s="114" t="s">
        <v>3330</v>
      </c>
      <c r="D803" s="114" t="s">
        <v>3331</v>
      </c>
      <c r="E803" s="114">
        <v>5</v>
      </c>
      <c r="F803" s="156">
        <v>4065</v>
      </c>
      <c r="G803" s="114" t="s">
        <v>1339</v>
      </c>
      <c r="H803" s="157"/>
      <c r="I803" s="158">
        <v>29075</v>
      </c>
      <c r="J803" s="159">
        <f t="shared" si="12"/>
        <v>36</v>
      </c>
      <c r="K803" s="114" t="s">
        <v>1340</v>
      </c>
      <c r="L803" s="114"/>
      <c r="M803" s="114" t="s">
        <v>1361</v>
      </c>
    </row>
    <row r="804" spans="1:13" x14ac:dyDescent="0.3">
      <c r="A804" s="155">
        <v>115103533</v>
      </c>
      <c r="B804" s="114" t="s">
        <v>3332</v>
      </c>
      <c r="C804" s="114" t="s">
        <v>3333</v>
      </c>
      <c r="D804" s="114" t="s">
        <v>3331</v>
      </c>
      <c r="E804" s="114">
        <v>5</v>
      </c>
      <c r="F804" s="156">
        <v>5065</v>
      </c>
      <c r="G804" s="114" t="s">
        <v>1344</v>
      </c>
      <c r="H804" s="157"/>
      <c r="I804" s="158">
        <v>31304</v>
      </c>
      <c r="J804" s="159">
        <f t="shared" si="12"/>
        <v>30</v>
      </c>
      <c r="K804" s="114" t="s">
        <v>1340</v>
      </c>
      <c r="L804" s="114"/>
      <c r="M804" s="114" t="s">
        <v>1361</v>
      </c>
    </row>
    <row r="805" spans="1:13" x14ac:dyDescent="0.3">
      <c r="A805" s="155">
        <v>115103533</v>
      </c>
      <c r="B805" s="114" t="s">
        <v>3334</v>
      </c>
      <c r="C805" s="114" t="s">
        <v>3335</v>
      </c>
      <c r="D805" s="114" t="s">
        <v>3331</v>
      </c>
      <c r="E805" s="114">
        <v>5</v>
      </c>
      <c r="F805" s="156">
        <v>4065</v>
      </c>
      <c r="G805" s="114" t="s">
        <v>1349</v>
      </c>
      <c r="H805" s="157"/>
      <c r="I805" s="158">
        <v>41107</v>
      </c>
      <c r="J805" s="159">
        <f t="shared" si="12"/>
        <v>3</v>
      </c>
      <c r="K805" s="114" t="s">
        <v>1340</v>
      </c>
      <c r="L805" s="114"/>
      <c r="M805" s="114" t="s">
        <v>1361</v>
      </c>
    </row>
    <row r="806" spans="1:13" x14ac:dyDescent="0.3">
      <c r="A806" s="155">
        <v>115103533</v>
      </c>
      <c r="B806" s="160" t="s">
        <v>3336</v>
      </c>
      <c r="C806" s="114" t="s">
        <v>3337</v>
      </c>
      <c r="D806" s="114" t="s">
        <v>3331</v>
      </c>
      <c r="E806" s="114">
        <v>5</v>
      </c>
      <c r="F806" s="156">
        <v>4065</v>
      </c>
      <c r="G806" s="114" t="s">
        <v>1349</v>
      </c>
      <c r="H806" s="157"/>
      <c r="I806" s="158">
        <v>41823</v>
      </c>
      <c r="J806" s="159">
        <f t="shared" si="12"/>
        <v>1</v>
      </c>
      <c r="K806" s="114" t="s">
        <v>1340</v>
      </c>
      <c r="L806" s="114"/>
      <c r="M806" s="114" t="s">
        <v>1361</v>
      </c>
    </row>
    <row r="807" spans="1:13" x14ac:dyDescent="0.3">
      <c r="A807" s="155">
        <v>115103533</v>
      </c>
      <c r="B807" s="114" t="s">
        <v>3338</v>
      </c>
      <c r="C807" s="114" t="s">
        <v>3339</v>
      </c>
      <c r="D807" s="114" t="s">
        <v>3340</v>
      </c>
      <c r="E807" s="114">
        <v>4</v>
      </c>
      <c r="F807" s="156">
        <v>4065</v>
      </c>
      <c r="G807" s="114" t="s">
        <v>1339</v>
      </c>
      <c r="H807" s="157"/>
      <c r="I807" s="158">
        <v>26440</v>
      </c>
      <c r="J807" s="159">
        <f t="shared" si="12"/>
        <v>43</v>
      </c>
      <c r="K807" s="114" t="s">
        <v>1340</v>
      </c>
      <c r="L807" s="114"/>
      <c r="M807" s="114" t="s">
        <v>1361</v>
      </c>
    </row>
    <row r="808" spans="1:13" x14ac:dyDescent="0.3">
      <c r="A808" s="155">
        <v>115103533</v>
      </c>
      <c r="B808" s="114" t="s">
        <v>3341</v>
      </c>
      <c r="C808" s="114" t="s">
        <v>3342</v>
      </c>
      <c r="D808" s="114" t="s">
        <v>3340</v>
      </c>
      <c r="E808" s="114">
        <v>4</v>
      </c>
      <c r="F808" s="156">
        <v>4065</v>
      </c>
      <c r="G808" s="114" t="s">
        <v>1344</v>
      </c>
      <c r="H808" s="157"/>
      <c r="I808" s="158">
        <v>26868</v>
      </c>
      <c r="J808" s="159">
        <f t="shared" si="12"/>
        <v>42</v>
      </c>
      <c r="K808" s="114" t="s">
        <v>1340</v>
      </c>
      <c r="L808" s="114"/>
      <c r="M808" s="114" t="s">
        <v>1361</v>
      </c>
    </row>
    <row r="809" spans="1:13" x14ac:dyDescent="0.3">
      <c r="A809" s="155">
        <v>115103533</v>
      </c>
      <c r="B809" s="114" t="s">
        <v>3343</v>
      </c>
      <c r="C809" s="114" t="s">
        <v>3344</v>
      </c>
      <c r="D809" s="114" t="s">
        <v>3340</v>
      </c>
      <c r="E809" s="114">
        <v>4</v>
      </c>
      <c r="F809" s="156">
        <v>4065</v>
      </c>
      <c r="G809" s="114" t="s">
        <v>1349</v>
      </c>
      <c r="H809" s="157"/>
      <c r="I809" s="158">
        <v>37617</v>
      </c>
      <c r="J809" s="159">
        <f t="shared" si="12"/>
        <v>13</v>
      </c>
      <c r="K809" s="114" t="s">
        <v>1340</v>
      </c>
      <c r="L809" s="114"/>
      <c r="M809" s="114" t="s">
        <v>1361</v>
      </c>
    </row>
    <row r="810" spans="1:13" x14ac:dyDescent="0.3">
      <c r="A810" s="155">
        <v>115103533</v>
      </c>
      <c r="B810" s="114" t="s">
        <v>3345</v>
      </c>
      <c r="C810" s="114" t="s">
        <v>3346</v>
      </c>
      <c r="D810" s="114" t="s">
        <v>3340</v>
      </c>
      <c r="E810" s="114">
        <v>4</v>
      </c>
      <c r="F810" s="156">
        <v>4065</v>
      </c>
      <c r="G810" s="114" t="s">
        <v>1349</v>
      </c>
      <c r="H810" s="157"/>
      <c r="I810" s="158">
        <v>38880</v>
      </c>
      <c r="J810" s="159">
        <f t="shared" si="12"/>
        <v>9</v>
      </c>
      <c r="K810" s="114" t="s">
        <v>1340</v>
      </c>
      <c r="L810" s="114"/>
      <c r="M810" s="114" t="s">
        <v>1361</v>
      </c>
    </row>
    <row r="811" spans="1:13" x14ac:dyDescent="0.3">
      <c r="A811" s="155">
        <v>115103533</v>
      </c>
      <c r="B811" s="114" t="s">
        <v>3347</v>
      </c>
      <c r="C811" s="114" t="s">
        <v>3348</v>
      </c>
      <c r="D811" s="114" t="s">
        <v>3349</v>
      </c>
      <c r="E811" s="114">
        <v>3</v>
      </c>
      <c r="F811" s="156">
        <v>4720</v>
      </c>
      <c r="G811" s="114" t="s">
        <v>1339</v>
      </c>
      <c r="H811" s="157"/>
      <c r="I811" s="158">
        <v>23186</v>
      </c>
      <c r="J811" s="159">
        <f t="shared" si="12"/>
        <v>52</v>
      </c>
      <c r="K811" s="114" t="s">
        <v>1340</v>
      </c>
      <c r="L811" s="114"/>
      <c r="M811" s="114" t="s">
        <v>1348</v>
      </c>
    </row>
    <row r="812" spans="1:13" x14ac:dyDescent="0.3">
      <c r="A812" s="155">
        <v>115103533</v>
      </c>
      <c r="B812" s="114" t="s">
        <v>3350</v>
      </c>
      <c r="C812" s="114" t="s">
        <v>3351</v>
      </c>
      <c r="D812" s="114" t="s">
        <v>3352</v>
      </c>
      <c r="E812" s="114">
        <v>6</v>
      </c>
      <c r="F812" s="156">
        <v>4065</v>
      </c>
      <c r="G812" s="114" t="s">
        <v>1339</v>
      </c>
      <c r="H812" s="157"/>
      <c r="I812" s="158">
        <v>28100</v>
      </c>
      <c r="J812" s="159">
        <f t="shared" si="12"/>
        <v>39</v>
      </c>
      <c r="K812" s="114" t="s">
        <v>1340</v>
      </c>
      <c r="L812" s="114"/>
      <c r="M812" s="114" t="s">
        <v>1361</v>
      </c>
    </row>
    <row r="813" spans="1:13" x14ac:dyDescent="0.3">
      <c r="A813" s="155">
        <v>115103533</v>
      </c>
      <c r="B813" s="114" t="s">
        <v>3353</v>
      </c>
      <c r="C813" s="114" t="s">
        <v>3354</v>
      </c>
      <c r="D813" s="114" t="s">
        <v>3352</v>
      </c>
      <c r="E813" s="114">
        <v>6</v>
      </c>
      <c r="F813" s="156">
        <v>5065</v>
      </c>
      <c r="G813" s="114" t="s">
        <v>1344</v>
      </c>
      <c r="H813" s="157"/>
      <c r="I813" s="158">
        <v>29646</v>
      </c>
      <c r="J813" s="159">
        <f t="shared" si="12"/>
        <v>34</v>
      </c>
      <c r="K813" s="114" t="s">
        <v>1340</v>
      </c>
      <c r="L813" s="114"/>
      <c r="M813" s="114" t="s">
        <v>1361</v>
      </c>
    </row>
    <row r="814" spans="1:13" x14ac:dyDescent="0.3">
      <c r="A814" s="155">
        <v>115103533</v>
      </c>
      <c r="B814" s="114" t="s">
        <v>3355</v>
      </c>
      <c r="C814" s="114" t="s">
        <v>3356</v>
      </c>
      <c r="D814" s="114" t="s">
        <v>3352</v>
      </c>
      <c r="E814" s="114">
        <v>6</v>
      </c>
      <c r="F814" s="156">
        <v>4065</v>
      </c>
      <c r="G814" s="114" t="s">
        <v>1349</v>
      </c>
      <c r="H814" s="157"/>
      <c r="I814" s="158">
        <v>39300</v>
      </c>
      <c r="J814" s="159">
        <f t="shared" si="12"/>
        <v>8</v>
      </c>
      <c r="K814" s="114" t="s">
        <v>1340</v>
      </c>
      <c r="L814" s="114"/>
      <c r="M814" s="114" t="s">
        <v>1361</v>
      </c>
    </row>
    <row r="815" spans="1:13" x14ac:dyDescent="0.3">
      <c r="A815" s="155">
        <v>115103533</v>
      </c>
      <c r="B815" s="114" t="s">
        <v>3357</v>
      </c>
      <c r="C815" s="114" t="s">
        <v>3358</v>
      </c>
      <c r="D815" s="114" t="s">
        <v>3352</v>
      </c>
      <c r="E815" s="114">
        <v>6</v>
      </c>
      <c r="F815" s="156">
        <v>4065</v>
      </c>
      <c r="G815" s="114" t="s">
        <v>1349</v>
      </c>
      <c r="H815" s="157"/>
      <c r="I815" s="158">
        <v>40040</v>
      </c>
      <c r="J815" s="159">
        <f t="shared" si="12"/>
        <v>6</v>
      </c>
      <c r="K815" s="114" t="s">
        <v>1340</v>
      </c>
      <c r="L815" s="114"/>
      <c r="M815" s="114" t="s">
        <v>1361</v>
      </c>
    </row>
    <row r="816" spans="1:13" x14ac:dyDescent="0.3">
      <c r="A816" s="155">
        <v>115103533</v>
      </c>
      <c r="B816" s="114" t="s">
        <v>3359</v>
      </c>
      <c r="C816" s="114" t="s">
        <v>3360</v>
      </c>
      <c r="D816" s="114" t="s">
        <v>3352</v>
      </c>
      <c r="E816" s="114">
        <v>6</v>
      </c>
      <c r="F816" s="156">
        <v>4065</v>
      </c>
      <c r="G816" s="114" t="s">
        <v>1349</v>
      </c>
      <c r="H816" s="157"/>
      <c r="I816" s="158">
        <v>41563</v>
      </c>
      <c r="J816" s="159">
        <f t="shared" si="12"/>
        <v>2</v>
      </c>
      <c r="K816" s="114" t="s">
        <v>1340</v>
      </c>
      <c r="L816" s="114"/>
      <c r="M816" s="114" t="s">
        <v>1361</v>
      </c>
    </row>
    <row r="817" spans="1:13" x14ac:dyDescent="0.3">
      <c r="A817" s="155">
        <v>115103533</v>
      </c>
      <c r="B817" s="114" t="s">
        <v>3361</v>
      </c>
      <c r="C817" s="114" t="s">
        <v>3362</v>
      </c>
      <c r="D817" s="114" t="s">
        <v>3363</v>
      </c>
      <c r="E817" s="114">
        <v>8</v>
      </c>
      <c r="F817" s="156">
        <v>3189</v>
      </c>
      <c r="G817" s="114" t="s">
        <v>1339</v>
      </c>
      <c r="H817" s="157"/>
      <c r="I817" s="158">
        <v>28947</v>
      </c>
      <c r="J817" s="159">
        <f t="shared" si="12"/>
        <v>36</v>
      </c>
      <c r="K817" s="114" t="s">
        <v>1340</v>
      </c>
      <c r="L817" s="114"/>
      <c r="M817" s="114" t="s">
        <v>1518</v>
      </c>
    </row>
    <row r="818" spans="1:13" x14ac:dyDescent="0.3">
      <c r="A818" s="155">
        <v>115103533</v>
      </c>
      <c r="B818" s="114" t="s">
        <v>3364</v>
      </c>
      <c r="C818" s="114" t="s">
        <v>3365</v>
      </c>
      <c r="D818" s="114" t="s">
        <v>3363</v>
      </c>
      <c r="E818" s="114">
        <v>8</v>
      </c>
      <c r="F818" s="156">
        <v>4189</v>
      </c>
      <c r="G818" s="114" t="s">
        <v>1344</v>
      </c>
      <c r="H818" s="157"/>
      <c r="I818" s="158">
        <v>29822</v>
      </c>
      <c r="J818" s="159">
        <f t="shared" si="12"/>
        <v>34</v>
      </c>
      <c r="K818" s="114" t="s">
        <v>1340</v>
      </c>
      <c r="L818" s="114"/>
      <c r="M818" s="114" t="s">
        <v>1518</v>
      </c>
    </row>
    <row r="819" spans="1:13" x14ac:dyDescent="0.3">
      <c r="A819" s="155">
        <v>115103533</v>
      </c>
      <c r="B819" s="114" t="s">
        <v>3366</v>
      </c>
      <c r="C819" s="114" t="s">
        <v>3367</v>
      </c>
      <c r="D819" s="114" t="s">
        <v>3363</v>
      </c>
      <c r="E819" s="114">
        <v>8</v>
      </c>
      <c r="F819" s="156">
        <v>3189</v>
      </c>
      <c r="G819" s="114" t="s">
        <v>1349</v>
      </c>
      <c r="H819" s="157"/>
      <c r="I819" s="158">
        <v>41925</v>
      </c>
      <c r="J819" s="159">
        <f t="shared" si="12"/>
        <v>1</v>
      </c>
      <c r="K819" s="114" t="s">
        <v>1340</v>
      </c>
      <c r="L819" s="114"/>
      <c r="M819" s="114" t="s">
        <v>1518</v>
      </c>
    </row>
    <row r="820" spans="1:13" x14ac:dyDescent="0.3">
      <c r="A820" s="155">
        <v>115103533</v>
      </c>
      <c r="B820" s="114" t="s">
        <v>3368</v>
      </c>
      <c r="C820" s="114" t="s">
        <v>3369</v>
      </c>
      <c r="D820" s="114" t="s">
        <v>3370</v>
      </c>
      <c r="E820" s="114">
        <v>5</v>
      </c>
      <c r="F820" s="156">
        <v>4065</v>
      </c>
      <c r="G820" s="114" t="s">
        <v>1339</v>
      </c>
      <c r="H820" s="157"/>
      <c r="I820" s="158">
        <v>28806</v>
      </c>
      <c r="J820" s="159">
        <f t="shared" si="12"/>
        <v>37</v>
      </c>
      <c r="K820" s="114" t="s">
        <v>1340</v>
      </c>
      <c r="L820" s="114"/>
      <c r="M820" s="114" t="s">
        <v>1361</v>
      </c>
    </row>
    <row r="821" spans="1:13" x14ac:dyDescent="0.3">
      <c r="A821" s="155">
        <v>115103533</v>
      </c>
      <c r="B821" s="114" t="s">
        <v>3371</v>
      </c>
      <c r="C821" s="114" t="s">
        <v>3372</v>
      </c>
      <c r="D821" s="114" t="s">
        <v>3370</v>
      </c>
      <c r="E821" s="114">
        <v>5</v>
      </c>
      <c r="F821" s="156">
        <v>5065</v>
      </c>
      <c r="G821" s="114" t="s">
        <v>1344</v>
      </c>
      <c r="H821" s="157"/>
      <c r="I821" s="158">
        <v>29315</v>
      </c>
      <c r="J821" s="159">
        <f t="shared" si="12"/>
        <v>35</v>
      </c>
      <c r="K821" s="114" t="s">
        <v>1340</v>
      </c>
      <c r="L821" s="114"/>
      <c r="M821" s="114" t="s">
        <v>1361</v>
      </c>
    </row>
    <row r="822" spans="1:13" x14ac:dyDescent="0.3">
      <c r="A822" s="155">
        <v>115103533</v>
      </c>
      <c r="B822" s="114" t="s">
        <v>3373</v>
      </c>
      <c r="C822" s="114" t="s">
        <v>3374</v>
      </c>
      <c r="D822" s="114" t="s">
        <v>3370</v>
      </c>
      <c r="E822" s="114">
        <v>5</v>
      </c>
      <c r="F822" s="156">
        <v>4065</v>
      </c>
      <c r="G822" s="114" t="s">
        <v>1349</v>
      </c>
      <c r="H822" s="157"/>
      <c r="I822" s="158">
        <v>40934</v>
      </c>
      <c r="J822" s="159">
        <f t="shared" si="12"/>
        <v>3</v>
      </c>
      <c r="K822" s="114" t="s">
        <v>1340</v>
      </c>
      <c r="L822" s="114"/>
      <c r="M822" s="114" t="s">
        <v>1361</v>
      </c>
    </row>
    <row r="823" spans="1:13" x14ac:dyDescent="0.3">
      <c r="A823" s="155">
        <v>115103533</v>
      </c>
      <c r="B823" s="114" t="s">
        <v>3375</v>
      </c>
      <c r="C823" s="114" t="s">
        <v>3376</v>
      </c>
      <c r="D823" s="114" t="s">
        <v>3370</v>
      </c>
      <c r="E823" s="114">
        <v>5</v>
      </c>
      <c r="F823" s="156">
        <v>4065</v>
      </c>
      <c r="G823" s="114" t="s">
        <v>1349</v>
      </c>
      <c r="H823" s="157"/>
      <c r="I823" s="158">
        <v>39417</v>
      </c>
      <c r="J823" s="159">
        <f t="shared" si="12"/>
        <v>8</v>
      </c>
      <c r="K823" s="114" t="s">
        <v>1340</v>
      </c>
      <c r="L823" s="114"/>
      <c r="M823" s="114" t="s">
        <v>1361</v>
      </c>
    </row>
    <row r="824" spans="1:13" x14ac:dyDescent="0.3">
      <c r="A824" s="155">
        <v>115103533</v>
      </c>
      <c r="B824" s="114" t="s">
        <v>3377</v>
      </c>
      <c r="C824" s="114" t="s">
        <v>3378</v>
      </c>
      <c r="D824" s="114" t="s">
        <v>3379</v>
      </c>
      <c r="E824" s="114">
        <v>6</v>
      </c>
      <c r="F824" s="156">
        <v>4065</v>
      </c>
      <c r="G824" s="114" t="s">
        <v>1339</v>
      </c>
      <c r="H824" s="157"/>
      <c r="I824" s="158">
        <v>30463</v>
      </c>
      <c r="J824" s="159">
        <f t="shared" si="12"/>
        <v>32</v>
      </c>
      <c r="K824" s="114" t="s">
        <v>1340</v>
      </c>
      <c r="L824" s="114"/>
      <c r="M824" s="114" t="s">
        <v>1361</v>
      </c>
    </row>
    <row r="825" spans="1:13" x14ac:dyDescent="0.3">
      <c r="A825" s="155">
        <v>115103533</v>
      </c>
      <c r="B825" s="114" t="s">
        <v>3380</v>
      </c>
      <c r="C825" s="114" t="s">
        <v>3381</v>
      </c>
      <c r="D825" s="114" t="s">
        <v>3382</v>
      </c>
      <c r="E825" s="114">
        <v>8</v>
      </c>
      <c r="F825" s="156">
        <v>3189</v>
      </c>
      <c r="G825" s="114" t="s">
        <v>1339</v>
      </c>
      <c r="H825" s="157"/>
      <c r="I825" s="158">
        <v>32737</v>
      </c>
      <c r="J825" s="159">
        <f t="shared" si="12"/>
        <v>26</v>
      </c>
      <c r="K825" s="114" t="s">
        <v>1340</v>
      </c>
      <c r="L825" s="114"/>
      <c r="M825" s="114" t="s">
        <v>1518</v>
      </c>
    </row>
    <row r="826" spans="1:13" x14ac:dyDescent="0.3">
      <c r="A826" s="155">
        <v>115103533</v>
      </c>
      <c r="B826" s="114" t="s">
        <v>3383</v>
      </c>
      <c r="C826" s="114" t="s">
        <v>3384</v>
      </c>
      <c r="D826" s="114" t="s">
        <v>3385</v>
      </c>
      <c r="E826" s="114">
        <v>8</v>
      </c>
      <c r="F826" s="156">
        <v>3189</v>
      </c>
      <c r="G826" s="114" t="s">
        <v>1339</v>
      </c>
      <c r="H826" s="157"/>
      <c r="I826" s="158">
        <v>33307</v>
      </c>
      <c r="J826" s="159">
        <f t="shared" si="12"/>
        <v>24</v>
      </c>
      <c r="K826" s="114" t="s">
        <v>1340</v>
      </c>
      <c r="L826" s="114"/>
      <c r="M826" s="114" t="s">
        <v>1518</v>
      </c>
    </row>
    <row r="827" spans="1:13" x14ac:dyDescent="0.3">
      <c r="A827" s="155">
        <v>115103533</v>
      </c>
      <c r="B827" s="114" t="s">
        <v>3386</v>
      </c>
      <c r="C827" s="114" t="s">
        <v>3387</v>
      </c>
      <c r="D827" s="114" t="s">
        <v>3388</v>
      </c>
      <c r="E827" s="114">
        <v>8</v>
      </c>
      <c r="F827" s="156">
        <v>4065</v>
      </c>
      <c r="G827" s="114" t="s">
        <v>1339</v>
      </c>
      <c r="H827" s="157"/>
      <c r="I827" s="158">
        <v>19404</v>
      </c>
      <c r="J827" s="159">
        <f t="shared" si="12"/>
        <v>62</v>
      </c>
      <c r="K827" s="114" t="s">
        <v>1340</v>
      </c>
      <c r="L827" s="114"/>
      <c r="M827" s="114" t="s">
        <v>1361</v>
      </c>
    </row>
    <row r="828" spans="1:13" x14ac:dyDescent="0.3">
      <c r="A828" s="155">
        <v>115103533</v>
      </c>
      <c r="B828" s="114" t="s">
        <v>3389</v>
      </c>
      <c r="C828" s="114" t="s">
        <v>3390</v>
      </c>
      <c r="D828" s="114" t="s">
        <v>3388</v>
      </c>
      <c r="E828" s="114">
        <v>8</v>
      </c>
      <c r="F828" s="156">
        <v>3189</v>
      </c>
      <c r="G828" s="114" t="s">
        <v>1339</v>
      </c>
      <c r="H828" s="157"/>
      <c r="I828" s="158">
        <v>30867</v>
      </c>
      <c r="J828" s="159">
        <f t="shared" si="12"/>
        <v>31</v>
      </c>
      <c r="K828" s="114" t="s">
        <v>1340</v>
      </c>
      <c r="L828" s="114"/>
      <c r="M828" s="114" t="s">
        <v>1518</v>
      </c>
    </row>
    <row r="829" spans="1:13" x14ac:dyDescent="0.3">
      <c r="A829" s="155">
        <v>115103533</v>
      </c>
      <c r="B829" s="114" t="s">
        <v>3391</v>
      </c>
      <c r="C829" s="114" t="s">
        <v>3392</v>
      </c>
      <c r="D829" s="114" t="s">
        <v>3393</v>
      </c>
      <c r="E829" s="114">
        <v>8</v>
      </c>
      <c r="F829" s="156">
        <v>3189</v>
      </c>
      <c r="G829" s="114" t="s">
        <v>1339</v>
      </c>
      <c r="H829" s="157"/>
      <c r="I829" s="158">
        <v>27381</v>
      </c>
      <c r="J829" s="159">
        <f t="shared" si="12"/>
        <v>41</v>
      </c>
      <c r="K829" s="114" t="s">
        <v>1340</v>
      </c>
      <c r="L829" s="114"/>
      <c r="M829" s="114" t="s">
        <v>1518</v>
      </c>
    </row>
    <row r="830" spans="1:13" x14ac:dyDescent="0.3">
      <c r="A830" s="155">
        <v>115103533</v>
      </c>
      <c r="B830" s="114" t="s">
        <v>3394</v>
      </c>
      <c r="C830" s="114" t="s">
        <v>3395</v>
      </c>
      <c r="D830" s="114" t="s">
        <v>3393</v>
      </c>
      <c r="E830" s="114">
        <v>8</v>
      </c>
      <c r="F830" s="156">
        <v>3189</v>
      </c>
      <c r="G830" s="114" t="s">
        <v>1349</v>
      </c>
      <c r="H830" s="157"/>
      <c r="I830" s="158">
        <v>35685</v>
      </c>
      <c r="J830" s="159">
        <f t="shared" si="12"/>
        <v>18</v>
      </c>
      <c r="K830" s="114" t="s">
        <v>1340</v>
      </c>
      <c r="L830" s="114"/>
      <c r="M830" s="114" t="s">
        <v>1518</v>
      </c>
    </row>
    <row r="831" spans="1:13" x14ac:dyDescent="0.3">
      <c r="A831" s="155">
        <v>115103533</v>
      </c>
      <c r="B831" s="114" t="s">
        <v>3396</v>
      </c>
      <c r="C831" s="114" t="s">
        <v>3397</v>
      </c>
      <c r="D831" s="114" t="s">
        <v>3393</v>
      </c>
      <c r="E831" s="114">
        <v>8</v>
      </c>
      <c r="F831" s="156">
        <v>3189</v>
      </c>
      <c r="G831" s="114" t="s">
        <v>1349</v>
      </c>
      <c r="H831" s="157"/>
      <c r="I831" s="158">
        <v>36543</v>
      </c>
      <c r="J831" s="159">
        <f t="shared" si="12"/>
        <v>15</v>
      </c>
      <c r="K831" s="114" t="s">
        <v>1340</v>
      </c>
      <c r="L831" s="114"/>
      <c r="M831" s="114" t="s">
        <v>1518</v>
      </c>
    </row>
    <row r="832" spans="1:13" x14ac:dyDescent="0.3">
      <c r="A832" s="155">
        <v>115103533</v>
      </c>
      <c r="B832" s="114" t="s">
        <v>3398</v>
      </c>
      <c r="C832" s="114" t="s">
        <v>3399</v>
      </c>
      <c r="D832" s="114" t="s">
        <v>3393</v>
      </c>
      <c r="E832" s="114">
        <v>8</v>
      </c>
      <c r="F832" s="156">
        <v>3189</v>
      </c>
      <c r="G832" s="114" t="s">
        <v>1349</v>
      </c>
      <c r="H832" s="157"/>
      <c r="I832" s="158">
        <v>37101</v>
      </c>
      <c r="J832" s="159">
        <f t="shared" si="12"/>
        <v>14</v>
      </c>
      <c r="K832" s="114" t="s">
        <v>1340</v>
      </c>
      <c r="L832" s="114"/>
      <c r="M832" s="114" t="s">
        <v>1518</v>
      </c>
    </row>
    <row r="834" spans="6:8" ht="15" thickBot="1" x14ac:dyDescent="0.35">
      <c r="F834" s="168">
        <f>SUBTOTAL(9,F3:F832)</f>
        <v>3290527</v>
      </c>
      <c r="H834" s="168">
        <f>SUBTOTAL(9,H3:H832)</f>
        <v>0</v>
      </c>
    </row>
    <row r="835" spans="6:8" ht="15" thickTop="1" x14ac:dyDescent="0.3"/>
  </sheetData>
  <autoFilter ref="A2:M832" xr:uid="{00000000-0009-0000-0000-000007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Mix Functions</vt:lpstr>
      <vt:lpstr>HA-Employee Info</vt:lpstr>
      <vt:lpstr>Data Filters Exercises 1</vt:lpstr>
      <vt:lpstr>CF Basics</vt:lpstr>
      <vt:lpstr>Filters &amp; Cond F</vt:lpstr>
      <vt:lpstr>BonusReport (Multi Cond -Basic)</vt:lpstr>
      <vt:lpstr>Columns Seperation 2</vt:lpstr>
      <vt:lpstr>Removing Blanks Assesment</vt:lpstr>
      <vt:lpstr>Insurance Premium Ex 1</vt:lpstr>
      <vt:lpstr>Flash Fill Example</vt:lpstr>
      <vt:lpstr>Aged Debtor Analysis</vt:lpstr>
      <vt:lpstr>Page Layouts &amp; Print Preview</vt:lpstr>
      <vt:lpstr>SALARY GIVEN</vt:lpstr>
      <vt:lpstr>Days 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2021-09-15T17:19:48Z</dcterms:modified>
</cp:coreProperties>
</file>